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" yWindow="255" windowWidth="16155" windowHeight="12600" tabRatio="761" activeTab="2"/>
  </bookViews>
  <sheets>
    <sheet name="Приложение 1" sheetId="13" r:id="rId1"/>
    <sheet name="Приложение 2" sheetId="10" r:id="rId2"/>
    <sheet name="Приложение 3" sheetId="11" r:id="rId3"/>
  </sheets>
  <definedNames>
    <definedName name="_xlnm._FilterDatabase" localSheetId="0" hidden="1">'Приложение 1'!$A$10:$X$995</definedName>
    <definedName name="_xlnm._FilterDatabase" localSheetId="1" hidden="1">'Приложение 2'!$A$12:$CD$998</definedName>
    <definedName name="_xlnm._FilterDatabase" localSheetId="2" hidden="1">'Приложение 3'!$A$9:$S$130</definedName>
    <definedName name="_xlnm.Print_Area" localSheetId="0">'Приложение 1'!$A$1:$S$995</definedName>
    <definedName name="_xlnm.Print_Area" localSheetId="1">'Приложение 2'!$A$1:$BY$998</definedName>
    <definedName name="_xlnm.Print_Area" localSheetId="2">'Приложение 3'!$A$1:$F$130</definedName>
    <definedName name="Перечень" localSheetId="1">#REF!</definedName>
    <definedName name="Перечень" localSheetId="2">#REF!</definedName>
    <definedName name="Перечень">#REF!</definedName>
    <definedName name="Перечень2" localSheetId="1">#REF!</definedName>
    <definedName name="Перечень2" localSheetId="2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I158" i="13"/>
  <c r="I468"/>
  <c r="W160" i="10"/>
  <c r="W471"/>
  <c r="X470"/>
  <c r="AJ470" s="1"/>
  <c r="H470"/>
  <c r="X157"/>
  <c r="AJ157" s="1"/>
  <c r="H157"/>
  <c r="AK470" l="1"/>
  <c r="G470" s="1"/>
  <c r="L467" i="13" s="1"/>
  <c r="P467" s="1"/>
  <c r="AK157" i="10"/>
  <c r="G157" s="1"/>
  <c r="L155" i="13" s="1"/>
  <c r="P155" s="1"/>
  <c r="J294"/>
  <c r="I294"/>
  <c r="K294"/>
  <c r="J978"/>
  <c r="I978"/>
  <c r="W296" i="10"/>
  <c r="CB977"/>
  <c r="BG977"/>
  <c r="AY977"/>
  <c r="BW977" s="1"/>
  <c r="AX977"/>
  <c r="BV977" s="1"/>
  <c r="AW977"/>
  <c r="BU977" s="1"/>
  <c r="AV977"/>
  <c r="BT977" s="1"/>
  <c r="AT977"/>
  <c r="BR977" s="1"/>
  <c r="AS977"/>
  <c r="BQ977" s="1"/>
  <c r="AR977"/>
  <c r="BP977" s="1"/>
  <c r="AQ977"/>
  <c r="BO977" s="1"/>
  <c r="AP977"/>
  <c r="BN977" s="1"/>
  <c r="AO977"/>
  <c r="BM977" s="1"/>
  <c r="AN977"/>
  <c r="BL977" s="1"/>
  <c r="X977"/>
  <c r="AJ977" s="1"/>
  <c r="H977"/>
  <c r="C977"/>
  <c r="CB295"/>
  <c r="BK295"/>
  <c r="BG295"/>
  <c r="AY295"/>
  <c r="BW295" s="1"/>
  <c r="AX295"/>
  <c r="BV295" s="1"/>
  <c r="AW295"/>
  <c r="BU295" s="1"/>
  <c r="AV295"/>
  <c r="BT295" s="1"/>
  <c r="AT295"/>
  <c r="BR295" s="1"/>
  <c r="AS295"/>
  <c r="BQ295" s="1"/>
  <c r="AR295"/>
  <c r="BP295" s="1"/>
  <c r="AQ295"/>
  <c r="BO295" s="1"/>
  <c r="AP295"/>
  <c r="BN295" s="1"/>
  <c r="AO295"/>
  <c r="BM295" s="1"/>
  <c r="AN295"/>
  <c r="BL295" s="1"/>
  <c r="X295"/>
  <c r="AU295" s="1"/>
  <c r="BS295" s="1"/>
  <c r="H295"/>
  <c r="W591"/>
  <c r="I591"/>
  <c r="J591"/>
  <c r="K591"/>
  <c r="L591"/>
  <c r="M591"/>
  <c r="N591"/>
  <c r="O591"/>
  <c r="P591"/>
  <c r="Q591"/>
  <c r="R591"/>
  <c r="S591"/>
  <c r="T591"/>
  <c r="U591"/>
  <c r="Y591"/>
  <c r="Z591"/>
  <c r="AA591"/>
  <c r="AB591"/>
  <c r="AC591"/>
  <c r="AD591"/>
  <c r="AE591"/>
  <c r="AF591"/>
  <c r="AG591"/>
  <c r="AH591"/>
  <c r="AI591"/>
  <c r="AL591"/>
  <c r="I282"/>
  <c r="J282"/>
  <c r="K282"/>
  <c r="L282"/>
  <c r="M282"/>
  <c r="N282"/>
  <c r="O282"/>
  <c r="P282"/>
  <c r="Q282"/>
  <c r="R282"/>
  <c r="S282"/>
  <c r="T282"/>
  <c r="U282"/>
  <c r="W282"/>
  <c r="Y282"/>
  <c r="Z282"/>
  <c r="AA282"/>
  <c r="AB282"/>
  <c r="AC282"/>
  <c r="AD282"/>
  <c r="AE282"/>
  <c r="AF282"/>
  <c r="AG282"/>
  <c r="AH282"/>
  <c r="AI282"/>
  <c r="AL282"/>
  <c r="AM282"/>
  <c r="AN282"/>
  <c r="AO282"/>
  <c r="AP282"/>
  <c r="AQ282"/>
  <c r="AR282"/>
  <c r="AS282"/>
  <c r="AT282"/>
  <c r="AU282"/>
  <c r="AV282"/>
  <c r="AW282"/>
  <c r="AX282"/>
  <c r="AY282"/>
  <c r="AZ282"/>
  <c r="BA282"/>
  <c r="BB282"/>
  <c r="BC282"/>
  <c r="BD282"/>
  <c r="BE282"/>
  <c r="BF282"/>
  <c r="BG282"/>
  <c r="BH282"/>
  <c r="BI282"/>
  <c r="BJ282"/>
  <c r="BK282"/>
  <c r="BL282"/>
  <c r="BM282"/>
  <c r="BN282"/>
  <c r="BO282"/>
  <c r="BP282"/>
  <c r="BQ282"/>
  <c r="BR282"/>
  <c r="BS282"/>
  <c r="BT282"/>
  <c r="BU282"/>
  <c r="BV282"/>
  <c r="BW282"/>
  <c r="BX282"/>
  <c r="BY282"/>
  <c r="BZ282"/>
  <c r="CA282"/>
  <c r="CB282"/>
  <c r="CC282"/>
  <c r="CD282"/>
  <c r="W968"/>
  <c r="I968"/>
  <c r="J968"/>
  <c r="K968"/>
  <c r="L968"/>
  <c r="M968"/>
  <c r="N968"/>
  <c r="O968"/>
  <c r="P968"/>
  <c r="Q968"/>
  <c r="R968"/>
  <c r="S968"/>
  <c r="T968"/>
  <c r="U968"/>
  <c r="Y968"/>
  <c r="Z968"/>
  <c r="AA968"/>
  <c r="AB968"/>
  <c r="AC968"/>
  <c r="AD968"/>
  <c r="AE968"/>
  <c r="AF968"/>
  <c r="AG968"/>
  <c r="AH968"/>
  <c r="AI968"/>
  <c r="J588" i="13"/>
  <c r="K588"/>
  <c r="M588"/>
  <c r="N588"/>
  <c r="O588"/>
  <c r="Q588"/>
  <c r="R588"/>
  <c r="I588"/>
  <c r="J280"/>
  <c r="K280"/>
  <c r="M280"/>
  <c r="N280"/>
  <c r="O280"/>
  <c r="Q280"/>
  <c r="R280"/>
  <c r="I280"/>
  <c r="J965"/>
  <c r="K965"/>
  <c r="M965"/>
  <c r="N965"/>
  <c r="O965"/>
  <c r="Q965"/>
  <c r="R965"/>
  <c r="I965"/>
  <c r="X967" i="10"/>
  <c r="AJ967" s="1"/>
  <c r="AJ968" s="1"/>
  <c r="H967"/>
  <c r="H968" s="1"/>
  <c r="X281"/>
  <c r="AJ281" s="1"/>
  <c r="AJ282" s="1"/>
  <c r="H281"/>
  <c r="H282" s="1"/>
  <c r="X590"/>
  <c r="AJ590" s="1"/>
  <c r="AJ591" s="1"/>
  <c r="H590"/>
  <c r="H591" s="1"/>
  <c r="J272" i="13"/>
  <c r="R958"/>
  <c r="Q958"/>
  <c r="O958"/>
  <c r="N958"/>
  <c r="M958"/>
  <c r="K958"/>
  <c r="J958"/>
  <c r="I958"/>
  <c r="C123" i="11" s="1"/>
  <c r="CB273" i="10"/>
  <c r="BG273"/>
  <c r="AY273"/>
  <c r="BW273" s="1"/>
  <c r="AX273"/>
  <c r="BV273" s="1"/>
  <c r="AW273"/>
  <c r="BU273" s="1"/>
  <c r="AV273"/>
  <c r="BT273" s="1"/>
  <c r="AT273"/>
  <c r="BR273" s="1"/>
  <c r="AS273"/>
  <c r="BQ273" s="1"/>
  <c r="AR273"/>
  <c r="BP273" s="1"/>
  <c r="AQ273"/>
  <c r="BO273" s="1"/>
  <c r="AP273"/>
  <c r="BN273" s="1"/>
  <c r="AO273"/>
  <c r="BM273" s="1"/>
  <c r="AN273"/>
  <c r="BL273" s="1"/>
  <c r="X273"/>
  <c r="AU273" s="1"/>
  <c r="BS273" s="1"/>
  <c r="H273"/>
  <c r="CB961"/>
  <c r="BG961"/>
  <c r="AL961"/>
  <c r="AI961"/>
  <c r="AY961" s="1"/>
  <c r="BW961" s="1"/>
  <c r="AH961"/>
  <c r="AG961"/>
  <c r="AF961"/>
  <c r="AE961"/>
  <c r="AD961"/>
  <c r="AC961"/>
  <c r="AB961"/>
  <c r="AA961"/>
  <c r="Z961"/>
  <c r="Y961"/>
  <c r="W961"/>
  <c r="U961"/>
  <c r="T961"/>
  <c r="S961"/>
  <c r="R961"/>
  <c r="Q961"/>
  <c r="P961"/>
  <c r="O961"/>
  <c r="N961"/>
  <c r="M961"/>
  <c r="L961"/>
  <c r="K961"/>
  <c r="J961"/>
  <c r="I961"/>
  <c r="AN961" s="1"/>
  <c r="BL961" s="1"/>
  <c r="C961"/>
  <c r="CB960"/>
  <c r="BG960"/>
  <c r="AY960"/>
  <c r="BW960" s="1"/>
  <c r="AX960"/>
  <c r="BV960" s="1"/>
  <c r="AW960"/>
  <c r="BU960" s="1"/>
  <c r="AV960"/>
  <c r="BT960" s="1"/>
  <c r="AT960"/>
  <c r="BR960" s="1"/>
  <c r="AS960"/>
  <c r="BQ960" s="1"/>
  <c r="AR960"/>
  <c r="BP960" s="1"/>
  <c r="AQ960"/>
  <c r="BO960" s="1"/>
  <c r="AP960"/>
  <c r="BN960" s="1"/>
  <c r="AO960"/>
  <c r="BM960" s="1"/>
  <c r="AN960"/>
  <c r="BL960" s="1"/>
  <c r="X960"/>
  <c r="AJ960" s="1"/>
  <c r="H960"/>
  <c r="H961" s="1"/>
  <c r="CB959"/>
  <c r="CA959"/>
  <c r="BZ959"/>
  <c r="BY959"/>
  <c r="BG959"/>
  <c r="AY959"/>
  <c r="BW959" s="1"/>
  <c r="AX959"/>
  <c r="BV959" s="1"/>
  <c r="AW959"/>
  <c r="BU959" s="1"/>
  <c r="AV959"/>
  <c r="BT959" s="1"/>
  <c r="AU959"/>
  <c r="AT959"/>
  <c r="BR959" s="1"/>
  <c r="AS959"/>
  <c r="BQ959" s="1"/>
  <c r="AR959"/>
  <c r="BP959" s="1"/>
  <c r="AQ959"/>
  <c r="BO959" s="1"/>
  <c r="AP959"/>
  <c r="BN959" s="1"/>
  <c r="AO959"/>
  <c r="BM959" s="1"/>
  <c r="AN959"/>
  <c r="BL959" s="1"/>
  <c r="I950" i="13"/>
  <c r="C121" i="11" s="1"/>
  <c r="R950" i="13"/>
  <c r="Q950"/>
  <c r="O950"/>
  <c r="N950"/>
  <c r="M950"/>
  <c r="K950"/>
  <c r="D121" i="11" s="1"/>
  <c r="J950" i="13"/>
  <c r="CB953" i="10"/>
  <c r="BG953"/>
  <c r="AL953"/>
  <c r="AI953"/>
  <c r="AY953" s="1"/>
  <c r="BW953" s="1"/>
  <c r="AH953"/>
  <c r="AG953"/>
  <c r="AF953"/>
  <c r="AE953"/>
  <c r="AD953"/>
  <c r="AC953"/>
  <c r="AB953"/>
  <c r="AA953"/>
  <c r="Z953"/>
  <c r="Y953"/>
  <c r="W953"/>
  <c r="U953"/>
  <c r="T953"/>
  <c r="S953"/>
  <c r="R953"/>
  <c r="Q953"/>
  <c r="P953"/>
  <c r="O953"/>
  <c r="N953"/>
  <c r="M953"/>
  <c r="L953"/>
  <c r="K953"/>
  <c r="J953"/>
  <c r="I953"/>
  <c r="AN953" s="1"/>
  <c r="BL953" s="1"/>
  <c r="CB952"/>
  <c r="BG952"/>
  <c r="AY952"/>
  <c r="BW952" s="1"/>
  <c r="AX952"/>
  <c r="BV952" s="1"/>
  <c r="AW952"/>
  <c r="BU952" s="1"/>
  <c r="AV952"/>
  <c r="BT952" s="1"/>
  <c r="AT952"/>
  <c r="BR952" s="1"/>
  <c r="AS952"/>
  <c r="BQ952" s="1"/>
  <c r="AR952"/>
  <c r="BP952" s="1"/>
  <c r="AQ952"/>
  <c r="BO952" s="1"/>
  <c r="AP952"/>
  <c r="BN952" s="1"/>
  <c r="AO952"/>
  <c r="BM952" s="1"/>
  <c r="AN952"/>
  <c r="BL952" s="1"/>
  <c r="X952"/>
  <c r="AU952" s="1"/>
  <c r="BS952" s="1"/>
  <c r="H952"/>
  <c r="C952"/>
  <c r="C953" s="1"/>
  <c r="CB951"/>
  <c r="BG951"/>
  <c r="AY951"/>
  <c r="BW951" s="1"/>
  <c r="AX951"/>
  <c r="BV951" s="1"/>
  <c r="AW951"/>
  <c r="BU951" s="1"/>
  <c r="AV951"/>
  <c r="BT951" s="1"/>
  <c r="AT951"/>
  <c r="BR951" s="1"/>
  <c r="AS951"/>
  <c r="BQ951" s="1"/>
  <c r="AR951"/>
  <c r="BP951" s="1"/>
  <c r="AQ951"/>
  <c r="BO951" s="1"/>
  <c r="AP951"/>
  <c r="BN951" s="1"/>
  <c r="AO951"/>
  <c r="BM951" s="1"/>
  <c r="AN951"/>
  <c r="BL951" s="1"/>
  <c r="X951"/>
  <c r="X953" s="1"/>
  <c r="H951"/>
  <c r="H953" s="1"/>
  <c r="CB950"/>
  <c r="CA950"/>
  <c r="BZ950"/>
  <c r="BY950"/>
  <c r="BG950"/>
  <c r="AY950"/>
  <c r="BW950" s="1"/>
  <c r="AX950"/>
  <c r="BV950" s="1"/>
  <c r="AW950"/>
  <c r="BU950" s="1"/>
  <c r="AV950"/>
  <c r="BT950" s="1"/>
  <c r="AU950"/>
  <c r="AT950"/>
  <c r="BR950" s="1"/>
  <c r="AS950"/>
  <c r="BQ950" s="1"/>
  <c r="AR950"/>
  <c r="BP950" s="1"/>
  <c r="AQ950"/>
  <c r="BO950" s="1"/>
  <c r="AP950"/>
  <c r="BN950" s="1"/>
  <c r="AO950"/>
  <c r="BM950" s="1"/>
  <c r="AN950"/>
  <c r="BL950" s="1"/>
  <c r="O254" i="13"/>
  <c r="N254"/>
  <c r="M254"/>
  <c r="J254"/>
  <c r="K254"/>
  <c r="Q254"/>
  <c r="R254"/>
  <c r="I254"/>
  <c r="I256" i="10"/>
  <c r="J256"/>
  <c r="K256"/>
  <c r="L256"/>
  <c r="M256"/>
  <c r="N256"/>
  <c r="O256"/>
  <c r="P256"/>
  <c r="Q256"/>
  <c r="R256"/>
  <c r="S256"/>
  <c r="T256"/>
  <c r="U256"/>
  <c r="W256"/>
  <c r="Y256"/>
  <c r="Z256"/>
  <c r="AA256"/>
  <c r="AB256"/>
  <c r="AC256"/>
  <c r="AD256"/>
  <c r="AE256"/>
  <c r="AF256"/>
  <c r="AG256"/>
  <c r="AH256"/>
  <c r="AI256"/>
  <c r="AL256"/>
  <c r="CB255"/>
  <c r="BK255"/>
  <c r="BG255"/>
  <c r="AY255"/>
  <c r="BW255" s="1"/>
  <c r="AX255"/>
  <c r="BV255" s="1"/>
  <c r="AW255"/>
  <c r="BU255" s="1"/>
  <c r="AV255"/>
  <c r="BT255" s="1"/>
  <c r="AT255"/>
  <c r="BR255" s="1"/>
  <c r="AS255"/>
  <c r="BQ255" s="1"/>
  <c r="AR255"/>
  <c r="BP255" s="1"/>
  <c r="AQ255"/>
  <c r="BO255" s="1"/>
  <c r="AP255"/>
  <c r="BN255" s="1"/>
  <c r="AO255"/>
  <c r="BM255" s="1"/>
  <c r="AN255"/>
  <c r="BL255" s="1"/>
  <c r="X255"/>
  <c r="AU255" s="1"/>
  <c r="BS255" s="1"/>
  <c r="H255"/>
  <c r="I546" i="13"/>
  <c r="I225"/>
  <c r="W549" i="10"/>
  <c r="CB542"/>
  <c r="BG542"/>
  <c r="AY542"/>
  <c r="BW542" s="1"/>
  <c r="AX542"/>
  <c r="BV542" s="1"/>
  <c r="AW542"/>
  <c r="BU542" s="1"/>
  <c r="AV542"/>
  <c r="BT542" s="1"/>
  <c r="AT542"/>
  <c r="BR542" s="1"/>
  <c r="AS542"/>
  <c r="BQ542" s="1"/>
  <c r="AR542"/>
  <c r="BP542" s="1"/>
  <c r="AQ542"/>
  <c r="BO542" s="1"/>
  <c r="AP542"/>
  <c r="BN542" s="1"/>
  <c r="AO542"/>
  <c r="BM542" s="1"/>
  <c r="AN542"/>
  <c r="BL542" s="1"/>
  <c r="X542"/>
  <c r="AJ542" s="1"/>
  <c r="H542"/>
  <c r="CB222"/>
  <c r="BG222"/>
  <c r="AY222"/>
  <c r="BW222" s="1"/>
  <c r="AX222"/>
  <c r="BV222" s="1"/>
  <c r="AW222"/>
  <c r="BU222" s="1"/>
  <c r="AV222"/>
  <c r="BT222" s="1"/>
  <c r="AT222"/>
  <c r="BR222" s="1"/>
  <c r="AS222"/>
  <c r="BQ222" s="1"/>
  <c r="AR222"/>
  <c r="BP222" s="1"/>
  <c r="AQ222"/>
  <c r="BO222" s="1"/>
  <c r="AP222"/>
  <c r="BN222" s="1"/>
  <c r="AO222"/>
  <c r="BM222" s="1"/>
  <c r="AN222"/>
  <c r="BL222" s="1"/>
  <c r="X222"/>
  <c r="AU222" s="1"/>
  <c r="H222"/>
  <c r="C222"/>
  <c r="AU953" l="1"/>
  <c r="BS953" s="1"/>
  <c r="AO953"/>
  <c r="BM953" s="1"/>
  <c r="AV961"/>
  <c r="BT961" s="1"/>
  <c r="AW961"/>
  <c r="BU961" s="1"/>
  <c r="AX961"/>
  <c r="BV961" s="1"/>
  <c r="AK977"/>
  <c r="G977" s="1"/>
  <c r="AU977"/>
  <c r="BS977" s="1"/>
  <c r="AJ295"/>
  <c r="AK295"/>
  <c r="X591"/>
  <c r="X282"/>
  <c r="X968"/>
  <c r="AK967"/>
  <c r="AK281"/>
  <c r="AK590"/>
  <c r="D123" i="11"/>
  <c r="AQ953" i="10"/>
  <c r="BO953" s="1"/>
  <c r="AS953"/>
  <c r="BQ953" s="1"/>
  <c r="AV953"/>
  <c r="BT953" s="1"/>
  <c r="AX953"/>
  <c r="BV953" s="1"/>
  <c r="BS959"/>
  <c r="CC959"/>
  <c r="AO961"/>
  <c r="BM961" s="1"/>
  <c r="AP961"/>
  <c r="BN961" s="1"/>
  <c r="AQ961"/>
  <c r="BO961" s="1"/>
  <c r="AR961"/>
  <c r="BP961" s="1"/>
  <c r="AS961"/>
  <c r="BQ961" s="1"/>
  <c r="AT961"/>
  <c r="BR961" s="1"/>
  <c r="AJ273"/>
  <c r="AK273"/>
  <c r="AJ961"/>
  <c r="AK960"/>
  <c r="G960" s="1"/>
  <c r="L957" i="13" s="1"/>
  <c r="L958" s="1"/>
  <c r="F123" i="11" s="1"/>
  <c r="AU960" i="10"/>
  <c r="BS960" s="1"/>
  <c r="X961"/>
  <c r="AU961" s="1"/>
  <c r="BS961" s="1"/>
  <c r="BS950"/>
  <c r="CC950"/>
  <c r="AJ951"/>
  <c r="AJ952"/>
  <c r="AP953"/>
  <c r="BN953" s="1"/>
  <c r="AR953"/>
  <c r="BP953" s="1"/>
  <c r="AT953"/>
  <c r="BR953" s="1"/>
  <c r="AW953"/>
  <c r="BU953" s="1"/>
  <c r="AK951"/>
  <c r="G951" s="1"/>
  <c r="L948" i="13" s="1"/>
  <c r="P948" s="1"/>
  <c r="AU951" i="10"/>
  <c r="BS951" s="1"/>
  <c r="AK952"/>
  <c r="AJ255"/>
  <c r="AK255"/>
  <c r="AJ222"/>
  <c r="BS222"/>
  <c r="AK542"/>
  <c r="AU542"/>
  <c r="BS542" s="1"/>
  <c r="AK222"/>
  <c r="R534" i="13"/>
  <c r="Q534"/>
  <c r="O534"/>
  <c r="N534"/>
  <c r="M534"/>
  <c r="K534"/>
  <c r="D70" i="11" s="1"/>
  <c r="J534" i="13"/>
  <c r="I534"/>
  <c r="C70" i="11" s="1"/>
  <c r="X536" i="10"/>
  <c r="X537" s="1"/>
  <c r="AL537"/>
  <c r="AI537"/>
  <c r="AH537"/>
  <c r="AG537"/>
  <c r="AF537"/>
  <c r="AE537"/>
  <c r="AD537"/>
  <c r="AC537"/>
  <c r="AB537"/>
  <c r="AA537"/>
  <c r="Z537"/>
  <c r="Y537"/>
  <c r="W537"/>
  <c r="U537"/>
  <c r="T537"/>
  <c r="S537"/>
  <c r="R537"/>
  <c r="Q537"/>
  <c r="P537"/>
  <c r="O537"/>
  <c r="N537"/>
  <c r="M537"/>
  <c r="L537"/>
  <c r="K537"/>
  <c r="J537"/>
  <c r="I537"/>
  <c r="H536"/>
  <c r="H537" s="1"/>
  <c r="K518" i="13"/>
  <c r="J518"/>
  <c r="I518"/>
  <c r="I889"/>
  <c r="W892" i="10"/>
  <c r="H890"/>
  <c r="X890"/>
  <c r="AJ890" s="1"/>
  <c r="J889" i="13"/>
  <c r="K889"/>
  <c r="M889"/>
  <c r="N889"/>
  <c r="O889"/>
  <c r="Q889"/>
  <c r="R889"/>
  <c r="M518"/>
  <c r="N518"/>
  <c r="O518"/>
  <c r="Q518"/>
  <c r="R518"/>
  <c r="W521" i="10"/>
  <c r="I521"/>
  <c r="J521"/>
  <c r="K521"/>
  <c r="L521"/>
  <c r="M521"/>
  <c r="N521"/>
  <c r="O521"/>
  <c r="P521"/>
  <c r="Q521"/>
  <c r="R521"/>
  <c r="S521"/>
  <c r="T521"/>
  <c r="U521"/>
  <c r="Y521"/>
  <c r="Z521"/>
  <c r="AA521"/>
  <c r="AB521"/>
  <c r="AC521"/>
  <c r="AD521"/>
  <c r="AE521"/>
  <c r="AF521"/>
  <c r="AG521"/>
  <c r="AH521"/>
  <c r="AI521"/>
  <c r="AL521"/>
  <c r="I892"/>
  <c r="J892"/>
  <c r="K892"/>
  <c r="L892"/>
  <c r="M892"/>
  <c r="N892"/>
  <c r="O892"/>
  <c r="P892"/>
  <c r="Q892"/>
  <c r="R892"/>
  <c r="S892"/>
  <c r="T892"/>
  <c r="U892"/>
  <c r="Y892"/>
  <c r="Z892"/>
  <c r="AA892"/>
  <c r="AB892"/>
  <c r="AC892"/>
  <c r="AD892"/>
  <c r="AE892"/>
  <c r="AF892"/>
  <c r="AG892"/>
  <c r="AH892"/>
  <c r="AI892"/>
  <c r="AL892"/>
  <c r="AM892"/>
  <c r="AN892"/>
  <c r="AO892"/>
  <c r="AP892"/>
  <c r="AQ892"/>
  <c r="AR892"/>
  <c r="AS892"/>
  <c r="AT892"/>
  <c r="AU892"/>
  <c r="AV892"/>
  <c r="AW892"/>
  <c r="AX892"/>
  <c r="AY892"/>
  <c r="AZ892"/>
  <c r="BA892"/>
  <c r="BB892"/>
  <c r="BC892"/>
  <c r="BD892"/>
  <c r="BE892"/>
  <c r="BF892"/>
  <c r="BG892"/>
  <c r="BH892"/>
  <c r="BI892"/>
  <c r="BJ892"/>
  <c r="BK892"/>
  <c r="BL892"/>
  <c r="BM892"/>
  <c r="BN892"/>
  <c r="BO892"/>
  <c r="BP892"/>
  <c r="BQ892"/>
  <c r="BR892"/>
  <c r="BS892"/>
  <c r="BT892"/>
  <c r="BU892"/>
  <c r="BV892"/>
  <c r="BW892"/>
  <c r="BX892"/>
  <c r="BY892"/>
  <c r="BZ892"/>
  <c r="CA892"/>
  <c r="CB892"/>
  <c r="CC892"/>
  <c r="CD892"/>
  <c r="X891"/>
  <c r="AJ891" s="1"/>
  <c r="H891"/>
  <c r="X520"/>
  <c r="AJ520" s="1"/>
  <c r="AJ521" s="1"/>
  <c r="H520"/>
  <c r="H521" s="1"/>
  <c r="M190" i="13"/>
  <c r="K190"/>
  <c r="J190"/>
  <c r="I190"/>
  <c r="N190"/>
  <c r="O190"/>
  <c r="Q190"/>
  <c r="R190"/>
  <c r="N875"/>
  <c r="M875"/>
  <c r="K875"/>
  <c r="D103" i="11" s="1"/>
  <c r="J875" i="13"/>
  <c r="I875"/>
  <c r="O875"/>
  <c r="Q875"/>
  <c r="R875"/>
  <c r="W192" i="10"/>
  <c r="I192"/>
  <c r="J192"/>
  <c r="K192"/>
  <c r="L192"/>
  <c r="M192"/>
  <c r="N192"/>
  <c r="O192"/>
  <c r="P192"/>
  <c r="Q192"/>
  <c r="R192"/>
  <c r="S192"/>
  <c r="T192"/>
  <c r="U192"/>
  <c r="Y192"/>
  <c r="Z192"/>
  <c r="AA192"/>
  <c r="AB192"/>
  <c r="AC192"/>
  <c r="AD192"/>
  <c r="AE192"/>
  <c r="AF192"/>
  <c r="AG192"/>
  <c r="AH192"/>
  <c r="AI192"/>
  <c r="AL192"/>
  <c r="I878"/>
  <c r="J878"/>
  <c r="K878"/>
  <c r="L878"/>
  <c r="M878"/>
  <c r="N878"/>
  <c r="O878"/>
  <c r="P878"/>
  <c r="Q878"/>
  <c r="R878"/>
  <c r="S878"/>
  <c r="T878"/>
  <c r="U878"/>
  <c r="W878"/>
  <c r="Y878"/>
  <c r="Z878"/>
  <c r="AA878"/>
  <c r="AB878"/>
  <c r="AC878"/>
  <c r="AD878"/>
  <c r="AE878"/>
  <c r="AF878"/>
  <c r="AG878"/>
  <c r="AH878"/>
  <c r="AI878"/>
  <c r="AL878"/>
  <c r="CB877"/>
  <c r="BG877"/>
  <c r="AY877"/>
  <c r="BW877" s="1"/>
  <c r="AX877"/>
  <c r="BV877" s="1"/>
  <c r="AW877"/>
  <c r="BU877" s="1"/>
  <c r="AV877"/>
  <c r="BT877" s="1"/>
  <c r="AT877"/>
  <c r="BR877" s="1"/>
  <c r="AS877"/>
  <c r="BQ877" s="1"/>
  <c r="AR877"/>
  <c r="BP877" s="1"/>
  <c r="AQ877"/>
  <c r="BO877" s="1"/>
  <c r="AP877"/>
  <c r="BN877" s="1"/>
  <c r="AO877"/>
  <c r="BM877" s="1"/>
  <c r="AN877"/>
  <c r="BL877" s="1"/>
  <c r="X877"/>
  <c r="AU877" s="1"/>
  <c r="BS877" s="1"/>
  <c r="H877"/>
  <c r="H878" s="1"/>
  <c r="X191"/>
  <c r="AJ191" s="1"/>
  <c r="H191"/>
  <c r="CB190"/>
  <c r="BK190"/>
  <c r="BG190"/>
  <c r="AY190"/>
  <c r="BW190" s="1"/>
  <c r="AX190"/>
  <c r="BV190" s="1"/>
  <c r="AW190"/>
  <c r="BU190" s="1"/>
  <c r="AV190"/>
  <c r="BT190" s="1"/>
  <c r="AT190"/>
  <c r="BR190" s="1"/>
  <c r="AS190"/>
  <c r="BQ190" s="1"/>
  <c r="AR190"/>
  <c r="BP190" s="1"/>
  <c r="AQ190"/>
  <c r="BO190" s="1"/>
  <c r="AP190"/>
  <c r="BN190" s="1"/>
  <c r="AO190"/>
  <c r="BM190" s="1"/>
  <c r="AN190"/>
  <c r="BL190" s="1"/>
  <c r="X190"/>
  <c r="AU190" s="1"/>
  <c r="H190"/>
  <c r="H192" s="1"/>
  <c r="I177" i="13"/>
  <c r="W865" i="10"/>
  <c r="W179"/>
  <c r="U179"/>
  <c r="CB863"/>
  <c r="BG863"/>
  <c r="AY863"/>
  <c r="BW863" s="1"/>
  <c r="AX863"/>
  <c r="BV863" s="1"/>
  <c r="AW863"/>
  <c r="BU863" s="1"/>
  <c r="AV863"/>
  <c r="BT863" s="1"/>
  <c r="AT863"/>
  <c r="BR863" s="1"/>
  <c r="AS863"/>
  <c r="BQ863" s="1"/>
  <c r="AR863"/>
  <c r="BP863" s="1"/>
  <c r="AQ863"/>
  <c r="BO863" s="1"/>
  <c r="AP863"/>
  <c r="BN863" s="1"/>
  <c r="AO863"/>
  <c r="BM863" s="1"/>
  <c r="AN863"/>
  <c r="BL863" s="1"/>
  <c r="X863"/>
  <c r="AU863" s="1"/>
  <c r="BS863" s="1"/>
  <c r="H863"/>
  <c r="CB177"/>
  <c r="BK177"/>
  <c r="BG177"/>
  <c r="AY177"/>
  <c r="BW177" s="1"/>
  <c r="AX177"/>
  <c r="BV177" s="1"/>
  <c r="AW177"/>
  <c r="BU177" s="1"/>
  <c r="AV177"/>
  <c r="BT177" s="1"/>
  <c r="AT177"/>
  <c r="BR177" s="1"/>
  <c r="AS177"/>
  <c r="BQ177" s="1"/>
  <c r="AR177"/>
  <c r="BP177" s="1"/>
  <c r="AQ177"/>
  <c r="BO177" s="1"/>
  <c r="AP177"/>
  <c r="BN177" s="1"/>
  <c r="AO177"/>
  <c r="BM177" s="1"/>
  <c r="AN177"/>
  <c r="BL177" s="1"/>
  <c r="X177"/>
  <c r="H177"/>
  <c r="CA977" l="1"/>
  <c r="CC977" s="1"/>
  <c r="L974" i="13"/>
  <c r="P974" s="1"/>
  <c r="BZ977" i="10"/>
  <c r="BY977"/>
  <c r="G295"/>
  <c r="BZ295" s="1"/>
  <c r="G590"/>
  <c r="G591" s="1"/>
  <c r="AK591"/>
  <c r="G281"/>
  <c r="AK282"/>
  <c r="G967"/>
  <c r="AK968"/>
  <c r="P957" i="13"/>
  <c r="P958" s="1"/>
  <c r="G273" i="10"/>
  <c r="BZ273" s="1"/>
  <c r="G961"/>
  <c r="CA961" s="1"/>
  <c r="CC961" s="1"/>
  <c r="CA960"/>
  <c r="CC960" s="1"/>
  <c r="BY960"/>
  <c r="AK961"/>
  <c r="BZ960"/>
  <c r="G255"/>
  <c r="L253" i="13" s="1"/>
  <c r="P253" s="1"/>
  <c r="AJ953" i="10"/>
  <c r="CA951"/>
  <c r="CC951" s="1"/>
  <c r="AK953"/>
  <c r="BZ951"/>
  <c r="BY951"/>
  <c r="G952"/>
  <c r="G542"/>
  <c r="G222"/>
  <c r="AK536"/>
  <c r="AK537" s="1"/>
  <c r="AJ536"/>
  <c r="AJ892"/>
  <c r="X521"/>
  <c r="X892"/>
  <c r="AK890"/>
  <c r="AK891"/>
  <c r="G891" s="1"/>
  <c r="L888" i="13" s="1"/>
  <c r="P888" s="1"/>
  <c r="AK520" i="10"/>
  <c r="AJ190"/>
  <c r="AJ192" s="1"/>
  <c r="X192"/>
  <c r="X878"/>
  <c r="BS190"/>
  <c r="AJ877"/>
  <c r="AJ878" s="1"/>
  <c r="AK877"/>
  <c r="AK878" s="1"/>
  <c r="AK190"/>
  <c r="AK191"/>
  <c r="G191" s="1"/>
  <c r="L189" i="13" s="1"/>
  <c r="P189" s="1"/>
  <c r="AJ863" i="10"/>
  <c r="AK863"/>
  <c r="AK177"/>
  <c r="AU177"/>
  <c r="BS177" s="1"/>
  <c r="AJ177"/>
  <c r="I133" i="13"/>
  <c r="J133"/>
  <c r="K133"/>
  <c r="M133"/>
  <c r="N133"/>
  <c r="O133"/>
  <c r="Q133"/>
  <c r="R133"/>
  <c r="S135" i="10"/>
  <c r="T135"/>
  <c r="W135"/>
  <c r="Y135"/>
  <c r="Z135"/>
  <c r="AH135"/>
  <c r="AL124"/>
  <c r="AL135"/>
  <c r="I135"/>
  <c r="J135"/>
  <c r="K135"/>
  <c r="L135"/>
  <c r="M135"/>
  <c r="N135"/>
  <c r="O135"/>
  <c r="P135"/>
  <c r="Q135"/>
  <c r="R135"/>
  <c r="AA135"/>
  <c r="AB135"/>
  <c r="AC135"/>
  <c r="AD135"/>
  <c r="AE135"/>
  <c r="AF135"/>
  <c r="AG135"/>
  <c r="AI135"/>
  <c r="U134"/>
  <c r="AK134" s="1"/>
  <c r="H134"/>
  <c r="X134"/>
  <c r="BZ961" l="1"/>
  <c r="CA295"/>
  <c r="CC295" s="1"/>
  <c r="L293" i="13"/>
  <c r="P293" s="1"/>
  <c r="BZ255" i="10"/>
  <c r="BY961"/>
  <c r="BY295"/>
  <c r="L587" i="13"/>
  <c r="P587" s="1"/>
  <c r="BY255" i="10"/>
  <c r="CA255"/>
  <c r="CC255" s="1"/>
  <c r="L279" i="13"/>
  <c r="P279" s="1"/>
  <c r="G282" i="10"/>
  <c r="L964" i="13"/>
  <c r="G968" i="10"/>
  <c r="CA273"/>
  <c r="CC273" s="1"/>
  <c r="BY273"/>
  <c r="G953"/>
  <c r="L949" i="13"/>
  <c r="CA952" i="10"/>
  <c r="CC952" s="1"/>
  <c r="BY952"/>
  <c r="BZ952"/>
  <c r="BZ542"/>
  <c r="L539" i="13"/>
  <c r="BZ222" i="10"/>
  <c r="L220" i="13"/>
  <c r="P220" s="1"/>
  <c r="CA542" i="10"/>
  <c r="CC542" s="1"/>
  <c r="BY542"/>
  <c r="CA222"/>
  <c r="CC222" s="1"/>
  <c r="BY222"/>
  <c r="G536"/>
  <c r="AJ537"/>
  <c r="G890"/>
  <c r="G892" s="1"/>
  <c r="AK892"/>
  <c r="G520"/>
  <c r="AK521"/>
  <c r="AK192"/>
  <c r="G877"/>
  <c r="G878" s="1"/>
  <c r="G190"/>
  <c r="G192" s="1"/>
  <c r="G863"/>
  <c r="G177"/>
  <c r="L175" i="13" s="1"/>
  <c r="AJ134" i="10"/>
  <c r="G134" s="1"/>
  <c r="U135"/>
  <c r="P964" i="13" l="1"/>
  <c r="L965"/>
  <c r="P949"/>
  <c r="P950" s="1"/>
  <c r="L950"/>
  <c r="F121" i="11" s="1"/>
  <c r="CA953" i="10"/>
  <c r="CC953" s="1"/>
  <c r="BY953"/>
  <c r="BZ953"/>
  <c r="P539" i="13"/>
  <c r="G537" i="10"/>
  <c r="L533" i="13"/>
  <c r="L517"/>
  <c r="L518" s="1"/>
  <c r="G521" i="10"/>
  <c r="L188" i="13"/>
  <c r="L190" s="1"/>
  <c r="BZ877" i="10"/>
  <c r="L874" i="13"/>
  <c r="CA877" i="10"/>
  <c r="CC877" s="1"/>
  <c r="BY877"/>
  <c r="CA190"/>
  <c r="CC190" s="1"/>
  <c r="BY190"/>
  <c r="BZ190"/>
  <c r="L860" i="13"/>
  <c r="P860" s="1"/>
  <c r="CA177" i="10"/>
  <c r="CC177" s="1"/>
  <c r="P175" i="13"/>
  <c r="CA863" i="10"/>
  <c r="CC863" s="1"/>
  <c r="BY863"/>
  <c r="BZ863"/>
  <c r="BZ177"/>
  <c r="BY177"/>
  <c r="L132" i="13"/>
  <c r="P132" s="1"/>
  <c r="L534" l="1"/>
  <c r="F70" i="11" s="1"/>
  <c r="P533" i="13"/>
  <c r="P534" s="1"/>
  <c r="P517"/>
  <c r="P518" s="1"/>
  <c r="P188"/>
  <c r="P190" s="1"/>
  <c r="P874"/>
  <c r="P875" s="1"/>
  <c r="L875"/>
  <c r="I122"/>
  <c r="X123" i="10"/>
  <c r="AJ123" s="1"/>
  <c r="K122" i="13"/>
  <c r="J122"/>
  <c r="R122"/>
  <c r="Q122"/>
  <c r="M122"/>
  <c r="N122"/>
  <c r="O122"/>
  <c r="T124" i="10"/>
  <c r="W124"/>
  <c r="J124" l="1"/>
  <c r="L124"/>
  <c r="N124"/>
  <c r="P124"/>
  <c r="Q124"/>
  <c r="R124"/>
  <c r="Y124"/>
  <c r="Z124"/>
  <c r="AA124"/>
  <c r="AB124"/>
  <c r="AC124"/>
  <c r="AD124"/>
  <c r="AE124"/>
  <c r="AF124"/>
  <c r="AG124"/>
  <c r="AH124"/>
  <c r="H123"/>
  <c r="K277" i="13"/>
  <c r="D42" i="11" s="1"/>
  <c r="I277" i="13"/>
  <c r="C42" i="11" s="1"/>
  <c r="J277" i="13"/>
  <c r="M277"/>
  <c r="N277"/>
  <c r="Q277"/>
  <c r="R277"/>
  <c r="W279" i="10"/>
  <c r="U279"/>
  <c r="T279"/>
  <c r="S279"/>
  <c r="Q279"/>
  <c r="O279"/>
  <c r="M279"/>
  <c r="K279"/>
  <c r="I279"/>
  <c r="J279"/>
  <c r="L279"/>
  <c r="N279"/>
  <c r="P279"/>
  <c r="R279"/>
  <c r="Y279"/>
  <c r="Z279"/>
  <c r="AA279"/>
  <c r="AB279"/>
  <c r="AC279"/>
  <c r="AD279"/>
  <c r="AE279"/>
  <c r="AF279"/>
  <c r="AG279"/>
  <c r="AH279"/>
  <c r="AI279"/>
  <c r="AL279"/>
  <c r="H277"/>
  <c r="H278"/>
  <c r="X277"/>
  <c r="AK277" s="1"/>
  <c r="X278"/>
  <c r="AJ278" s="1"/>
  <c r="X898"/>
  <c r="X596"/>
  <c r="AJ596" s="1"/>
  <c r="AJ277" l="1"/>
  <c r="G277" s="1"/>
  <c r="L275" i="13" s="1"/>
  <c r="AK123" i="10"/>
  <c r="G123" s="1"/>
  <c r="L121" i="13" s="1"/>
  <c r="P121" s="1"/>
  <c r="AK278" i="10"/>
  <c r="G278" s="1"/>
  <c r="L276" i="13" s="1"/>
  <c r="I946"/>
  <c r="C120" i="11" s="1"/>
  <c r="K946" i="13"/>
  <c r="D120" i="11" s="1"/>
  <c r="J946" i="13"/>
  <c r="M946"/>
  <c r="N946"/>
  <c r="O946"/>
  <c r="Q946"/>
  <c r="R946"/>
  <c r="W945" i="10"/>
  <c r="W949"/>
  <c r="X947"/>
  <c r="AJ947" s="1"/>
  <c r="X948"/>
  <c r="AJ948" s="1"/>
  <c r="H948"/>
  <c r="H947"/>
  <c r="Y949"/>
  <c r="Z949"/>
  <c r="AA949"/>
  <c r="AB949"/>
  <c r="AC949"/>
  <c r="AD949"/>
  <c r="AE949"/>
  <c r="AF949"/>
  <c r="AG949"/>
  <c r="AH949"/>
  <c r="AI949"/>
  <c r="AL949"/>
  <c r="AM949"/>
  <c r="AN949"/>
  <c r="AO949"/>
  <c r="AP949"/>
  <c r="AQ949"/>
  <c r="AR949"/>
  <c r="AS949"/>
  <c r="AT949"/>
  <c r="AU949"/>
  <c r="AV949"/>
  <c r="AW949"/>
  <c r="AX949"/>
  <c r="AY949"/>
  <c r="AZ949"/>
  <c r="BA949"/>
  <c r="BB949"/>
  <c r="BC949"/>
  <c r="BD949"/>
  <c r="BE949"/>
  <c r="BF949"/>
  <c r="BG949"/>
  <c r="BH949"/>
  <c r="BI949"/>
  <c r="BJ949"/>
  <c r="BK949"/>
  <c r="BL949"/>
  <c r="BM949"/>
  <c r="BN949"/>
  <c r="BO949"/>
  <c r="BP949"/>
  <c r="BQ949"/>
  <c r="BR949"/>
  <c r="BS949"/>
  <c r="BT949"/>
  <c r="BU949"/>
  <c r="BV949"/>
  <c r="BW949"/>
  <c r="BX949"/>
  <c r="BY949"/>
  <c r="BZ949"/>
  <c r="CA949"/>
  <c r="CB949"/>
  <c r="CC949"/>
  <c r="CD949"/>
  <c r="I949"/>
  <c r="J949"/>
  <c r="K949"/>
  <c r="L949"/>
  <c r="M949"/>
  <c r="N949"/>
  <c r="O949"/>
  <c r="P949"/>
  <c r="Q949"/>
  <c r="R949"/>
  <c r="S949"/>
  <c r="T949"/>
  <c r="U949"/>
  <c r="C949"/>
  <c r="W885"/>
  <c r="K446" i="13"/>
  <c r="I446"/>
  <c r="X448" i="10"/>
  <c r="AJ448" s="1"/>
  <c r="H448"/>
  <c r="X447"/>
  <c r="AJ447" s="1"/>
  <c r="H447"/>
  <c r="CB133"/>
  <c r="BK133"/>
  <c r="BG133"/>
  <c r="AY133"/>
  <c r="BW133" s="1"/>
  <c r="AX133"/>
  <c r="BV133" s="1"/>
  <c r="AW133"/>
  <c r="BU133" s="1"/>
  <c r="AV133"/>
  <c r="BT133" s="1"/>
  <c r="AT133"/>
  <c r="BR133" s="1"/>
  <c r="AS133"/>
  <c r="BQ133" s="1"/>
  <c r="AR133"/>
  <c r="BP133" s="1"/>
  <c r="AQ133"/>
  <c r="BO133" s="1"/>
  <c r="AP133"/>
  <c r="BN133" s="1"/>
  <c r="AO133"/>
  <c r="BM133" s="1"/>
  <c r="AN133"/>
  <c r="BL133" s="1"/>
  <c r="X133"/>
  <c r="H133"/>
  <c r="CB132"/>
  <c r="BK132"/>
  <c r="BG132"/>
  <c r="AY132"/>
  <c r="BW132" s="1"/>
  <c r="AX132"/>
  <c r="BV132" s="1"/>
  <c r="AW132"/>
  <c r="BU132" s="1"/>
  <c r="AV132"/>
  <c r="BT132" s="1"/>
  <c r="AT132"/>
  <c r="BR132" s="1"/>
  <c r="AS132"/>
  <c r="BQ132" s="1"/>
  <c r="AR132"/>
  <c r="BP132" s="1"/>
  <c r="AQ132"/>
  <c r="BO132" s="1"/>
  <c r="AP132"/>
  <c r="BN132" s="1"/>
  <c r="AO132"/>
  <c r="BM132" s="1"/>
  <c r="AN132"/>
  <c r="BL132" s="1"/>
  <c r="X132"/>
  <c r="AU132" s="1"/>
  <c r="BS132" s="1"/>
  <c r="H132"/>
  <c r="X131"/>
  <c r="AJ131" s="1"/>
  <c r="H131"/>
  <c r="X410"/>
  <c r="AK410" s="1"/>
  <c r="H410"/>
  <c r="X64"/>
  <c r="AJ64" s="1"/>
  <c r="H64"/>
  <c r="AM313"/>
  <c r="AZ313"/>
  <c r="BA313"/>
  <c r="BB313"/>
  <c r="BC313"/>
  <c r="BD313"/>
  <c r="BE313"/>
  <c r="BF313"/>
  <c r="BH313"/>
  <c r="BI313"/>
  <c r="BJ313"/>
  <c r="BX313"/>
  <c r="CD313"/>
  <c r="CB182"/>
  <c r="BG182"/>
  <c r="AL182"/>
  <c r="AI182"/>
  <c r="AY182" s="1"/>
  <c r="BW182" s="1"/>
  <c r="AH182"/>
  <c r="AG182"/>
  <c r="AF182"/>
  <c r="AE182"/>
  <c r="AD182"/>
  <c r="AC182"/>
  <c r="AB182"/>
  <c r="AA182"/>
  <c r="Z182"/>
  <c r="Y182"/>
  <c r="W182"/>
  <c r="U182"/>
  <c r="T182"/>
  <c r="S182"/>
  <c r="R182"/>
  <c r="Q182"/>
  <c r="P182"/>
  <c r="O182"/>
  <c r="N182"/>
  <c r="M182"/>
  <c r="L182"/>
  <c r="K182"/>
  <c r="J182"/>
  <c r="I182"/>
  <c r="AN182" s="1"/>
  <c r="BL182" s="1"/>
  <c r="C182"/>
  <c r="CB181"/>
  <c r="BG181"/>
  <c r="AY181"/>
  <c r="BW181" s="1"/>
  <c r="AX181"/>
  <c r="BV181" s="1"/>
  <c r="AW181"/>
  <c r="BU181" s="1"/>
  <c r="AV181"/>
  <c r="BT181" s="1"/>
  <c r="AT181"/>
  <c r="BR181" s="1"/>
  <c r="AS181"/>
  <c r="BQ181" s="1"/>
  <c r="AR181"/>
  <c r="BP181" s="1"/>
  <c r="AQ181"/>
  <c r="BO181" s="1"/>
  <c r="AP181"/>
  <c r="BN181" s="1"/>
  <c r="AO181"/>
  <c r="BM181" s="1"/>
  <c r="AN181"/>
  <c r="BL181" s="1"/>
  <c r="X181"/>
  <c r="X182" s="1"/>
  <c r="AU182" s="1"/>
  <c r="H181"/>
  <c r="H182" s="1"/>
  <c r="CB180"/>
  <c r="CA180"/>
  <c r="BZ180"/>
  <c r="BY180"/>
  <c r="BG180"/>
  <c r="AY180"/>
  <c r="BW180" s="1"/>
  <c r="AX180"/>
  <c r="BV180" s="1"/>
  <c r="AW180"/>
  <c r="BU180" s="1"/>
  <c r="AV180"/>
  <c r="BT180" s="1"/>
  <c r="AU180"/>
  <c r="AT180"/>
  <c r="BR180" s="1"/>
  <c r="AS180"/>
  <c r="BQ180" s="1"/>
  <c r="AR180"/>
  <c r="BP180" s="1"/>
  <c r="AQ180"/>
  <c r="BO180" s="1"/>
  <c r="AP180"/>
  <c r="BN180" s="1"/>
  <c r="AO180"/>
  <c r="BM180" s="1"/>
  <c r="AN180"/>
  <c r="BL180" s="1"/>
  <c r="R180" i="13"/>
  <c r="Q180"/>
  <c r="O180"/>
  <c r="N180"/>
  <c r="M180"/>
  <c r="K180"/>
  <c r="D21" i="11" s="1"/>
  <c r="J180" i="13"/>
  <c r="I180"/>
  <c r="C21" i="11" s="1"/>
  <c r="X864" i="10"/>
  <c r="H864"/>
  <c r="J177" i="13"/>
  <c r="K177"/>
  <c r="M177"/>
  <c r="N177"/>
  <c r="O177"/>
  <c r="Q177"/>
  <c r="R177"/>
  <c r="Y179" i="10"/>
  <c r="Z179"/>
  <c r="AA179"/>
  <c r="AB179"/>
  <c r="AC179"/>
  <c r="AD179"/>
  <c r="AE179"/>
  <c r="AF179"/>
  <c r="AG179"/>
  <c r="AH179"/>
  <c r="AI179"/>
  <c r="AL179"/>
  <c r="T179"/>
  <c r="I179"/>
  <c r="J179"/>
  <c r="K179"/>
  <c r="L179"/>
  <c r="M179"/>
  <c r="N179"/>
  <c r="O179"/>
  <c r="P179"/>
  <c r="Q179"/>
  <c r="R179"/>
  <c r="S179"/>
  <c r="X178"/>
  <c r="H178"/>
  <c r="H179" s="1"/>
  <c r="AJ864" l="1"/>
  <c r="AJ865" s="1"/>
  <c r="X865"/>
  <c r="AJ178"/>
  <c r="AJ179" s="1"/>
  <c r="X179"/>
  <c r="AU133"/>
  <c r="BS133" s="1"/>
  <c r="AJ133"/>
  <c r="H949"/>
  <c r="AK947"/>
  <c r="X949"/>
  <c r="G947"/>
  <c r="AJ949"/>
  <c r="AK948"/>
  <c r="G948" s="1"/>
  <c r="L945" i="13" s="1"/>
  <c r="P945" s="1"/>
  <c r="AK448" i="10"/>
  <c r="G448" s="1"/>
  <c r="L445" i="13" s="1"/>
  <c r="P445" s="1"/>
  <c r="AK447" i="10"/>
  <c r="G447" s="1"/>
  <c r="L444" i="13" s="1"/>
  <c r="P444" s="1"/>
  <c r="AJ132" i="10"/>
  <c r="AK132"/>
  <c r="AK133"/>
  <c r="AK131"/>
  <c r="G131" s="1"/>
  <c r="L129" i="13" s="1"/>
  <c r="P129" s="1"/>
  <c r="AJ410" i="10"/>
  <c r="G410" s="1"/>
  <c r="L407" i="13" s="1"/>
  <c r="AK64" i="10"/>
  <c r="G64" s="1"/>
  <c r="AO182"/>
  <c r="BM182" s="1"/>
  <c r="AQ182"/>
  <c r="BO182" s="1"/>
  <c r="AS182"/>
  <c r="BQ182" s="1"/>
  <c r="AV182"/>
  <c r="BT182" s="1"/>
  <c r="AX182"/>
  <c r="BV182" s="1"/>
  <c r="BS182"/>
  <c r="AP182"/>
  <c r="BN182" s="1"/>
  <c r="AR182"/>
  <c r="BP182" s="1"/>
  <c r="AT182"/>
  <c r="BR182" s="1"/>
  <c r="AW182"/>
  <c r="BU182" s="1"/>
  <c r="BS180"/>
  <c r="CC180"/>
  <c r="AJ181"/>
  <c r="AJ182" s="1"/>
  <c r="AK181"/>
  <c r="AU181"/>
  <c r="BS181" s="1"/>
  <c r="AK864"/>
  <c r="AK178"/>
  <c r="I791" i="13"/>
  <c r="M791"/>
  <c r="N791"/>
  <c r="O791"/>
  <c r="Q791"/>
  <c r="R791"/>
  <c r="K791"/>
  <c r="J791"/>
  <c r="U794" i="10"/>
  <c r="Y794"/>
  <c r="Z794"/>
  <c r="AA794"/>
  <c r="AC794"/>
  <c r="AD794"/>
  <c r="AE794"/>
  <c r="AF794"/>
  <c r="AG794"/>
  <c r="AH794"/>
  <c r="AL794"/>
  <c r="W794"/>
  <c r="T794"/>
  <c r="J794"/>
  <c r="L794"/>
  <c r="N794"/>
  <c r="P794"/>
  <c r="R794"/>
  <c r="Q794"/>
  <c r="X357"/>
  <c r="AJ357" s="1"/>
  <c r="H357"/>
  <c r="X49"/>
  <c r="AJ49" s="1"/>
  <c r="H49"/>
  <c r="X122"/>
  <c r="U122"/>
  <c r="H122"/>
  <c r="X45"/>
  <c r="AJ45" s="1"/>
  <c r="H45"/>
  <c r="X329"/>
  <c r="AK329" s="1"/>
  <c r="H329"/>
  <c r="I623" i="13"/>
  <c r="X623" i="10"/>
  <c r="AJ623" s="1"/>
  <c r="H623"/>
  <c r="X310"/>
  <c r="AJ310" s="1"/>
  <c r="H310"/>
  <c r="Y259"/>
  <c r="Z259"/>
  <c r="AA259"/>
  <c r="AB259"/>
  <c r="AC259"/>
  <c r="AD259"/>
  <c r="AE259"/>
  <c r="AF259"/>
  <c r="AG259"/>
  <c r="AH259"/>
  <c r="AI259"/>
  <c r="AL259"/>
  <c r="W259"/>
  <c r="I259"/>
  <c r="J259"/>
  <c r="K259"/>
  <c r="L259"/>
  <c r="M259"/>
  <c r="N259"/>
  <c r="O259"/>
  <c r="P259"/>
  <c r="Q259"/>
  <c r="R259"/>
  <c r="S259"/>
  <c r="T259"/>
  <c r="U259"/>
  <c r="CB937"/>
  <c r="BG937"/>
  <c r="AY937"/>
  <c r="BW937" s="1"/>
  <c r="AX937"/>
  <c r="BV937" s="1"/>
  <c r="AW937"/>
  <c r="BU937" s="1"/>
  <c r="AV937"/>
  <c r="BT937" s="1"/>
  <c r="AT937"/>
  <c r="BR937" s="1"/>
  <c r="AS937"/>
  <c r="BQ937" s="1"/>
  <c r="AR937"/>
  <c r="BP937" s="1"/>
  <c r="AQ937"/>
  <c r="BO937" s="1"/>
  <c r="AP937"/>
  <c r="BN937" s="1"/>
  <c r="AO937"/>
  <c r="BM937" s="1"/>
  <c r="AN937"/>
  <c r="BL937" s="1"/>
  <c r="X937"/>
  <c r="AJ937" s="1"/>
  <c r="H937"/>
  <c r="CB258"/>
  <c r="BK258"/>
  <c r="BG258"/>
  <c r="AY258"/>
  <c r="BW258" s="1"/>
  <c r="AX258"/>
  <c r="BV258" s="1"/>
  <c r="AW258"/>
  <c r="BU258" s="1"/>
  <c r="AV258"/>
  <c r="BT258" s="1"/>
  <c r="AT258"/>
  <c r="BR258" s="1"/>
  <c r="AS258"/>
  <c r="BQ258" s="1"/>
  <c r="AR258"/>
  <c r="BP258" s="1"/>
  <c r="AQ258"/>
  <c r="BO258" s="1"/>
  <c r="AP258"/>
  <c r="BN258" s="1"/>
  <c r="AO258"/>
  <c r="BM258" s="1"/>
  <c r="AN258"/>
  <c r="BL258" s="1"/>
  <c r="X258"/>
  <c r="AU258" s="1"/>
  <c r="BS258" s="1"/>
  <c r="H258"/>
  <c r="H259" s="1"/>
  <c r="I936" i="13"/>
  <c r="C117" i="11" s="1"/>
  <c r="J257" i="13"/>
  <c r="K257"/>
  <c r="M257"/>
  <c r="N257"/>
  <c r="O257"/>
  <c r="Q257"/>
  <c r="R257"/>
  <c r="I257"/>
  <c r="E51" i="11"/>
  <c r="I202" i="13"/>
  <c r="E11" i="11"/>
  <c r="I932" i="13"/>
  <c r="J515"/>
  <c r="K515"/>
  <c r="M515"/>
  <c r="N515"/>
  <c r="O515"/>
  <c r="Q515"/>
  <c r="R515"/>
  <c r="I515"/>
  <c r="AL518" i="10"/>
  <c r="Y518"/>
  <c r="Z518"/>
  <c r="AA518"/>
  <c r="AB518"/>
  <c r="AC518"/>
  <c r="AD518"/>
  <c r="AE518"/>
  <c r="AF518"/>
  <c r="AG518"/>
  <c r="AH518"/>
  <c r="AI518"/>
  <c r="W518"/>
  <c r="I518"/>
  <c r="J518"/>
  <c r="K518"/>
  <c r="L518"/>
  <c r="M518"/>
  <c r="N518"/>
  <c r="O518"/>
  <c r="P518"/>
  <c r="Q518"/>
  <c r="R518"/>
  <c r="S518"/>
  <c r="T518"/>
  <c r="U518"/>
  <c r="AI933"/>
  <c r="AI824"/>
  <c r="AI766"/>
  <c r="AI486"/>
  <c r="AI457"/>
  <c r="AI453"/>
  <c r="AI880"/>
  <c r="AI169"/>
  <c r="AI167"/>
  <c r="AI148"/>
  <c r="AI146"/>
  <c r="AI142"/>
  <c r="AI141"/>
  <c r="AI138"/>
  <c r="AI25"/>
  <c r="AI23"/>
  <c r="AI137"/>
  <c r="M147"/>
  <c r="O148"/>
  <c r="S146"/>
  <c r="K623" i="13"/>
  <c r="D90" i="11" s="1"/>
  <c r="E92"/>
  <c r="AI124" i="10" l="1"/>
  <c r="G133"/>
  <c r="G864"/>
  <c r="AK865"/>
  <c r="G178"/>
  <c r="L176" i="13" s="1"/>
  <c r="L177" s="1"/>
  <c r="AK179" i="10"/>
  <c r="AK122"/>
  <c r="AJ122"/>
  <c r="G949"/>
  <c r="L944" i="13"/>
  <c r="AK949" i="10"/>
  <c r="L62" i="13"/>
  <c r="P62" s="1"/>
  <c r="G132" i="10"/>
  <c r="E10" i="11"/>
  <c r="AJ329" i="10"/>
  <c r="G329" s="1"/>
  <c r="L326" i="13" s="1"/>
  <c r="G181" i="10"/>
  <c r="CA181" s="1"/>
  <c r="CC181" s="1"/>
  <c r="AK182"/>
  <c r="BY181"/>
  <c r="AK357"/>
  <c r="G357" s="1"/>
  <c r="L354" i="13" s="1"/>
  <c r="P354" s="1"/>
  <c r="AK49" i="10"/>
  <c r="G49" s="1"/>
  <c r="L47" i="13" s="1"/>
  <c r="G122" i="10"/>
  <c r="AK45"/>
  <c r="G45" s="1"/>
  <c r="X259"/>
  <c r="AK623"/>
  <c r="G623" s="1"/>
  <c r="L620" i="13" s="1"/>
  <c r="AK310" i="10"/>
  <c r="G310" s="1"/>
  <c r="L308" i="13" s="1"/>
  <c r="AK937" i="10"/>
  <c r="AU937"/>
  <c r="BS937" s="1"/>
  <c r="AJ258"/>
  <c r="AJ259" s="1"/>
  <c r="AK258"/>
  <c r="AK259" s="1"/>
  <c r="I933"/>
  <c r="I244"/>
  <c r="I780"/>
  <c r="I766"/>
  <c r="I457"/>
  <c r="I453"/>
  <c r="I452"/>
  <c r="I932"/>
  <c r="I880"/>
  <c r="I169"/>
  <c r="I167"/>
  <c r="I148"/>
  <c r="I146"/>
  <c r="I147"/>
  <c r="I143"/>
  <c r="I141"/>
  <c r="I142"/>
  <c r="I139"/>
  <c r="I138"/>
  <c r="I137"/>
  <c r="I25"/>
  <c r="I23"/>
  <c r="R995" i="13"/>
  <c r="Q995"/>
  <c r="O995"/>
  <c r="N995"/>
  <c r="M995"/>
  <c r="K995"/>
  <c r="D130" i="11" s="1"/>
  <c r="J995" i="13"/>
  <c r="I995"/>
  <c r="C130" i="11" s="1"/>
  <c r="R981" i="13"/>
  <c r="Q981"/>
  <c r="O981"/>
  <c r="N981"/>
  <c r="M981"/>
  <c r="K981"/>
  <c r="D129" i="11" s="1"/>
  <c r="J981" i="13"/>
  <c r="I981"/>
  <c r="C129" i="11" s="1"/>
  <c r="R978" i="13"/>
  <c r="Q978"/>
  <c r="O978"/>
  <c r="N978"/>
  <c r="M978"/>
  <c r="K978"/>
  <c r="D128" i="11" s="1"/>
  <c r="C128"/>
  <c r="R972" i="13"/>
  <c r="Q972"/>
  <c r="O972"/>
  <c r="N972"/>
  <c r="M972"/>
  <c r="K972"/>
  <c r="D127" i="11" s="1"/>
  <c r="J972" i="13"/>
  <c r="I972"/>
  <c r="C127" i="11" s="1"/>
  <c r="R968" i="13"/>
  <c r="Q968"/>
  <c r="O968"/>
  <c r="N968"/>
  <c r="M968"/>
  <c r="K968"/>
  <c r="D126" i="11" s="1"/>
  <c r="J968" i="13"/>
  <c r="I968"/>
  <c r="C126" i="11" s="1"/>
  <c r="R594" i="13"/>
  <c r="Q594"/>
  <c r="O594"/>
  <c r="N594"/>
  <c r="M594"/>
  <c r="K594"/>
  <c r="D84" i="11" s="1"/>
  <c r="J594" i="13"/>
  <c r="I594"/>
  <c r="C84" i="11" s="1"/>
  <c r="D125"/>
  <c r="C125"/>
  <c r="R962" i="13"/>
  <c r="Q962"/>
  <c r="O962"/>
  <c r="N962"/>
  <c r="M962"/>
  <c r="K962"/>
  <c r="D124" i="11" s="1"/>
  <c r="J962" i="13"/>
  <c r="I962"/>
  <c r="C124" i="11" s="1"/>
  <c r="R955" i="13"/>
  <c r="Q955"/>
  <c r="O955"/>
  <c r="N955"/>
  <c r="M955"/>
  <c r="K955"/>
  <c r="D122" i="11" s="1"/>
  <c r="J955" i="13"/>
  <c r="I955"/>
  <c r="C122" i="11" s="1"/>
  <c r="R942" i="13"/>
  <c r="Q942"/>
  <c r="O942"/>
  <c r="N942"/>
  <c r="M942"/>
  <c r="K942"/>
  <c r="D119" i="11" s="1"/>
  <c r="J942" i="13"/>
  <c r="I942"/>
  <c r="C119" i="11" s="1"/>
  <c r="R932" i="13"/>
  <c r="Q932"/>
  <c r="O932"/>
  <c r="N932"/>
  <c r="M932"/>
  <c r="K932"/>
  <c r="D116" i="11" s="1"/>
  <c r="J932" i="13"/>
  <c r="I934" i="10" s="1"/>
  <c r="C116" i="11"/>
  <c r="R926" i="13"/>
  <c r="Q926"/>
  <c r="O926"/>
  <c r="N926"/>
  <c r="M926"/>
  <c r="K926"/>
  <c r="D115" i="11" s="1"/>
  <c r="J926" i="13"/>
  <c r="I926"/>
  <c r="C115" i="11" s="1"/>
  <c r="R923" i="13"/>
  <c r="Q923"/>
  <c r="O923"/>
  <c r="N923"/>
  <c r="M923"/>
  <c r="K923"/>
  <c r="D114" i="11" s="1"/>
  <c r="J923" i="13"/>
  <c r="I923"/>
  <c r="C114" i="11" s="1"/>
  <c r="R920" i="13"/>
  <c r="Q920"/>
  <c r="O920"/>
  <c r="N920"/>
  <c r="M920"/>
  <c r="K920"/>
  <c r="D113" i="11" s="1"/>
  <c r="J920" i="13"/>
  <c r="I920"/>
  <c r="C113" i="11" s="1"/>
  <c r="R915" i="13"/>
  <c r="Q915"/>
  <c r="O915"/>
  <c r="N915"/>
  <c r="M915"/>
  <c r="K915"/>
  <c r="D112" i="11" s="1"/>
  <c r="J915" i="13"/>
  <c r="I915"/>
  <c r="C112" i="11" s="1"/>
  <c r="R906" i="13"/>
  <c r="Q906"/>
  <c r="O906"/>
  <c r="N906"/>
  <c r="M906"/>
  <c r="K906"/>
  <c r="D111" i="11" s="1"/>
  <c r="J906" i="13"/>
  <c r="I906"/>
  <c r="C111" i="11" s="1"/>
  <c r="R902" i="13"/>
  <c r="Q902"/>
  <c r="O902"/>
  <c r="N902"/>
  <c r="M902"/>
  <c r="K902"/>
  <c r="D110" i="11" s="1"/>
  <c r="J902" i="13"/>
  <c r="I902"/>
  <c r="C110" i="11" s="1"/>
  <c r="R896" i="13"/>
  <c r="Q896"/>
  <c r="O896"/>
  <c r="N896"/>
  <c r="M896"/>
  <c r="K896"/>
  <c r="D109" i="11" s="1"/>
  <c r="J896" i="13"/>
  <c r="I896"/>
  <c r="C109" i="11" s="1"/>
  <c r="R893" i="13"/>
  <c r="Q893"/>
  <c r="O893"/>
  <c r="N893"/>
  <c r="M893"/>
  <c r="K893"/>
  <c r="D108" i="11" s="1"/>
  <c r="J893" i="13"/>
  <c r="I893"/>
  <c r="C108" i="11" s="1"/>
  <c r="D107"/>
  <c r="C107"/>
  <c r="R885" i="13"/>
  <c r="Q885"/>
  <c r="O885"/>
  <c r="N885"/>
  <c r="M885"/>
  <c r="K885"/>
  <c r="D106" i="11" s="1"/>
  <c r="J885" i="13"/>
  <c r="I885"/>
  <c r="C106" i="11" s="1"/>
  <c r="R882" i="13"/>
  <c r="Q882"/>
  <c r="O882"/>
  <c r="N882"/>
  <c r="M882"/>
  <c r="K882"/>
  <c r="D105" i="11" s="1"/>
  <c r="J882" i="13"/>
  <c r="I882"/>
  <c r="C105" i="11" s="1"/>
  <c r="C103"/>
  <c r="R872" i="13"/>
  <c r="Q872"/>
  <c r="O872"/>
  <c r="N872"/>
  <c r="M872"/>
  <c r="K872"/>
  <c r="D102" i="11" s="1"/>
  <c r="J872" i="13"/>
  <c r="I872"/>
  <c r="C102" i="11" s="1"/>
  <c r="R862" i="13"/>
  <c r="Q862"/>
  <c r="O862"/>
  <c r="N862"/>
  <c r="M862"/>
  <c r="K862"/>
  <c r="D101" i="11" s="1"/>
  <c r="J862" i="13"/>
  <c r="I862"/>
  <c r="C101" i="11" s="1"/>
  <c r="R858" i="13"/>
  <c r="Q858"/>
  <c r="O858"/>
  <c r="N858"/>
  <c r="M858"/>
  <c r="K858"/>
  <c r="D100" i="11" s="1"/>
  <c r="J858" i="13"/>
  <c r="I858"/>
  <c r="C100" i="11" s="1"/>
  <c r="R844" i="13"/>
  <c r="Q844"/>
  <c r="O844"/>
  <c r="N844"/>
  <c r="M844"/>
  <c r="K844"/>
  <c r="D99" i="11" s="1"/>
  <c r="J844" i="13"/>
  <c r="I844"/>
  <c r="C99" i="11" s="1"/>
  <c r="R839" i="13"/>
  <c r="Q839"/>
  <c r="O839"/>
  <c r="N839"/>
  <c r="M839"/>
  <c r="K839"/>
  <c r="D98" i="11" s="1"/>
  <c r="J839" i="13"/>
  <c r="I839"/>
  <c r="C98" i="11" s="1"/>
  <c r="R828" i="13"/>
  <c r="Q828"/>
  <c r="O828"/>
  <c r="N828"/>
  <c r="M828"/>
  <c r="K828"/>
  <c r="D97" i="11" s="1"/>
  <c r="J828" i="13"/>
  <c r="I828"/>
  <c r="C97" i="11" s="1"/>
  <c r="R823" i="13"/>
  <c r="Q823"/>
  <c r="O823"/>
  <c r="N823"/>
  <c r="M823"/>
  <c r="K823"/>
  <c r="D96" i="11" s="1"/>
  <c r="J823" i="13"/>
  <c r="I823"/>
  <c r="C96" i="11" s="1"/>
  <c r="R819" i="13"/>
  <c r="Q819"/>
  <c r="O819"/>
  <c r="N819"/>
  <c r="M819"/>
  <c r="K819"/>
  <c r="D95" i="11" s="1"/>
  <c r="J819" i="13"/>
  <c r="I819"/>
  <c r="C95" i="11" s="1"/>
  <c r="R808" i="13"/>
  <c r="Q808"/>
  <c r="O808"/>
  <c r="N808"/>
  <c r="M808"/>
  <c r="K808"/>
  <c r="D94" i="11" s="1"/>
  <c r="J808" i="13"/>
  <c r="I808"/>
  <c r="C94" i="11" s="1"/>
  <c r="R626" i="13"/>
  <c r="Q626"/>
  <c r="O626"/>
  <c r="N626"/>
  <c r="M626"/>
  <c r="K626"/>
  <c r="D91" i="11" s="1"/>
  <c r="J626" i="13"/>
  <c r="I626"/>
  <c r="C91" i="11" s="1"/>
  <c r="R623" i="13"/>
  <c r="Q623"/>
  <c r="O623"/>
  <c r="N623"/>
  <c r="M623"/>
  <c r="J623"/>
  <c r="C90" i="11"/>
  <c r="R614" i="13"/>
  <c r="Q614"/>
  <c r="O614"/>
  <c r="N614"/>
  <c r="M614"/>
  <c r="K614"/>
  <c r="D89" i="11" s="1"/>
  <c r="J614" i="13"/>
  <c r="I614"/>
  <c r="C89" i="11" s="1"/>
  <c r="R611" i="13"/>
  <c r="Q611"/>
  <c r="O611"/>
  <c r="N611"/>
  <c r="M611"/>
  <c r="K611"/>
  <c r="D88" i="11" s="1"/>
  <c r="J611" i="13"/>
  <c r="I611"/>
  <c r="C88" i="11" s="1"/>
  <c r="R606" i="13"/>
  <c r="Q606"/>
  <c r="O606"/>
  <c r="N606"/>
  <c r="M606"/>
  <c r="K606"/>
  <c r="D87" i="11" s="1"/>
  <c r="J606" i="13"/>
  <c r="I606"/>
  <c r="C87" i="11" s="1"/>
  <c r="R602" i="13"/>
  <c r="Q602"/>
  <c r="O602"/>
  <c r="N602"/>
  <c r="M602"/>
  <c r="K602"/>
  <c r="D86" i="11" s="1"/>
  <c r="J602" i="13"/>
  <c r="I602"/>
  <c r="C86" i="11" s="1"/>
  <c r="R598" i="13"/>
  <c r="Q598"/>
  <c r="O598"/>
  <c r="N598"/>
  <c r="M598"/>
  <c r="K598"/>
  <c r="D85" i="11" s="1"/>
  <c r="J598" i="13"/>
  <c r="I598"/>
  <c r="C85" i="11" s="1"/>
  <c r="R591" i="13"/>
  <c r="Q591"/>
  <c r="O591"/>
  <c r="N591"/>
  <c r="M591"/>
  <c r="K591"/>
  <c r="D83" i="11" s="1"/>
  <c r="J591" i="13"/>
  <c r="I591"/>
  <c r="C83" i="11" s="1"/>
  <c r="D82"/>
  <c r="C82"/>
  <c r="R585" i="13"/>
  <c r="Q585"/>
  <c r="O585"/>
  <c r="N585"/>
  <c r="M585"/>
  <c r="K585"/>
  <c r="D81" i="11" s="1"/>
  <c r="J585" i="13"/>
  <c r="I585"/>
  <c r="C81" i="11" s="1"/>
  <c r="R582" i="13"/>
  <c r="Q582"/>
  <c r="O582"/>
  <c r="N582"/>
  <c r="M582"/>
  <c r="K582"/>
  <c r="D80" i="11" s="1"/>
  <c r="J582" i="13"/>
  <c r="I582"/>
  <c r="C80" i="11" s="1"/>
  <c r="R577" i="13"/>
  <c r="Q577"/>
  <c r="O577"/>
  <c r="N577"/>
  <c r="M577"/>
  <c r="K577"/>
  <c r="D79" i="11" s="1"/>
  <c r="J577" i="13"/>
  <c r="I577"/>
  <c r="C79" i="11" s="1"/>
  <c r="R939" i="13"/>
  <c r="Q939"/>
  <c r="O939"/>
  <c r="N939"/>
  <c r="M939"/>
  <c r="K939"/>
  <c r="D118" i="11" s="1"/>
  <c r="J939" i="13"/>
  <c r="I939"/>
  <c r="C118" i="11" s="1"/>
  <c r="R573" i="13"/>
  <c r="Q573"/>
  <c r="O573"/>
  <c r="N573"/>
  <c r="M573"/>
  <c r="K573"/>
  <c r="D78" i="11" s="1"/>
  <c r="J573" i="13"/>
  <c r="I573"/>
  <c r="C78" i="11" s="1"/>
  <c r="R570" i="13"/>
  <c r="Q570"/>
  <c r="O570"/>
  <c r="N570"/>
  <c r="M570"/>
  <c r="K570"/>
  <c r="D77" i="11" s="1"/>
  <c r="J570" i="13"/>
  <c r="I570"/>
  <c r="C77" i="11" s="1"/>
  <c r="R560" i="13"/>
  <c r="Q560"/>
  <c r="O560"/>
  <c r="N560"/>
  <c r="M560"/>
  <c r="K560"/>
  <c r="D76" i="11" s="1"/>
  <c r="J560" i="13"/>
  <c r="I560"/>
  <c r="C76" i="11" s="1"/>
  <c r="R556" i="13"/>
  <c r="Q556"/>
  <c r="O556"/>
  <c r="N556"/>
  <c r="M556"/>
  <c r="K556"/>
  <c r="D75" i="11" s="1"/>
  <c r="J556" i="13"/>
  <c r="I556"/>
  <c r="C75" i="11" s="1"/>
  <c r="R553" i="13"/>
  <c r="Q553"/>
  <c r="O553"/>
  <c r="N553"/>
  <c r="M553"/>
  <c r="K553"/>
  <c r="D74" i="11" s="1"/>
  <c r="J553" i="13"/>
  <c r="I553"/>
  <c r="C74" i="11" s="1"/>
  <c r="R549" i="13"/>
  <c r="Q549"/>
  <c r="O549"/>
  <c r="N549"/>
  <c r="M549"/>
  <c r="K549"/>
  <c r="D73" i="11" s="1"/>
  <c r="J549" i="13"/>
  <c r="I549"/>
  <c r="C73" i="11" s="1"/>
  <c r="R546" i="13"/>
  <c r="Q546"/>
  <c r="O546"/>
  <c r="N546"/>
  <c r="M546"/>
  <c r="K546"/>
  <c r="J546"/>
  <c r="C72" i="11"/>
  <c r="R537" i="13"/>
  <c r="Q537"/>
  <c r="O537"/>
  <c r="N537"/>
  <c r="M537"/>
  <c r="K537"/>
  <c r="D71" i="11" s="1"/>
  <c r="J537" i="13"/>
  <c r="I537"/>
  <c r="C71" i="11" s="1"/>
  <c r="R531" i="13"/>
  <c r="Q531"/>
  <c r="O531"/>
  <c r="N531"/>
  <c r="M531"/>
  <c r="K531"/>
  <c r="D69" i="11" s="1"/>
  <c r="J531" i="13"/>
  <c r="I531"/>
  <c r="C69" i="11" s="1"/>
  <c r="R525" i="13"/>
  <c r="Q525"/>
  <c r="O525"/>
  <c r="N525"/>
  <c r="M525"/>
  <c r="K525"/>
  <c r="D68" i="11" s="1"/>
  <c r="J525" i="13"/>
  <c r="I525"/>
  <c r="C68" i="11" s="1"/>
  <c r="R521" i="13"/>
  <c r="Q521"/>
  <c r="O521"/>
  <c r="N521"/>
  <c r="M521"/>
  <c r="K521"/>
  <c r="D67" i="11" s="1"/>
  <c r="J521" i="13"/>
  <c r="I521"/>
  <c r="C67" i="11" s="1"/>
  <c r="D66"/>
  <c r="C66"/>
  <c r="R508" i="13"/>
  <c r="Q508"/>
  <c r="O508"/>
  <c r="N508"/>
  <c r="M508"/>
  <c r="K508"/>
  <c r="D64" i="11" s="1"/>
  <c r="J508" i="13"/>
  <c r="I508"/>
  <c r="C64" i="11" s="1"/>
  <c r="R505" i="13"/>
  <c r="Q505"/>
  <c r="O505"/>
  <c r="N505"/>
  <c r="M505"/>
  <c r="K505"/>
  <c r="D63" i="11" s="1"/>
  <c r="J505" i="13"/>
  <c r="I505"/>
  <c r="C63" i="11" s="1"/>
  <c r="R499" i="13"/>
  <c r="Q499"/>
  <c r="O499"/>
  <c r="N499"/>
  <c r="M499"/>
  <c r="K499"/>
  <c r="D62" i="11" s="1"/>
  <c r="J499" i="13"/>
  <c r="I499"/>
  <c r="C62" i="11" s="1"/>
  <c r="R496" i="13"/>
  <c r="Q496"/>
  <c r="O496"/>
  <c r="N496"/>
  <c r="M496"/>
  <c r="K496"/>
  <c r="D61" i="11" s="1"/>
  <c r="J496" i="13"/>
  <c r="I496"/>
  <c r="C61" i="11" s="1"/>
  <c r="R488" i="13"/>
  <c r="Q488"/>
  <c r="O488"/>
  <c r="N488"/>
  <c r="M488"/>
  <c r="K488"/>
  <c r="D60" i="11" s="1"/>
  <c r="J488" i="13"/>
  <c r="I488"/>
  <c r="C60" i="11" s="1"/>
  <c r="R484" i="13"/>
  <c r="Q484"/>
  <c r="O484"/>
  <c r="N484"/>
  <c r="M484"/>
  <c r="K484"/>
  <c r="D59" i="11" s="1"/>
  <c r="J484" i="13"/>
  <c r="I486" i="10" s="1"/>
  <c r="I484" i="13"/>
  <c r="C59" i="11" s="1"/>
  <c r="R473" i="13"/>
  <c r="Q473"/>
  <c r="O473"/>
  <c r="N473"/>
  <c r="M473"/>
  <c r="K473"/>
  <c r="D58" i="11" s="1"/>
  <c r="J473" i="13"/>
  <c r="I473"/>
  <c r="C58" i="11" s="1"/>
  <c r="R468" i="13"/>
  <c r="Q468"/>
  <c r="O468"/>
  <c r="N468"/>
  <c r="M468"/>
  <c r="K468"/>
  <c r="D57" i="11" s="1"/>
  <c r="J468" i="13"/>
  <c r="C57" i="11"/>
  <c r="R461" i="13"/>
  <c r="Q461"/>
  <c r="O461"/>
  <c r="N461"/>
  <c r="M461"/>
  <c r="K461"/>
  <c r="D56" i="11" s="1"/>
  <c r="J461" i="13"/>
  <c r="I461"/>
  <c r="C56" i="11" s="1"/>
  <c r="R456" i="13"/>
  <c r="Q456"/>
  <c r="O456"/>
  <c r="N456"/>
  <c r="M456"/>
  <c r="K456"/>
  <c r="D55" i="11" s="1"/>
  <c r="J456" i="13"/>
  <c r="I456"/>
  <c r="C55" i="11" s="1"/>
  <c r="R452" i="13"/>
  <c r="Q452"/>
  <c r="O452"/>
  <c r="N452"/>
  <c r="M452"/>
  <c r="K452"/>
  <c r="D54" i="11" s="1"/>
  <c r="J452" i="13"/>
  <c r="I454" i="10" s="1"/>
  <c r="I452" i="13"/>
  <c r="C54" i="11" s="1"/>
  <c r="R446" i="13"/>
  <c r="Q446"/>
  <c r="O446"/>
  <c r="N446"/>
  <c r="M446"/>
  <c r="D53" i="11"/>
  <c r="J446" i="13"/>
  <c r="C53" i="11"/>
  <c r="R436" i="13"/>
  <c r="Q436"/>
  <c r="O436"/>
  <c r="N436"/>
  <c r="M436"/>
  <c r="K436"/>
  <c r="J436"/>
  <c r="I436"/>
  <c r="R309"/>
  <c r="Q309"/>
  <c r="O309"/>
  <c r="N309"/>
  <c r="M309"/>
  <c r="K309"/>
  <c r="D50" i="11" s="1"/>
  <c r="J309" i="13"/>
  <c r="I309"/>
  <c r="C50" i="11" s="1"/>
  <c r="R300" i="13"/>
  <c r="Q300"/>
  <c r="O300"/>
  <c r="N300"/>
  <c r="M300"/>
  <c r="K300"/>
  <c r="D49" i="11" s="1"/>
  <c r="J300" i="13"/>
  <c r="I300"/>
  <c r="C49" i="11" s="1"/>
  <c r="R297" i="13"/>
  <c r="Q297"/>
  <c r="O297"/>
  <c r="N297"/>
  <c r="M297"/>
  <c r="K297"/>
  <c r="D48" i="11" s="1"/>
  <c r="J297" i="13"/>
  <c r="I297"/>
  <c r="C48" i="11" s="1"/>
  <c r="R294" i="13"/>
  <c r="Q294"/>
  <c r="O294"/>
  <c r="N294"/>
  <c r="M294"/>
  <c r="D47" i="11"/>
  <c r="C47"/>
  <c r="R290" i="13"/>
  <c r="Q290"/>
  <c r="O290"/>
  <c r="N290"/>
  <c r="M290"/>
  <c r="K290"/>
  <c r="D46" i="11" s="1"/>
  <c r="J290" i="13"/>
  <c r="I290"/>
  <c r="C46" i="11" s="1"/>
  <c r="R286" i="13"/>
  <c r="Q286"/>
  <c r="O286"/>
  <c r="N286"/>
  <c r="M286"/>
  <c r="K286"/>
  <c r="D45" i="11" s="1"/>
  <c r="J286" i="13"/>
  <c r="I286"/>
  <c r="C45" i="11" s="1"/>
  <c r="R283" i="13"/>
  <c r="Q283"/>
  <c r="O283"/>
  <c r="N283"/>
  <c r="M283"/>
  <c r="K283"/>
  <c r="D44" i="11" s="1"/>
  <c r="J283" i="13"/>
  <c r="I283"/>
  <c r="C44" i="11" s="1"/>
  <c r="D43"/>
  <c r="C43"/>
  <c r="R272" i="13"/>
  <c r="Q272"/>
  <c r="O272"/>
  <c r="N272"/>
  <c r="M272"/>
  <c r="K272"/>
  <c r="D41" i="11" s="1"/>
  <c r="I272" i="13"/>
  <c r="R269"/>
  <c r="Q269"/>
  <c r="O269"/>
  <c r="N269"/>
  <c r="M269"/>
  <c r="K269"/>
  <c r="D40" i="11" s="1"/>
  <c r="J269" i="13"/>
  <c r="I269"/>
  <c r="C40" i="11" s="1"/>
  <c r="R264" i="13"/>
  <c r="Q264"/>
  <c r="O264"/>
  <c r="N264"/>
  <c r="M264"/>
  <c r="K264"/>
  <c r="D39" i="11" s="1"/>
  <c r="J264" i="13"/>
  <c r="I264"/>
  <c r="C39" i="11" s="1"/>
  <c r="R260" i="13"/>
  <c r="Q260"/>
  <c r="O260"/>
  <c r="N260"/>
  <c r="M260"/>
  <c r="K260"/>
  <c r="D38" i="11" s="1"/>
  <c r="J260" i="13"/>
  <c r="I260"/>
  <c r="C38" i="11" s="1"/>
  <c r="D37"/>
  <c r="C37"/>
  <c r="D36"/>
  <c r="C36"/>
  <c r="R250" i="13"/>
  <c r="Q250"/>
  <c r="O250"/>
  <c r="N250"/>
  <c r="M250"/>
  <c r="K250"/>
  <c r="D35" i="11" s="1"/>
  <c r="J250" i="13"/>
  <c r="I250"/>
  <c r="C35" i="11" s="1"/>
  <c r="R240" i="13"/>
  <c r="Q240"/>
  <c r="O240"/>
  <c r="N240"/>
  <c r="M240"/>
  <c r="K240"/>
  <c r="D34" i="11" s="1"/>
  <c r="J240" i="13"/>
  <c r="I240"/>
  <c r="C34" i="11" s="1"/>
  <c r="R236" i="13"/>
  <c r="Q236"/>
  <c r="O236"/>
  <c r="N236"/>
  <c r="M236"/>
  <c r="K236"/>
  <c r="D33" i="11" s="1"/>
  <c r="J236" i="13"/>
  <c r="I236"/>
  <c r="C33" i="11" s="1"/>
  <c r="R232" i="13"/>
  <c r="Q232"/>
  <c r="O232"/>
  <c r="N232"/>
  <c r="M232"/>
  <c r="K232"/>
  <c r="D32" i="11" s="1"/>
  <c r="J232" i="13"/>
  <c r="I232"/>
  <c r="C32" i="11" s="1"/>
  <c r="R228" i="13"/>
  <c r="Q228"/>
  <c r="O228"/>
  <c r="N228"/>
  <c r="M228"/>
  <c r="K228"/>
  <c r="D31" i="11" s="1"/>
  <c r="J228" i="13"/>
  <c r="I228"/>
  <c r="C31" i="11" s="1"/>
  <c r="R225" i="13"/>
  <c r="Q225"/>
  <c r="O225"/>
  <c r="N225"/>
  <c r="M225"/>
  <c r="K225"/>
  <c r="D30" i="11" s="1"/>
  <c r="J225" i="13"/>
  <c r="C30" i="11"/>
  <c r="R217" i="13"/>
  <c r="Q217"/>
  <c r="O217"/>
  <c r="N217"/>
  <c r="M217"/>
  <c r="K217"/>
  <c r="D29" i="11" s="1"/>
  <c r="J217" i="13"/>
  <c r="I217"/>
  <c r="C29" i="11" s="1"/>
  <c r="R214" i="13"/>
  <c r="Q214"/>
  <c r="O214"/>
  <c r="N214"/>
  <c r="M214"/>
  <c r="K214"/>
  <c r="D28" i="11" s="1"/>
  <c r="J214" i="13"/>
  <c r="I214"/>
  <c r="C28" i="11" s="1"/>
  <c r="R208" i="13"/>
  <c r="Q208"/>
  <c r="O208"/>
  <c r="N208"/>
  <c r="M208"/>
  <c r="K208"/>
  <c r="D27" i="11" s="1"/>
  <c r="J208" i="13"/>
  <c r="I208"/>
  <c r="C27" i="11" s="1"/>
  <c r="R205" i="13"/>
  <c r="Q205"/>
  <c r="O205"/>
  <c r="N205"/>
  <c r="M205"/>
  <c r="K205"/>
  <c r="D26" i="11" s="1"/>
  <c r="J205" i="13"/>
  <c r="I205"/>
  <c r="C26" i="11" s="1"/>
  <c r="R202" i="13"/>
  <c r="Q202"/>
  <c r="O202"/>
  <c r="N202"/>
  <c r="M202"/>
  <c r="K202"/>
  <c r="D25" i="11" s="1"/>
  <c r="J202" i="13"/>
  <c r="C25" i="11"/>
  <c r="R194" i="13"/>
  <c r="Q194"/>
  <c r="O194"/>
  <c r="N194"/>
  <c r="M194"/>
  <c r="K194"/>
  <c r="D24" i="11" s="1"/>
  <c r="J194" i="13"/>
  <c r="I194"/>
  <c r="C24" i="11" s="1"/>
  <c r="R878" i="13"/>
  <c r="Q878"/>
  <c r="O878"/>
  <c r="N878"/>
  <c r="M878"/>
  <c r="K878"/>
  <c r="D104" i="11" s="1"/>
  <c r="J878" i="13"/>
  <c r="I878"/>
  <c r="C104" i="11" s="1"/>
  <c r="D23"/>
  <c r="C23"/>
  <c r="R186" i="13"/>
  <c r="Q186"/>
  <c r="O186"/>
  <c r="N186"/>
  <c r="M186"/>
  <c r="K186"/>
  <c r="D22" i="11" s="1"/>
  <c r="J186" i="13"/>
  <c r="I186"/>
  <c r="C22" i="11" s="1"/>
  <c r="D20"/>
  <c r="C20"/>
  <c r="R173" i="13"/>
  <c r="Q173"/>
  <c r="O173"/>
  <c r="N173"/>
  <c r="M173"/>
  <c r="K173"/>
  <c r="D19" i="11" s="1"/>
  <c r="J173" i="13"/>
  <c r="I173"/>
  <c r="C19" i="11" s="1"/>
  <c r="R163" i="13"/>
  <c r="Q163"/>
  <c r="O163"/>
  <c r="N163"/>
  <c r="M163"/>
  <c r="K163"/>
  <c r="D18" i="11" s="1"/>
  <c r="J163" i="13"/>
  <c r="I163"/>
  <c r="C18" i="11" s="1"/>
  <c r="R158" i="13"/>
  <c r="Q158"/>
  <c r="O158"/>
  <c r="N158"/>
  <c r="M158"/>
  <c r="K158"/>
  <c r="D17" i="11" s="1"/>
  <c r="J158" i="13"/>
  <c r="C17" i="11"/>
  <c r="R152" i="13"/>
  <c r="Q152"/>
  <c r="O152"/>
  <c r="N152"/>
  <c r="M152"/>
  <c r="K152"/>
  <c r="D16" i="11" s="1"/>
  <c r="J152" i="13"/>
  <c r="I152"/>
  <c r="C16" i="11" s="1"/>
  <c r="R147" i="13"/>
  <c r="Q147"/>
  <c r="O147"/>
  <c r="N147"/>
  <c r="M147"/>
  <c r="K147"/>
  <c r="D15" i="11" s="1"/>
  <c r="J147" i="13"/>
  <c r="I147"/>
  <c r="C15" i="11" s="1"/>
  <c r="R142" i="13"/>
  <c r="R13" s="1"/>
  <c r="Q142"/>
  <c r="O142"/>
  <c r="N142"/>
  <c r="M142"/>
  <c r="M13" s="1"/>
  <c r="K142"/>
  <c r="J142"/>
  <c r="J13" s="1"/>
  <c r="I142"/>
  <c r="D13" i="11"/>
  <c r="C13"/>
  <c r="O858" i="10"/>
  <c r="Z167"/>
  <c r="AI454"/>
  <c r="AI452"/>
  <c r="Z824"/>
  <c r="I311" i="13" l="1"/>
  <c r="K311"/>
  <c r="N311"/>
  <c r="Q311"/>
  <c r="J311"/>
  <c r="M311"/>
  <c r="O311"/>
  <c r="R311"/>
  <c r="I628"/>
  <c r="N13"/>
  <c r="Q13"/>
  <c r="I13"/>
  <c r="C41" i="11"/>
  <c r="D14"/>
  <c r="K13" i="13"/>
  <c r="D72" i="11"/>
  <c r="I124" i="10"/>
  <c r="L861" i="13"/>
  <c r="P861" s="1"/>
  <c r="G865" i="10"/>
  <c r="P176" i="13"/>
  <c r="G179" i="10"/>
  <c r="C14" i="11"/>
  <c r="P944" i="13"/>
  <c r="P946" s="1"/>
  <c r="L946"/>
  <c r="F120" i="11" s="1"/>
  <c r="CA133" i="10"/>
  <c r="CC133" s="1"/>
  <c r="L131" i="13"/>
  <c r="P131" s="1"/>
  <c r="CA132" i="10"/>
  <c r="CC132" s="1"/>
  <c r="L130" i="13"/>
  <c r="P130" s="1"/>
  <c r="BZ133" i="10"/>
  <c r="L43" i="13"/>
  <c r="P43" s="1"/>
  <c r="BY133" i="10"/>
  <c r="BZ132"/>
  <c r="BY132"/>
  <c r="BZ181"/>
  <c r="L120" i="13"/>
  <c r="P120" s="1"/>
  <c r="G182" i="10"/>
  <c r="CA182" s="1"/>
  <c r="CC182" s="1"/>
  <c r="L179" i="13"/>
  <c r="I794" i="10"/>
  <c r="G258"/>
  <c r="L256" i="13" s="1"/>
  <c r="G937" i="10"/>
  <c r="BZ258"/>
  <c r="D52" i="11"/>
  <c r="D12"/>
  <c r="C12"/>
  <c r="C93"/>
  <c r="C92" s="1"/>
  <c r="D93"/>
  <c r="C52"/>
  <c r="AI770" i="10"/>
  <c r="AI794" s="1"/>
  <c r="AI143"/>
  <c r="Q454"/>
  <c r="Q452"/>
  <c r="Q143"/>
  <c r="M933"/>
  <c r="M931"/>
  <c r="H931" s="1"/>
  <c r="M868"/>
  <c r="H868" s="1"/>
  <c r="M869"/>
  <c r="H869" s="1"/>
  <c r="M870"/>
  <c r="H870" s="1"/>
  <c r="M871"/>
  <c r="H871" s="1"/>
  <c r="M872"/>
  <c r="H872" s="1"/>
  <c r="M873"/>
  <c r="H873" s="1"/>
  <c r="M874"/>
  <c r="H874" s="1"/>
  <c r="M867"/>
  <c r="H867" s="1"/>
  <c r="M766"/>
  <c r="M794" s="1"/>
  <c r="M572"/>
  <c r="H572" s="1"/>
  <c r="M571"/>
  <c r="H571" s="1"/>
  <c r="M570"/>
  <c r="H570" s="1"/>
  <c r="M569"/>
  <c r="H569" s="1"/>
  <c r="M568"/>
  <c r="H568" s="1"/>
  <c r="M567"/>
  <c r="M566"/>
  <c r="AP566" s="1"/>
  <c r="BN566" s="1"/>
  <c r="M565"/>
  <c r="H565" s="1"/>
  <c r="M498"/>
  <c r="H498" s="1"/>
  <c r="M497"/>
  <c r="H497" s="1"/>
  <c r="M496"/>
  <c r="M495"/>
  <c r="H495" s="1"/>
  <c r="M494"/>
  <c r="M493"/>
  <c r="M486"/>
  <c r="M457"/>
  <c r="M454"/>
  <c r="M453"/>
  <c r="M452"/>
  <c r="M251"/>
  <c r="M250"/>
  <c r="M249"/>
  <c r="M248"/>
  <c r="M247"/>
  <c r="M246"/>
  <c r="M245"/>
  <c r="M880"/>
  <c r="M187"/>
  <c r="AJ187" s="1"/>
  <c r="M186"/>
  <c r="AJ186" s="1"/>
  <c r="M185"/>
  <c r="AJ185" s="1"/>
  <c r="M184"/>
  <c r="AJ184" s="1"/>
  <c r="M169"/>
  <c r="M167"/>
  <c r="M148"/>
  <c r="M143"/>
  <c r="M142"/>
  <c r="M141"/>
  <c r="M139"/>
  <c r="M138"/>
  <c r="M137"/>
  <c r="M25"/>
  <c r="M23"/>
  <c r="S766"/>
  <c r="S794" s="1"/>
  <c r="S567"/>
  <c r="S573" s="1"/>
  <c r="S496"/>
  <c r="S486"/>
  <c r="S457"/>
  <c r="S454"/>
  <c r="S453"/>
  <c r="S452"/>
  <c r="S251"/>
  <c r="S880"/>
  <c r="S169"/>
  <c r="S858"/>
  <c r="S167"/>
  <c r="S148"/>
  <c r="S147"/>
  <c r="S143"/>
  <c r="S142"/>
  <c r="S141"/>
  <c r="S138"/>
  <c r="S137"/>
  <c r="S25"/>
  <c r="S23"/>
  <c r="O933"/>
  <c r="O824"/>
  <c r="O826" s="1"/>
  <c r="O766"/>
  <c r="O794" s="1"/>
  <c r="O486"/>
  <c r="O457"/>
  <c r="O454"/>
  <c r="O453"/>
  <c r="O452"/>
  <c r="O880"/>
  <c r="O169"/>
  <c r="O167"/>
  <c r="O146"/>
  <c r="O143"/>
  <c r="O142"/>
  <c r="O141"/>
  <c r="O138"/>
  <c r="O137"/>
  <c r="O25"/>
  <c r="O23"/>
  <c r="K933"/>
  <c r="K824"/>
  <c r="K826" s="1"/>
  <c r="K766"/>
  <c r="K794" s="1"/>
  <c r="K486"/>
  <c r="K457"/>
  <c r="K454"/>
  <c r="K453"/>
  <c r="K452"/>
  <c r="K932"/>
  <c r="K880"/>
  <c r="K169"/>
  <c r="K167"/>
  <c r="K23"/>
  <c r="K25"/>
  <c r="K143"/>
  <c r="K142"/>
  <c r="K141"/>
  <c r="K138"/>
  <c r="K148"/>
  <c r="K146"/>
  <c r="AL909"/>
  <c r="AL899"/>
  <c r="AL896"/>
  <c r="AL885"/>
  <c r="I822"/>
  <c r="J822"/>
  <c r="K822"/>
  <c r="L822"/>
  <c r="M822"/>
  <c r="N822"/>
  <c r="O822"/>
  <c r="P822"/>
  <c r="Q822"/>
  <c r="R822"/>
  <c r="S822"/>
  <c r="T822"/>
  <c r="U822"/>
  <c r="W822"/>
  <c r="Y822"/>
  <c r="Z822"/>
  <c r="AA822"/>
  <c r="AB822"/>
  <c r="AC822"/>
  <c r="AD822"/>
  <c r="AE822"/>
  <c r="AF822"/>
  <c r="AG822"/>
  <c r="AH822"/>
  <c r="AI822"/>
  <c r="AL822"/>
  <c r="AB781"/>
  <c r="H988"/>
  <c r="X988"/>
  <c r="AJ988" s="1"/>
  <c r="H989"/>
  <c r="X989"/>
  <c r="AJ989" s="1"/>
  <c r="H990"/>
  <c r="X990"/>
  <c r="AJ990" s="1"/>
  <c r="H991"/>
  <c r="X991"/>
  <c r="AJ991" s="1"/>
  <c r="H992"/>
  <c r="X992"/>
  <c r="AJ992" s="1"/>
  <c r="H993"/>
  <c r="X993"/>
  <c r="AJ993" s="1"/>
  <c r="H994"/>
  <c r="X994"/>
  <c r="AJ994" s="1"/>
  <c r="H995"/>
  <c r="X995"/>
  <c r="AJ995" s="1"/>
  <c r="H996"/>
  <c r="X996"/>
  <c r="AJ996" s="1"/>
  <c r="H997"/>
  <c r="X997"/>
  <c r="AJ997" s="1"/>
  <c r="X987"/>
  <c r="AJ987" s="1"/>
  <c r="H987"/>
  <c r="X986"/>
  <c r="AJ986" s="1"/>
  <c r="H986"/>
  <c r="X983"/>
  <c r="AK983" s="1"/>
  <c r="H983"/>
  <c r="X980"/>
  <c r="AJ980" s="1"/>
  <c r="H980"/>
  <c r="X979"/>
  <c r="AK979" s="1"/>
  <c r="H979"/>
  <c r="X978"/>
  <c r="AJ978" s="1"/>
  <c r="H978"/>
  <c r="X974"/>
  <c r="AJ974" s="1"/>
  <c r="H974"/>
  <c r="X973"/>
  <c r="AK973" s="1"/>
  <c r="H973"/>
  <c r="X970"/>
  <c r="AK970" s="1"/>
  <c r="H970"/>
  <c r="H596"/>
  <c r="X964"/>
  <c r="AK964" s="1"/>
  <c r="H964"/>
  <c r="X963"/>
  <c r="AK963" s="1"/>
  <c r="H963"/>
  <c r="X957"/>
  <c r="AK957" s="1"/>
  <c r="H957"/>
  <c r="X956"/>
  <c r="AJ956" s="1"/>
  <c r="H956"/>
  <c r="X955"/>
  <c r="AK955" s="1"/>
  <c r="H955"/>
  <c r="X944"/>
  <c r="AK944" s="1"/>
  <c r="H944"/>
  <c r="X934"/>
  <c r="H934"/>
  <c r="X933"/>
  <c r="X244"/>
  <c r="H244"/>
  <c r="X931"/>
  <c r="X928"/>
  <c r="AJ928" s="1"/>
  <c r="H928"/>
  <c r="X925"/>
  <c r="AK925" s="1"/>
  <c r="H925"/>
  <c r="X922"/>
  <c r="AJ922" s="1"/>
  <c r="H922"/>
  <c r="X921"/>
  <c r="AJ921" s="1"/>
  <c r="H921"/>
  <c r="X920"/>
  <c r="AK920" s="1"/>
  <c r="H920"/>
  <c r="X917"/>
  <c r="AJ917" s="1"/>
  <c r="H917"/>
  <c r="X547"/>
  <c r="AK547" s="1"/>
  <c r="H547"/>
  <c r="X915"/>
  <c r="AJ915" s="1"/>
  <c r="H915"/>
  <c r="X914"/>
  <c r="AK914" s="1"/>
  <c r="H914"/>
  <c r="X913"/>
  <c r="AJ913" s="1"/>
  <c r="H913"/>
  <c r="X912"/>
  <c r="AJ912" s="1"/>
  <c r="H912"/>
  <c r="X911"/>
  <c r="AJ911" s="1"/>
  <c r="H911"/>
  <c r="X908"/>
  <c r="AJ908" s="1"/>
  <c r="H908"/>
  <c r="X907"/>
  <c r="AK907" s="1"/>
  <c r="H907"/>
  <c r="X904"/>
  <c r="AK904" s="1"/>
  <c r="H904"/>
  <c r="X903"/>
  <c r="AJ903" s="1"/>
  <c r="H903"/>
  <c r="X902"/>
  <c r="AK902" s="1"/>
  <c r="H902"/>
  <c r="X901"/>
  <c r="AJ901" s="1"/>
  <c r="H901"/>
  <c r="AK898"/>
  <c r="H898"/>
  <c r="X895"/>
  <c r="AK895" s="1"/>
  <c r="H895"/>
  <c r="X894"/>
  <c r="AK894" s="1"/>
  <c r="H894"/>
  <c r="H892"/>
  <c r="X887"/>
  <c r="AJ887" s="1"/>
  <c r="H887"/>
  <c r="X884"/>
  <c r="AK884" s="1"/>
  <c r="H884"/>
  <c r="X883"/>
  <c r="H883"/>
  <c r="X874"/>
  <c r="X873"/>
  <c r="X872"/>
  <c r="X871"/>
  <c r="X870"/>
  <c r="X869"/>
  <c r="X868"/>
  <c r="X867"/>
  <c r="H853"/>
  <c r="X853"/>
  <c r="AJ853" s="1"/>
  <c r="H854"/>
  <c r="X854"/>
  <c r="AJ854" s="1"/>
  <c r="H855"/>
  <c r="X855"/>
  <c r="AJ855" s="1"/>
  <c r="H856"/>
  <c r="X856"/>
  <c r="AJ856" s="1"/>
  <c r="H857"/>
  <c r="X857"/>
  <c r="AJ857" s="1"/>
  <c r="H168"/>
  <c r="X168"/>
  <c r="AJ168" s="1"/>
  <c r="H859"/>
  <c r="X859"/>
  <c r="AJ859" s="1"/>
  <c r="H860"/>
  <c r="X860"/>
  <c r="AJ860" s="1"/>
  <c r="X851"/>
  <c r="AJ851" s="1"/>
  <c r="H851"/>
  <c r="X852"/>
  <c r="AJ852" s="1"/>
  <c r="H852"/>
  <c r="X850"/>
  <c r="AK850" s="1"/>
  <c r="H850"/>
  <c r="X849"/>
  <c r="AK849" s="1"/>
  <c r="H849"/>
  <c r="X846"/>
  <c r="AJ846" s="1"/>
  <c r="H846"/>
  <c r="X845"/>
  <c r="AK845" s="1"/>
  <c r="H845"/>
  <c r="X844"/>
  <c r="AK844" s="1"/>
  <c r="H844"/>
  <c r="X841"/>
  <c r="AJ841" s="1"/>
  <c r="H841"/>
  <c r="X840"/>
  <c r="AK840" s="1"/>
  <c r="H840"/>
  <c r="X839"/>
  <c r="AK839" s="1"/>
  <c r="H839"/>
  <c r="X838"/>
  <c r="AJ838" s="1"/>
  <c r="H838"/>
  <c r="X837"/>
  <c r="AK837" s="1"/>
  <c r="H837"/>
  <c r="X836"/>
  <c r="AK836" s="1"/>
  <c r="H836"/>
  <c r="X835"/>
  <c r="AK835" s="1"/>
  <c r="H835"/>
  <c r="X834"/>
  <c r="AJ834" s="1"/>
  <c r="H834"/>
  <c r="X833"/>
  <c r="AJ833" s="1"/>
  <c r="H833"/>
  <c r="X830"/>
  <c r="AK830" s="1"/>
  <c r="H830"/>
  <c r="X829"/>
  <c r="AK829" s="1"/>
  <c r="H829"/>
  <c r="X828"/>
  <c r="AJ828" s="1"/>
  <c r="H828"/>
  <c r="H831" s="1"/>
  <c r="X825"/>
  <c r="AK825" s="1"/>
  <c r="H825"/>
  <c r="H819"/>
  <c r="X819"/>
  <c r="AJ819" s="1"/>
  <c r="H820"/>
  <c r="X820"/>
  <c r="AJ820" s="1"/>
  <c r="H821"/>
  <c r="X821"/>
  <c r="AJ821" s="1"/>
  <c r="X818"/>
  <c r="AJ818" s="1"/>
  <c r="H818"/>
  <c r="X817"/>
  <c r="AJ817" s="1"/>
  <c r="H817"/>
  <c r="X816"/>
  <c r="AJ816" s="1"/>
  <c r="H816"/>
  <c r="X815"/>
  <c r="AK815" s="1"/>
  <c r="H815"/>
  <c r="X814"/>
  <c r="AK814" s="1"/>
  <c r="H814"/>
  <c r="X813"/>
  <c r="AK813" s="1"/>
  <c r="H813"/>
  <c r="H798"/>
  <c r="X798"/>
  <c r="AJ798" s="1"/>
  <c r="H799"/>
  <c r="X799"/>
  <c r="AJ799" s="1"/>
  <c r="H800"/>
  <c r="X800"/>
  <c r="AJ800" s="1"/>
  <c r="H801"/>
  <c r="X801"/>
  <c r="AJ801" s="1"/>
  <c r="H802"/>
  <c r="X802"/>
  <c r="AJ802" s="1"/>
  <c r="H803"/>
  <c r="X803"/>
  <c r="AJ803" s="1"/>
  <c r="H804"/>
  <c r="X804"/>
  <c r="AJ804" s="1"/>
  <c r="H805"/>
  <c r="X805"/>
  <c r="AJ805" s="1"/>
  <c r="H806"/>
  <c r="X806"/>
  <c r="AJ806" s="1"/>
  <c r="H807"/>
  <c r="X807"/>
  <c r="AJ807" s="1"/>
  <c r="H808"/>
  <c r="X808"/>
  <c r="AJ808" s="1"/>
  <c r="H809"/>
  <c r="X809"/>
  <c r="AJ809" s="1"/>
  <c r="H810"/>
  <c r="X810"/>
  <c r="AJ810" s="1"/>
  <c r="X797"/>
  <c r="AJ797" s="1"/>
  <c r="H797"/>
  <c r="X796"/>
  <c r="AK796" s="1"/>
  <c r="H796"/>
  <c r="H635"/>
  <c r="X635"/>
  <c r="AJ635" s="1"/>
  <c r="H636"/>
  <c r="X636"/>
  <c r="AJ636" s="1"/>
  <c r="H637"/>
  <c r="X637"/>
  <c r="AJ637" s="1"/>
  <c r="H638"/>
  <c r="X638"/>
  <c r="AJ638" s="1"/>
  <c r="H639"/>
  <c r="X639"/>
  <c r="AJ639" s="1"/>
  <c r="H640"/>
  <c r="X640"/>
  <c r="AJ640" s="1"/>
  <c r="H641"/>
  <c r="X641"/>
  <c r="AJ641" s="1"/>
  <c r="H642"/>
  <c r="X642"/>
  <c r="AJ642" s="1"/>
  <c r="H643"/>
  <c r="X643"/>
  <c r="AJ643" s="1"/>
  <c r="H644"/>
  <c r="X644"/>
  <c r="AJ644" s="1"/>
  <c r="H645"/>
  <c r="X645"/>
  <c r="AJ645" s="1"/>
  <c r="H646"/>
  <c r="X646"/>
  <c r="AJ646" s="1"/>
  <c r="H647"/>
  <c r="X647"/>
  <c r="AJ647" s="1"/>
  <c r="H648"/>
  <c r="X648"/>
  <c r="AJ648" s="1"/>
  <c r="H649"/>
  <c r="X649"/>
  <c r="AJ649" s="1"/>
  <c r="H650"/>
  <c r="X650"/>
  <c r="AJ650" s="1"/>
  <c r="H651"/>
  <c r="X651"/>
  <c r="AJ651" s="1"/>
  <c r="H652"/>
  <c r="X652"/>
  <c r="AJ652" s="1"/>
  <c r="H653"/>
  <c r="X653"/>
  <c r="AJ653" s="1"/>
  <c r="H654"/>
  <c r="X654"/>
  <c r="AJ654" s="1"/>
  <c r="H655"/>
  <c r="X655"/>
  <c r="AJ655" s="1"/>
  <c r="H656"/>
  <c r="X656"/>
  <c r="AJ656" s="1"/>
  <c r="H657"/>
  <c r="X657"/>
  <c r="AJ657" s="1"/>
  <c r="H658"/>
  <c r="X658"/>
  <c r="AJ658" s="1"/>
  <c r="H659"/>
  <c r="X659"/>
  <c r="AJ659" s="1"/>
  <c r="H660"/>
  <c r="X660"/>
  <c r="AJ660" s="1"/>
  <c r="H661"/>
  <c r="X661"/>
  <c r="AJ661" s="1"/>
  <c r="H662"/>
  <c r="X662"/>
  <c r="AJ662" s="1"/>
  <c r="H663"/>
  <c r="X663"/>
  <c r="AJ663" s="1"/>
  <c r="H664"/>
  <c r="X664"/>
  <c r="AJ664" s="1"/>
  <c r="H665"/>
  <c r="X665"/>
  <c r="AJ665" s="1"/>
  <c r="H666"/>
  <c r="X666"/>
  <c r="AJ666" s="1"/>
  <c r="H667"/>
  <c r="X667"/>
  <c r="AJ667" s="1"/>
  <c r="H668"/>
  <c r="X668"/>
  <c r="AJ668" s="1"/>
  <c r="H669"/>
  <c r="X669"/>
  <c r="AJ669" s="1"/>
  <c r="H670"/>
  <c r="X670"/>
  <c r="AJ670" s="1"/>
  <c r="H671"/>
  <c r="X671"/>
  <c r="AJ671" s="1"/>
  <c r="H672"/>
  <c r="X672"/>
  <c r="AJ672" s="1"/>
  <c r="H673"/>
  <c r="X673"/>
  <c r="AJ673" s="1"/>
  <c r="H674"/>
  <c r="X674"/>
  <c r="AJ674" s="1"/>
  <c r="H675"/>
  <c r="X675"/>
  <c r="AJ675" s="1"/>
  <c r="H676"/>
  <c r="X676"/>
  <c r="AJ676" s="1"/>
  <c r="H677"/>
  <c r="X677"/>
  <c r="AJ677" s="1"/>
  <c r="H678"/>
  <c r="X678"/>
  <c r="AJ678" s="1"/>
  <c r="H679"/>
  <c r="X679"/>
  <c r="AJ679" s="1"/>
  <c r="H680"/>
  <c r="X680"/>
  <c r="AJ680" s="1"/>
  <c r="H681"/>
  <c r="X681"/>
  <c r="AJ681" s="1"/>
  <c r="H682"/>
  <c r="X682"/>
  <c r="AJ682" s="1"/>
  <c r="H683"/>
  <c r="X683"/>
  <c r="AJ683" s="1"/>
  <c r="H684"/>
  <c r="X684"/>
  <c r="AJ684" s="1"/>
  <c r="H685"/>
  <c r="X685"/>
  <c r="AJ685" s="1"/>
  <c r="H686"/>
  <c r="X686"/>
  <c r="AJ686" s="1"/>
  <c r="H687"/>
  <c r="X687"/>
  <c r="AJ687" s="1"/>
  <c r="H688"/>
  <c r="X688"/>
  <c r="AJ688" s="1"/>
  <c r="H689"/>
  <c r="X689"/>
  <c r="AJ689" s="1"/>
  <c r="H690"/>
  <c r="X690"/>
  <c r="AJ690" s="1"/>
  <c r="H691"/>
  <c r="X691"/>
  <c r="AJ691" s="1"/>
  <c r="H692"/>
  <c r="X692"/>
  <c r="AJ692" s="1"/>
  <c r="H693"/>
  <c r="X693"/>
  <c r="AJ693" s="1"/>
  <c r="H694"/>
  <c r="X694"/>
  <c r="AJ694" s="1"/>
  <c r="H695"/>
  <c r="X695"/>
  <c r="AJ695" s="1"/>
  <c r="H696"/>
  <c r="X696"/>
  <c r="AJ696" s="1"/>
  <c r="H697"/>
  <c r="X697"/>
  <c r="AJ697" s="1"/>
  <c r="H698"/>
  <c r="X698"/>
  <c r="AJ698" s="1"/>
  <c r="H699"/>
  <c r="X699"/>
  <c r="AJ699" s="1"/>
  <c r="H700"/>
  <c r="X700"/>
  <c r="AJ700" s="1"/>
  <c r="H701"/>
  <c r="X701"/>
  <c r="AJ701" s="1"/>
  <c r="H702"/>
  <c r="X702"/>
  <c r="AJ702" s="1"/>
  <c r="H703"/>
  <c r="X703"/>
  <c r="AJ703" s="1"/>
  <c r="H704"/>
  <c r="X704"/>
  <c r="AJ704" s="1"/>
  <c r="H705"/>
  <c r="X705"/>
  <c r="AJ705" s="1"/>
  <c r="H706"/>
  <c r="X706"/>
  <c r="AJ706" s="1"/>
  <c r="H707"/>
  <c r="X707"/>
  <c r="AJ707" s="1"/>
  <c r="H708"/>
  <c r="X708"/>
  <c r="AJ708" s="1"/>
  <c r="H709"/>
  <c r="X709"/>
  <c r="AJ709" s="1"/>
  <c r="H710"/>
  <c r="X710"/>
  <c r="AJ710" s="1"/>
  <c r="H711"/>
  <c r="X711"/>
  <c r="AJ711" s="1"/>
  <c r="H712"/>
  <c r="X712"/>
  <c r="AJ712" s="1"/>
  <c r="H713"/>
  <c r="X713"/>
  <c r="AJ713" s="1"/>
  <c r="H714"/>
  <c r="X714"/>
  <c r="AJ714" s="1"/>
  <c r="H715"/>
  <c r="X715"/>
  <c r="AJ715" s="1"/>
  <c r="H716"/>
  <c r="X716"/>
  <c r="AJ716" s="1"/>
  <c r="H717"/>
  <c r="X717"/>
  <c r="AJ717" s="1"/>
  <c r="H718"/>
  <c r="X718"/>
  <c r="AJ718" s="1"/>
  <c r="H719"/>
  <c r="X719"/>
  <c r="AJ719" s="1"/>
  <c r="H720"/>
  <c r="X720"/>
  <c r="AJ720" s="1"/>
  <c r="H721"/>
  <c r="X721"/>
  <c r="AJ721" s="1"/>
  <c r="H722"/>
  <c r="X722"/>
  <c r="AJ722" s="1"/>
  <c r="H723"/>
  <c r="X723"/>
  <c r="AJ723" s="1"/>
  <c r="H724"/>
  <c r="X724"/>
  <c r="AJ724" s="1"/>
  <c r="H725"/>
  <c r="X725"/>
  <c r="AJ725" s="1"/>
  <c r="H726"/>
  <c r="X726"/>
  <c r="AJ726" s="1"/>
  <c r="H367"/>
  <c r="X367"/>
  <c r="AJ367" s="1"/>
  <c r="H728"/>
  <c r="X728"/>
  <c r="AJ728" s="1"/>
  <c r="H729"/>
  <c r="X729"/>
  <c r="AJ729" s="1"/>
  <c r="H730"/>
  <c r="X730"/>
  <c r="AJ730" s="1"/>
  <c r="H731"/>
  <c r="X731"/>
  <c r="AJ731" s="1"/>
  <c r="H732"/>
  <c r="X732"/>
  <c r="AJ732" s="1"/>
  <c r="H733"/>
  <c r="X733"/>
  <c r="AJ733" s="1"/>
  <c r="H734"/>
  <c r="X734"/>
  <c r="AJ734" s="1"/>
  <c r="H735"/>
  <c r="X735"/>
  <c r="AJ735" s="1"/>
  <c r="H736"/>
  <c r="X736"/>
  <c r="AJ736" s="1"/>
  <c r="H737"/>
  <c r="X737"/>
  <c r="AJ737" s="1"/>
  <c r="H738"/>
  <c r="X738"/>
  <c r="AJ738" s="1"/>
  <c r="H739"/>
  <c r="X739"/>
  <c r="AJ739" s="1"/>
  <c r="H740"/>
  <c r="X740"/>
  <c r="AJ740" s="1"/>
  <c r="H741"/>
  <c r="X741"/>
  <c r="AJ741" s="1"/>
  <c r="H742"/>
  <c r="X742"/>
  <c r="AJ742" s="1"/>
  <c r="H743"/>
  <c r="X743"/>
  <c r="AJ743" s="1"/>
  <c r="H744"/>
  <c r="X744"/>
  <c r="AJ744" s="1"/>
  <c r="H745"/>
  <c r="X745"/>
  <c r="AJ745" s="1"/>
  <c r="H746"/>
  <c r="X746"/>
  <c r="AJ746" s="1"/>
  <c r="H747"/>
  <c r="X747"/>
  <c r="AJ747" s="1"/>
  <c r="H748"/>
  <c r="X748"/>
  <c r="AJ748" s="1"/>
  <c r="H749"/>
  <c r="X749"/>
  <c r="AJ749" s="1"/>
  <c r="H750"/>
  <c r="X750"/>
  <c r="AJ750" s="1"/>
  <c r="H751"/>
  <c r="X751"/>
  <c r="AJ751" s="1"/>
  <c r="H752"/>
  <c r="X752"/>
  <c r="AJ752" s="1"/>
  <c r="H753"/>
  <c r="X753"/>
  <c r="AJ753" s="1"/>
  <c r="H754"/>
  <c r="X754"/>
  <c r="AJ754" s="1"/>
  <c r="H755"/>
  <c r="X755"/>
  <c r="AJ755" s="1"/>
  <c r="H756"/>
  <c r="X756"/>
  <c r="AJ756" s="1"/>
  <c r="H757"/>
  <c r="X757"/>
  <c r="AJ757" s="1"/>
  <c r="H758"/>
  <c r="X758"/>
  <c r="AJ758" s="1"/>
  <c r="H759"/>
  <c r="X759"/>
  <c r="AJ759" s="1"/>
  <c r="H760"/>
  <c r="X760"/>
  <c r="AJ760" s="1"/>
  <c r="H761"/>
  <c r="X761"/>
  <c r="AJ761" s="1"/>
  <c r="H762"/>
  <c r="X762"/>
  <c r="AJ762" s="1"/>
  <c r="H763"/>
  <c r="X763"/>
  <c r="AJ763" s="1"/>
  <c r="H764"/>
  <c r="X764"/>
  <c r="AJ764" s="1"/>
  <c r="H765"/>
  <c r="X765"/>
  <c r="AJ765" s="1"/>
  <c r="H767"/>
  <c r="X767"/>
  <c r="AJ767" s="1"/>
  <c r="H768"/>
  <c r="X768"/>
  <c r="AJ768" s="1"/>
  <c r="H769"/>
  <c r="X769"/>
  <c r="AJ769" s="1"/>
  <c r="H770"/>
  <c r="X770"/>
  <c r="H771"/>
  <c r="X771"/>
  <c r="AJ771" s="1"/>
  <c r="H772"/>
  <c r="X772"/>
  <c r="AJ772" s="1"/>
  <c r="H773"/>
  <c r="X773"/>
  <c r="AJ773" s="1"/>
  <c r="H774"/>
  <c r="X774"/>
  <c r="AJ774" s="1"/>
  <c r="H775"/>
  <c r="X775"/>
  <c r="AJ775" s="1"/>
  <c r="H776"/>
  <c r="X776"/>
  <c r="AJ776" s="1"/>
  <c r="H777"/>
  <c r="X777"/>
  <c r="AJ777" s="1"/>
  <c r="H778"/>
  <c r="X778"/>
  <c r="AJ778" s="1"/>
  <c r="H779"/>
  <c r="X779"/>
  <c r="AJ779" s="1"/>
  <c r="H780"/>
  <c r="AK780" s="1"/>
  <c r="H781"/>
  <c r="H782"/>
  <c r="X782"/>
  <c r="AJ782" s="1"/>
  <c r="H783"/>
  <c r="X783"/>
  <c r="AJ783" s="1"/>
  <c r="H784"/>
  <c r="X784"/>
  <c r="AK784" s="1"/>
  <c r="H785"/>
  <c r="X785"/>
  <c r="AJ785" s="1"/>
  <c r="H786"/>
  <c r="X786"/>
  <c r="AJ786" s="1"/>
  <c r="H787"/>
  <c r="X787"/>
  <c r="AJ787" s="1"/>
  <c r="H788"/>
  <c r="X788"/>
  <c r="AK788" s="1"/>
  <c r="H789"/>
  <c r="X789"/>
  <c r="AJ789" s="1"/>
  <c r="H790"/>
  <c r="X790"/>
  <c r="AJ790" s="1"/>
  <c r="H791"/>
  <c r="X791"/>
  <c r="AK791" s="1"/>
  <c r="H792"/>
  <c r="X792"/>
  <c r="AK792" s="1"/>
  <c r="H793"/>
  <c r="X793"/>
  <c r="AJ793" s="1"/>
  <c r="X634"/>
  <c r="AJ634" s="1"/>
  <c r="H634"/>
  <c r="X633"/>
  <c r="H633"/>
  <c r="CB831"/>
  <c r="BK831"/>
  <c r="BG831"/>
  <c r="AL831"/>
  <c r="AI831"/>
  <c r="AY831" s="1"/>
  <c r="AH831"/>
  <c r="AG831"/>
  <c r="AF831"/>
  <c r="AE831"/>
  <c r="AD831"/>
  <c r="AC831"/>
  <c r="AB831"/>
  <c r="AA831"/>
  <c r="Z831"/>
  <c r="Y831"/>
  <c r="W831"/>
  <c r="U831"/>
  <c r="T831"/>
  <c r="S831"/>
  <c r="R831"/>
  <c r="Q831"/>
  <c r="P831"/>
  <c r="O831"/>
  <c r="N831"/>
  <c r="M831"/>
  <c r="L831"/>
  <c r="K831"/>
  <c r="J831"/>
  <c r="I831"/>
  <c r="AN831" s="1"/>
  <c r="BL831" s="1"/>
  <c r="C831"/>
  <c r="CB830"/>
  <c r="BK830"/>
  <c r="BG830"/>
  <c r="AY830"/>
  <c r="BW830" s="1"/>
  <c r="AX830"/>
  <c r="BV830" s="1"/>
  <c r="AW830"/>
  <c r="BU830" s="1"/>
  <c r="AV830"/>
  <c r="BT830" s="1"/>
  <c r="AT830"/>
  <c r="BR830" s="1"/>
  <c r="AS830"/>
  <c r="BQ830" s="1"/>
  <c r="AR830"/>
  <c r="BP830" s="1"/>
  <c r="AQ830"/>
  <c r="BO830" s="1"/>
  <c r="AP830"/>
  <c r="BN830" s="1"/>
  <c r="AO830"/>
  <c r="BM830" s="1"/>
  <c r="AN830"/>
  <c r="BL830" s="1"/>
  <c r="CB828"/>
  <c r="BK828"/>
  <c r="BG828"/>
  <c r="AY828"/>
  <c r="BW828" s="1"/>
  <c r="AX828"/>
  <c r="BV828" s="1"/>
  <c r="AW828"/>
  <c r="BU828" s="1"/>
  <c r="AV828"/>
  <c r="BT828" s="1"/>
  <c r="AT828"/>
  <c r="BR828" s="1"/>
  <c r="AS828"/>
  <c r="BQ828" s="1"/>
  <c r="AR828"/>
  <c r="BP828" s="1"/>
  <c r="AQ828"/>
  <c r="BO828" s="1"/>
  <c r="AP828"/>
  <c r="BN828" s="1"/>
  <c r="AO828"/>
  <c r="BM828" s="1"/>
  <c r="AN828"/>
  <c r="BL828" s="1"/>
  <c r="CB827"/>
  <c r="CA827"/>
  <c r="BZ827"/>
  <c r="BY827"/>
  <c r="BK827"/>
  <c r="BG827"/>
  <c r="AY827"/>
  <c r="BW827" s="1"/>
  <c r="AX827"/>
  <c r="BV827" s="1"/>
  <c r="AW827"/>
  <c r="BU827" s="1"/>
  <c r="AV827"/>
  <c r="BT827" s="1"/>
  <c r="AU827"/>
  <c r="AT827"/>
  <c r="BR827" s="1"/>
  <c r="AS827"/>
  <c r="BQ827" s="1"/>
  <c r="AR827"/>
  <c r="BP827" s="1"/>
  <c r="AQ827"/>
  <c r="BO827" s="1"/>
  <c r="AP827"/>
  <c r="BN827" s="1"/>
  <c r="AO827"/>
  <c r="BM827" s="1"/>
  <c r="AN827"/>
  <c r="BL827" s="1"/>
  <c r="CB826"/>
  <c r="BK826"/>
  <c r="BG826"/>
  <c r="AL826"/>
  <c r="AI826"/>
  <c r="AY826" s="1"/>
  <c r="AH826"/>
  <c r="AG826"/>
  <c r="AF826"/>
  <c r="AE826"/>
  <c r="AD826"/>
  <c r="AC826"/>
  <c r="AB826"/>
  <c r="AA826"/>
  <c r="Z826"/>
  <c r="Y826"/>
  <c r="W826"/>
  <c r="U826"/>
  <c r="T826"/>
  <c r="S826"/>
  <c r="R826"/>
  <c r="Q826"/>
  <c r="P826"/>
  <c r="N826"/>
  <c r="M826"/>
  <c r="L826"/>
  <c r="J826"/>
  <c r="I826"/>
  <c r="AN826" s="1"/>
  <c r="BL826" s="1"/>
  <c r="C826"/>
  <c r="CB825"/>
  <c r="BK825"/>
  <c r="BG825"/>
  <c r="AY825"/>
  <c r="BW825" s="1"/>
  <c r="AX825"/>
  <c r="BV825" s="1"/>
  <c r="AW825"/>
  <c r="BU825" s="1"/>
  <c r="AV825"/>
  <c r="BT825" s="1"/>
  <c r="AT825"/>
  <c r="BR825" s="1"/>
  <c r="AS825"/>
  <c r="BQ825" s="1"/>
  <c r="AR825"/>
  <c r="BP825" s="1"/>
  <c r="AQ825"/>
  <c r="BO825" s="1"/>
  <c r="AP825"/>
  <c r="BN825" s="1"/>
  <c r="AO825"/>
  <c r="BM825" s="1"/>
  <c r="AN825"/>
  <c r="BL825" s="1"/>
  <c r="CB824"/>
  <c r="BK824"/>
  <c r="BG824"/>
  <c r="AY824"/>
  <c r="BW824" s="1"/>
  <c r="AX824"/>
  <c r="BV824" s="1"/>
  <c r="AW824"/>
  <c r="BU824" s="1"/>
  <c r="AV824"/>
  <c r="BT824" s="1"/>
  <c r="AU824"/>
  <c r="AT824"/>
  <c r="BR824" s="1"/>
  <c r="AS824"/>
  <c r="BQ824" s="1"/>
  <c r="AR824"/>
  <c r="BP824" s="1"/>
  <c r="AP824"/>
  <c r="BN824" s="1"/>
  <c r="AN824"/>
  <c r="BL824" s="1"/>
  <c r="CB823"/>
  <c r="CA823"/>
  <c r="BZ823"/>
  <c r="BY823"/>
  <c r="BK823"/>
  <c r="BG823"/>
  <c r="AY823"/>
  <c r="BW823" s="1"/>
  <c r="AX823"/>
  <c r="BV823" s="1"/>
  <c r="AW823"/>
  <c r="BU823" s="1"/>
  <c r="AV823"/>
  <c r="BT823" s="1"/>
  <c r="AU823"/>
  <c r="AT823"/>
  <c r="BR823" s="1"/>
  <c r="AS823"/>
  <c r="BQ823" s="1"/>
  <c r="AR823"/>
  <c r="BP823" s="1"/>
  <c r="AQ823"/>
  <c r="BO823" s="1"/>
  <c r="AP823"/>
  <c r="BN823" s="1"/>
  <c r="AO823"/>
  <c r="BM823" s="1"/>
  <c r="AN823"/>
  <c r="BL823" s="1"/>
  <c r="X498"/>
  <c r="X497"/>
  <c r="X496"/>
  <c r="X495"/>
  <c r="X466"/>
  <c r="X469"/>
  <c r="X467"/>
  <c r="X468"/>
  <c r="X463"/>
  <c r="X462"/>
  <c r="X461"/>
  <c r="X566"/>
  <c r="X567"/>
  <c r="X568"/>
  <c r="X569"/>
  <c r="X570"/>
  <c r="X571"/>
  <c r="X572"/>
  <c r="X565"/>
  <c r="AU565" s="1"/>
  <c r="X539"/>
  <c r="X533"/>
  <c r="X532"/>
  <c r="X531"/>
  <c r="X530"/>
  <c r="X501"/>
  <c r="X494"/>
  <c r="X493"/>
  <c r="X490"/>
  <c r="X489"/>
  <c r="X479"/>
  <c r="X480"/>
  <c r="X481"/>
  <c r="X482"/>
  <c r="X483"/>
  <c r="X484"/>
  <c r="X485"/>
  <c r="X478"/>
  <c r="X475"/>
  <c r="X474"/>
  <c r="X473"/>
  <c r="AL629"/>
  <c r="AI629"/>
  <c r="AH629"/>
  <c r="AG629"/>
  <c r="AF629"/>
  <c r="AE629"/>
  <c r="AD629"/>
  <c r="AC629"/>
  <c r="AB629"/>
  <c r="AA629"/>
  <c r="Z629"/>
  <c r="Y629"/>
  <c r="W629"/>
  <c r="U629"/>
  <c r="T629"/>
  <c r="S629"/>
  <c r="R629"/>
  <c r="Q629"/>
  <c r="P629"/>
  <c r="O629"/>
  <c r="N629"/>
  <c r="M629"/>
  <c r="L629"/>
  <c r="K629"/>
  <c r="J629"/>
  <c r="I629"/>
  <c r="X628"/>
  <c r="AK628" s="1"/>
  <c r="AK629" s="1"/>
  <c r="H628"/>
  <c r="H629" s="1"/>
  <c r="X624"/>
  <c r="AJ624" s="1"/>
  <c r="H624"/>
  <c r="X612"/>
  <c r="AK612" s="1"/>
  <c r="H612"/>
  <c r="X611"/>
  <c r="AK611" s="1"/>
  <c r="H611"/>
  <c r="Y614"/>
  <c r="Z614"/>
  <c r="AA614"/>
  <c r="AB614"/>
  <c r="AC614"/>
  <c r="AD614"/>
  <c r="AE614"/>
  <c r="AF614"/>
  <c r="AG614"/>
  <c r="AH614"/>
  <c r="AI614"/>
  <c r="AL614"/>
  <c r="W614"/>
  <c r="U614"/>
  <c r="T614"/>
  <c r="I614"/>
  <c r="J614"/>
  <c r="K614"/>
  <c r="L614"/>
  <c r="M614"/>
  <c r="N614"/>
  <c r="O614"/>
  <c r="P614"/>
  <c r="Q614"/>
  <c r="R614"/>
  <c r="S614"/>
  <c r="CB626"/>
  <c r="BG626"/>
  <c r="AL626"/>
  <c r="AI626"/>
  <c r="AY626" s="1"/>
  <c r="BW626" s="1"/>
  <c r="AH626"/>
  <c r="AG626"/>
  <c r="AF626"/>
  <c r="AE626"/>
  <c r="AD626"/>
  <c r="AC626"/>
  <c r="AB626"/>
  <c r="AA626"/>
  <c r="Z626"/>
  <c r="Y626"/>
  <c r="W626"/>
  <c r="U626"/>
  <c r="T626"/>
  <c r="S626"/>
  <c r="R626"/>
  <c r="Q626"/>
  <c r="P626"/>
  <c r="O626"/>
  <c r="N626"/>
  <c r="M626"/>
  <c r="L626"/>
  <c r="K626"/>
  <c r="J626"/>
  <c r="I626"/>
  <c r="AN626" s="1"/>
  <c r="BL626" s="1"/>
  <c r="C626"/>
  <c r="X625"/>
  <c r="AJ625" s="1"/>
  <c r="H625"/>
  <c r="X622"/>
  <c r="AK622" s="1"/>
  <c r="H622"/>
  <c r="X621"/>
  <c r="AJ621" s="1"/>
  <c r="H621"/>
  <c r="X620"/>
  <c r="AK620" s="1"/>
  <c r="H620"/>
  <c r="CB619"/>
  <c r="BG619"/>
  <c r="AY619"/>
  <c r="BW619" s="1"/>
  <c r="AX619"/>
  <c r="BV619" s="1"/>
  <c r="AW619"/>
  <c r="BU619" s="1"/>
  <c r="AV619"/>
  <c r="BT619" s="1"/>
  <c r="AT619"/>
  <c r="BR619" s="1"/>
  <c r="AS619"/>
  <c r="BQ619" s="1"/>
  <c r="AR619"/>
  <c r="BP619" s="1"/>
  <c r="AQ619"/>
  <c r="BO619" s="1"/>
  <c r="AP619"/>
  <c r="BN619" s="1"/>
  <c r="AO619"/>
  <c r="BM619" s="1"/>
  <c r="AN619"/>
  <c r="BL619" s="1"/>
  <c r="X619"/>
  <c r="AJ619" s="1"/>
  <c r="H619"/>
  <c r="CB618"/>
  <c r="CA618"/>
  <c r="BZ618"/>
  <c r="BY618"/>
  <c r="BG618"/>
  <c r="AY618"/>
  <c r="BW618" s="1"/>
  <c r="AX618"/>
  <c r="BV618" s="1"/>
  <c r="AW618"/>
  <c r="BU618" s="1"/>
  <c r="AV618"/>
  <c r="BT618" s="1"/>
  <c r="AU618"/>
  <c r="AT618"/>
  <c r="BR618" s="1"/>
  <c r="AS618"/>
  <c r="BQ618" s="1"/>
  <c r="AR618"/>
  <c r="BP618" s="1"/>
  <c r="AQ618"/>
  <c r="BO618" s="1"/>
  <c r="AP618"/>
  <c r="BN618" s="1"/>
  <c r="AO618"/>
  <c r="BM618" s="1"/>
  <c r="AN618"/>
  <c r="BL618" s="1"/>
  <c r="AL617"/>
  <c r="AI617"/>
  <c r="AH617"/>
  <c r="AG617"/>
  <c r="AF617"/>
  <c r="AE617"/>
  <c r="AD617"/>
  <c r="AC617"/>
  <c r="AB617"/>
  <c r="AA617"/>
  <c r="Z617"/>
  <c r="Y617"/>
  <c r="W617"/>
  <c r="U617"/>
  <c r="T617"/>
  <c r="S617"/>
  <c r="R617"/>
  <c r="Q617"/>
  <c r="P617"/>
  <c r="O617"/>
  <c r="N617"/>
  <c r="M617"/>
  <c r="L617"/>
  <c r="K617"/>
  <c r="J617"/>
  <c r="I617"/>
  <c r="X616"/>
  <c r="X617" s="1"/>
  <c r="H616"/>
  <c r="H617" s="1"/>
  <c r="X613"/>
  <c r="H613"/>
  <c r="CB609"/>
  <c r="BG609"/>
  <c r="AL609"/>
  <c r="AI609"/>
  <c r="AY609" s="1"/>
  <c r="BW609" s="1"/>
  <c r="AH609"/>
  <c r="AG609"/>
  <c r="AF609"/>
  <c r="AE609"/>
  <c r="AD609"/>
  <c r="AC609"/>
  <c r="AB609"/>
  <c r="AA609"/>
  <c r="Z609"/>
  <c r="Y609"/>
  <c r="W609"/>
  <c r="U609"/>
  <c r="T609"/>
  <c r="S609"/>
  <c r="R609"/>
  <c r="Q609"/>
  <c r="P609"/>
  <c r="O609"/>
  <c r="N609"/>
  <c r="M609"/>
  <c r="L609"/>
  <c r="K609"/>
  <c r="J609"/>
  <c r="I609"/>
  <c r="AN609" s="1"/>
  <c r="BL609" s="1"/>
  <c r="CB608"/>
  <c r="BG608"/>
  <c r="AY608"/>
  <c r="BW608" s="1"/>
  <c r="AX608"/>
  <c r="BV608" s="1"/>
  <c r="AW608"/>
  <c r="BU608" s="1"/>
  <c r="AV608"/>
  <c r="BT608" s="1"/>
  <c r="AT608"/>
  <c r="BR608" s="1"/>
  <c r="AS608"/>
  <c r="BQ608" s="1"/>
  <c r="AR608"/>
  <c r="BP608" s="1"/>
  <c r="AQ608"/>
  <c r="BO608" s="1"/>
  <c r="AP608"/>
  <c r="BN608" s="1"/>
  <c r="AO608"/>
  <c r="BM608" s="1"/>
  <c r="AN608"/>
  <c r="BL608" s="1"/>
  <c r="X608"/>
  <c r="AU608" s="1"/>
  <c r="BS608" s="1"/>
  <c r="H608"/>
  <c r="C608"/>
  <c r="C609" s="1"/>
  <c r="CB607"/>
  <c r="BG607"/>
  <c r="AY607"/>
  <c r="BW607" s="1"/>
  <c r="AX607"/>
  <c r="BV607" s="1"/>
  <c r="AW607"/>
  <c r="BU607" s="1"/>
  <c r="AV607"/>
  <c r="BT607" s="1"/>
  <c r="AT607"/>
  <c r="BR607" s="1"/>
  <c r="AS607"/>
  <c r="BQ607" s="1"/>
  <c r="AR607"/>
  <c r="BP607" s="1"/>
  <c r="AQ607"/>
  <c r="BO607" s="1"/>
  <c r="AP607"/>
  <c r="BN607" s="1"/>
  <c r="AO607"/>
  <c r="BM607" s="1"/>
  <c r="AN607"/>
  <c r="BL607" s="1"/>
  <c r="X607"/>
  <c r="X609" s="1"/>
  <c r="H607"/>
  <c r="CB606"/>
  <c r="CA606"/>
  <c r="BZ606"/>
  <c r="BY606"/>
  <c r="BG606"/>
  <c r="AY606"/>
  <c r="BW606" s="1"/>
  <c r="AX606"/>
  <c r="BV606" s="1"/>
  <c r="AW606"/>
  <c r="BU606" s="1"/>
  <c r="AV606"/>
  <c r="BT606" s="1"/>
  <c r="AU606"/>
  <c r="AT606"/>
  <c r="BR606" s="1"/>
  <c r="AS606"/>
  <c r="BQ606" s="1"/>
  <c r="AR606"/>
  <c r="BP606" s="1"/>
  <c r="AQ606"/>
  <c r="BO606" s="1"/>
  <c r="AP606"/>
  <c r="BN606" s="1"/>
  <c r="AO606"/>
  <c r="BM606" s="1"/>
  <c r="AN606"/>
  <c r="BL606" s="1"/>
  <c r="CB605"/>
  <c r="BG605"/>
  <c r="AL605"/>
  <c r="AI605"/>
  <c r="AY605" s="1"/>
  <c r="BW605" s="1"/>
  <c r="AH605"/>
  <c r="AG605"/>
  <c r="AF605"/>
  <c r="AE605"/>
  <c r="AD605"/>
  <c r="AC605"/>
  <c r="AB605"/>
  <c r="AA605"/>
  <c r="Z605"/>
  <c r="Y605"/>
  <c r="W605"/>
  <c r="U605"/>
  <c r="T605"/>
  <c r="S605"/>
  <c r="R605"/>
  <c r="Q605"/>
  <c r="P605"/>
  <c r="O605"/>
  <c r="N605"/>
  <c r="M605"/>
  <c r="L605"/>
  <c r="K605"/>
  <c r="J605"/>
  <c r="I605"/>
  <c r="AN605" s="1"/>
  <c r="BL605" s="1"/>
  <c r="CB604"/>
  <c r="BG604"/>
  <c r="AY604"/>
  <c r="BW604" s="1"/>
  <c r="AX604"/>
  <c r="BV604" s="1"/>
  <c r="AW604"/>
  <c r="BU604" s="1"/>
  <c r="AV604"/>
  <c r="BT604" s="1"/>
  <c r="AT604"/>
  <c r="BR604" s="1"/>
  <c r="AS604"/>
  <c r="BQ604" s="1"/>
  <c r="AR604"/>
  <c r="BP604" s="1"/>
  <c r="AQ604"/>
  <c r="BO604" s="1"/>
  <c r="AP604"/>
  <c r="BN604" s="1"/>
  <c r="AO604"/>
  <c r="BM604" s="1"/>
  <c r="AN604"/>
  <c r="BL604" s="1"/>
  <c r="X604"/>
  <c r="AJ604" s="1"/>
  <c r="H604"/>
  <c r="C604"/>
  <c r="C605" s="1"/>
  <c r="CB603"/>
  <c r="BG603"/>
  <c r="AY603"/>
  <c r="BW603" s="1"/>
  <c r="AX603"/>
  <c r="BV603" s="1"/>
  <c r="AW603"/>
  <c r="BU603" s="1"/>
  <c r="AV603"/>
  <c r="BT603" s="1"/>
  <c r="AT603"/>
  <c r="BR603" s="1"/>
  <c r="AS603"/>
  <c r="BQ603" s="1"/>
  <c r="AR603"/>
  <c r="BP603" s="1"/>
  <c r="AQ603"/>
  <c r="BO603" s="1"/>
  <c r="AP603"/>
  <c r="BN603" s="1"/>
  <c r="AO603"/>
  <c r="BM603" s="1"/>
  <c r="AN603"/>
  <c r="BL603" s="1"/>
  <c r="X603"/>
  <c r="AJ603" s="1"/>
  <c r="H603"/>
  <c r="H605" s="1"/>
  <c r="CB602"/>
  <c r="CA602"/>
  <c r="BZ602"/>
  <c r="BY602"/>
  <c r="BG602"/>
  <c r="AY602"/>
  <c r="BW602" s="1"/>
  <c r="AX602"/>
  <c r="BV602" s="1"/>
  <c r="AW602"/>
  <c r="BU602" s="1"/>
  <c r="AV602"/>
  <c r="BT602" s="1"/>
  <c r="AU602"/>
  <c r="AT602"/>
  <c r="BR602" s="1"/>
  <c r="AS602"/>
  <c r="BQ602" s="1"/>
  <c r="AR602"/>
  <c r="BP602" s="1"/>
  <c r="AQ602"/>
  <c r="BO602" s="1"/>
  <c r="AP602"/>
  <c r="BN602" s="1"/>
  <c r="AO602"/>
  <c r="BM602" s="1"/>
  <c r="AN602"/>
  <c r="BL602" s="1"/>
  <c r="Y601"/>
  <c r="Z601"/>
  <c r="AA601"/>
  <c r="AB601"/>
  <c r="AC601"/>
  <c r="AD601"/>
  <c r="AE601"/>
  <c r="AF601"/>
  <c r="AG601"/>
  <c r="AH601"/>
  <c r="AI601"/>
  <c r="AL601"/>
  <c r="W601"/>
  <c r="U601"/>
  <c r="T601"/>
  <c r="I601"/>
  <c r="J601"/>
  <c r="K601"/>
  <c r="L601"/>
  <c r="M601"/>
  <c r="N601"/>
  <c r="O601"/>
  <c r="P601"/>
  <c r="Q601"/>
  <c r="R601"/>
  <c r="S601"/>
  <c r="X599"/>
  <c r="AJ599" s="1"/>
  <c r="H599"/>
  <c r="CB601"/>
  <c r="BG601"/>
  <c r="C601"/>
  <c r="CB600"/>
  <c r="BG600"/>
  <c r="AY600"/>
  <c r="BW600" s="1"/>
  <c r="AX600"/>
  <c r="BV600" s="1"/>
  <c r="AW600"/>
  <c r="BU600" s="1"/>
  <c r="AV600"/>
  <c r="BT600" s="1"/>
  <c r="AT600"/>
  <c r="BR600" s="1"/>
  <c r="AS600"/>
  <c r="BQ600" s="1"/>
  <c r="AR600"/>
  <c r="BP600" s="1"/>
  <c r="AQ600"/>
  <c r="BO600" s="1"/>
  <c r="AP600"/>
  <c r="BN600" s="1"/>
  <c r="AO600"/>
  <c r="BM600" s="1"/>
  <c r="AN600"/>
  <c r="BL600" s="1"/>
  <c r="X600"/>
  <c r="AJ600" s="1"/>
  <c r="H600"/>
  <c r="CB598"/>
  <c r="CA598"/>
  <c r="BZ598"/>
  <c r="BY598"/>
  <c r="BG598"/>
  <c r="AY598"/>
  <c r="BW598" s="1"/>
  <c r="AX598"/>
  <c r="BV598" s="1"/>
  <c r="AW598"/>
  <c r="BU598" s="1"/>
  <c r="AV598"/>
  <c r="BT598" s="1"/>
  <c r="AU598"/>
  <c r="AT598"/>
  <c r="BR598" s="1"/>
  <c r="AS598"/>
  <c r="BQ598" s="1"/>
  <c r="AR598"/>
  <c r="BP598" s="1"/>
  <c r="AQ598"/>
  <c r="BO598" s="1"/>
  <c r="AP598"/>
  <c r="BN598" s="1"/>
  <c r="AO598"/>
  <c r="BM598" s="1"/>
  <c r="AN598"/>
  <c r="BL598" s="1"/>
  <c r="AL594"/>
  <c r="AI594"/>
  <c r="AH594"/>
  <c r="AG594"/>
  <c r="AF594"/>
  <c r="AE594"/>
  <c r="AD594"/>
  <c r="AC594"/>
  <c r="AB594"/>
  <c r="AA594"/>
  <c r="Z594"/>
  <c r="Y594"/>
  <c r="W594"/>
  <c r="U594"/>
  <c r="T594"/>
  <c r="S594"/>
  <c r="R594"/>
  <c r="Q594"/>
  <c r="P594"/>
  <c r="O594"/>
  <c r="N594"/>
  <c r="M594"/>
  <c r="L594"/>
  <c r="K594"/>
  <c r="J594"/>
  <c r="I594"/>
  <c r="X593"/>
  <c r="X594" s="1"/>
  <c r="H593"/>
  <c r="H594" s="1"/>
  <c r="AL588"/>
  <c r="AI588"/>
  <c r="AH588"/>
  <c r="AG588"/>
  <c r="AF588"/>
  <c r="AE588"/>
  <c r="AD588"/>
  <c r="AC588"/>
  <c r="AB588"/>
  <c r="AA588"/>
  <c r="Z588"/>
  <c r="Y588"/>
  <c r="W588"/>
  <c r="U588"/>
  <c r="T588"/>
  <c r="S588"/>
  <c r="R588"/>
  <c r="Q588"/>
  <c r="P588"/>
  <c r="O588"/>
  <c r="N588"/>
  <c r="M588"/>
  <c r="L588"/>
  <c r="K588"/>
  <c r="J588"/>
  <c r="I588"/>
  <c r="X587"/>
  <c r="X588" s="1"/>
  <c r="H587"/>
  <c r="H588" s="1"/>
  <c r="CB585"/>
  <c r="BG585"/>
  <c r="AL585"/>
  <c r="AI585"/>
  <c r="AY585" s="1"/>
  <c r="BW585" s="1"/>
  <c r="AH585"/>
  <c r="AG585"/>
  <c r="AF585"/>
  <c r="AE585"/>
  <c r="AD585"/>
  <c r="AC585"/>
  <c r="AB585"/>
  <c r="AA585"/>
  <c r="Z585"/>
  <c r="Y585"/>
  <c r="W585"/>
  <c r="U585"/>
  <c r="T585"/>
  <c r="S585"/>
  <c r="R585"/>
  <c r="Q585"/>
  <c r="P585"/>
  <c r="O585"/>
  <c r="N585"/>
  <c r="M585"/>
  <c r="L585"/>
  <c r="K585"/>
  <c r="J585"/>
  <c r="I585"/>
  <c r="AN585" s="1"/>
  <c r="BL585" s="1"/>
  <c r="CB584"/>
  <c r="BG584"/>
  <c r="AY584"/>
  <c r="BW584" s="1"/>
  <c r="AX584"/>
  <c r="BV584" s="1"/>
  <c r="AW584"/>
  <c r="BU584" s="1"/>
  <c r="AV584"/>
  <c r="BT584" s="1"/>
  <c r="AT584"/>
  <c r="BR584" s="1"/>
  <c r="AS584"/>
  <c r="BQ584" s="1"/>
  <c r="AR584"/>
  <c r="BP584" s="1"/>
  <c r="AQ584"/>
  <c r="BO584" s="1"/>
  <c r="AP584"/>
  <c r="BN584" s="1"/>
  <c r="AO584"/>
  <c r="BM584" s="1"/>
  <c r="AN584"/>
  <c r="BL584" s="1"/>
  <c r="X584"/>
  <c r="AU584" s="1"/>
  <c r="BS584" s="1"/>
  <c r="H584"/>
  <c r="C584"/>
  <c r="C585" s="1"/>
  <c r="X583"/>
  <c r="AK583" s="1"/>
  <c r="H583"/>
  <c r="CB582"/>
  <c r="BG582"/>
  <c r="AY582"/>
  <c r="BW582" s="1"/>
  <c r="AX582"/>
  <c r="BV582" s="1"/>
  <c r="AW582"/>
  <c r="BU582" s="1"/>
  <c r="AV582"/>
  <c r="BT582" s="1"/>
  <c r="AT582"/>
  <c r="BR582" s="1"/>
  <c r="AS582"/>
  <c r="BQ582" s="1"/>
  <c r="AR582"/>
  <c r="BP582" s="1"/>
  <c r="AQ582"/>
  <c r="BO582" s="1"/>
  <c r="AP582"/>
  <c r="BN582" s="1"/>
  <c r="AO582"/>
  <c r="BM582" s="1"/>
  <c r="AN582"/>
  <c r="BL582" s="1"/>
  <c r="X582"/>
  <c r="AU582" s="1"/>
  <c r="BS582" s="1"/>
  <c r="H582"/>
  <c r="CB581"/>
  <c r="CA581"/>
  <c r="BZ581"/>
  <c r="BY581"/>
  <c r="BG581"/>
  <c r="AY581"/>
  <c r="BW581" s="1"/>
  <c r="AX581"/>
  <c r="BV581" s="1"/>
  <c r="AW581"/>
  <c r="BU581" s="1"/>
  <c r="AV581"/>
  <c r="BT581" s="1"/>
  <c r="AU581"/>
  <c r="AT581"/>
  <c r="BR581" s="1"/>
  <c r="AS581"/>
  <c r="BQ581" s="1"/>
  <c r="AR581"/>
  <c r="BP581" s="1"/>
  <c r="AQ581"/>
  <c r="BO581" s="1"/>
  <c r="AP581"/>
  <c r="BN581" s="1"/>
  <c r="AO581"/>
  <c r="BM581" s="1"/>
  <c r="AN581"/>
  <c r="BL581" s="1"/>
  <c r="CB580"/>
  <c r="BG580"/>
  <c r="AL580"/>
  <c r="AI580"/>
  <c r="AH580"/>
  <c r="AG580"/>
  <c r="AF580"/>
  <c r="AE580"/>
  <c r="AD580"/>
  <c r="AC580"/>
  <c r="AB580"/>
  <c r="AA580"/>
  <c r="Z580"/>
  <c r="Y580"/>
  <c r="W580"/>
  <c r="U580"/>
  <c r="T580"/>
  <c r="S580"/>
  <c r="R580"/>
  <c r="Q580"/>
  <c r="P580"/>
  <c r="O580"/>
  <c r="N580"/>
  <c r="M580"/>
  <c r="L580"/>
  <c r="K580"/>
  <c r="J580"/>
  <c r="I580"/>
  <c r="CB579"/>
  <c r="BG579"/>
  <c r="AY579"/>
  <c r="BW579" s="1"/>
  <c r="AX579"/>
  <c r="BV579" s="1"/>
  <c r="AW579"/>
  <c r="BU579" s="1"/>
  <c r="AV579"/>
  <c r="BT579" s="1"/>
  <c r="AT579"/>
  <c r="BR579" s="1"/>
  <c r="AS579"/>
  <c r="BQ579" s="1"/>
  <c r="AR579"/>
  <c r="BP579" s="1"/>
  <c r="AQ579"/>
  <c r="BO579" s="1"/>
  <c r="AP579"/>
  <c r="BN579" s="1"/>
  <c r="AO579"/>
  <c r="BM579" s="1"/>
  <c r="AN579"/>
  <c r="BL579" s="1"/>
  <c r="X579"/>
  <c r="AU579" s="1"/>
  <c r="BS579" s="1"/>
  <c r="H579"/>
  <c r="C579"/>
  <c r="C580" s="1"/>
  <c r="CB578"/>
  <c r="BG578"/>
  <c r="AY578"/>
  <c r="BW578" s="1"/>
  <c r="AX578"/>
  <c r="BV578" s="1"/>
  <c r="AW578"/>
  <c r="BU578" s="1"/>
  <c r="AV578"/>
  <c r="BT578" s="1"/>
  <c r="AT578"/>
  <c r="BR578" s="1"/>
  <c r="AS578"/>
  <c r="BQ578" s="1"/>
  <c r="AR578"/>
  <c r="BP578" s="1"/>
  <c r="AQ578"/>
  <c r="BO578" s="1"/>
  <c r="AP578"/>
  <c r="BN578" s="1"/>
  <c r="AO578"/>
  <c r="BM578" s="1"/>
  <c r="AN578"/>
  <c r="BL578" s="1"/>
  <c r="X578"/>
  <c r="X580" s="1"/>
  <c r="H578"/>
  <c r="CB577"/>
  <c r="CA577"/>
  <c r="BZ577"/>
  <c r="BY577"/>
  <c r="BG577"/>
  <c r="AY577"/>
  <c r="BW577" s="1"/>
  <c r="AX577"/>
  <c r="BV577" s="1"/>
  <c r="AW577"/>
  <c r="BU577" s="1"/>
  <c r="AV577"/>
  <c r="BT577" s="1"/>
  <c r="AU577"/>
  <c r="AT577"/>
  <c r="BR577" s="1"/>
  <c r="AS577"/>
  <c r="BQ577" s="1"/>
  <c r="AR577"/>
  <c r="BP577" s="1"/>
  <c r="AQ577"/>
  <c r="BO577" s="1"/>
  <c r="AP577"/>
  <c r="BN577" s="1"/>
  <c r="AO577"/>
  <c r="BM577" s="1"/>
  <c r="AN577"/>
  <c r="BL577" s="1"/>
  <c r="CB942"/>
  <c r="BG942"/>
  <c r="AL942"/>
  <c r="AI942"/>
  <c r="AY942" s="1"/>
  <c r="BW942" s="1"/>
  <c r="AH942"/>
  <c r="AG942"/>
  <c r="AF942"/>
  <c r="AE942"/>
  <c r="AD942"/>
  <c r="AC942"/>
  <c r="AB942"/>
  <c r="AA942"/>
  <c r="Z942"/>
  <c r="Y942"/>
  <c r="W942"/>
  <c r="U942"/>
  <c r="T942"/>
  <c r="S942"/>
  <c r="R942"/>
  <c r="Q942"/>
  <c r="P942"/>
  <c r="O942"/>
  <c r="N942"/>
  <c r="M942"/>
  <c r="L942"/>
  <c r="K942"/>
  <c r="J942"/>
  <c r="I942"/>
  <c r="AN942" s="1"/>
  <c r="BL942" s="1"/>
  <c r="C942"/>
  <c r="CB941"/>
  <c r="BG941"/>
  <c r="AX941"/>
  <c r="BV941" s="1"/>
  <c r="AW941"/>
  <c r="BU941" s="1"/>
  <c r="AV941"/>
  <c r="BT941" s="1"/>
  <c r="AT941"/>
  <c r="BR941" s="1"/>
  <c r="AS941"/>
  <c r="BQ941" s="1"/>
  <c r="AR941"/>
  <c r="BP941" s="1"/>
  <c r="AQ941"/>
  <c r="BO941" s="1"/>
  <c r="AP941"/>
  <c r="BN941" s="1"/>
  <c r="AO941"/>
  <c r="BM941" s="1"/>
  <c r="X941"/>
  <c r="AJ941" s="1"/>
  <c r="AJ942" s="1"/>
  <c r="H941"/>
  <c r="H942" s="1"/>
  <c r="CB940"/>
  <c r="CA940"/>
  <c r="BZ940"/>
  <c r="BY940"/>
  <c r="BG940"/>
  <c r="AY940"/>
  <c r="BW940" s="1"/>
  <c r="AX940"/>
  <c r="BV940" s="1"/>
  <c r="AW940"/>
  <c r="BU940" s="1"/>
  <c r="AV940"/>
  <c r="BT940" s="1"/>
  <c r="AU940"/>
  <c r="AT940"/>
  <c r="BR940" s="1"/>
  <c r="AS940"/>
  <c r="BQ940" s="1"/>
  <c r="AR940"/>
  <c r="BP940" s="1"/>
  <c r="AQ940"/>
  <c r="BO940" s="1"/>
  <c r="AP940"/>
  <c r="BN940" s="1"/>
  <c r="AO940"/>
  <c r="BM940" s="1"/>
  <c r="AN940"/>
  <c r="BL940" s="1"/>
  <c r="CB576"/>
  <c r="BG576"/>
  <c r="AL576"/>
  <c r="AI576"/>
  <c r="AY576" s="1"/>
  <c r="BW576" s="1"/>
  <c r="AH576"/>
  <c r="AG576"/>
  <c r="AF576"/>
  <c r="AE576"/>
  <c r="AD576"/>
  <c r="AC576"/>
  <c r="AB576"/>
  <c r="AA576"/>
  <c r="Z576"/>
  <c r="Y576"/>
  <c r="W576"/>
  <c r="U576"/>
  <c r="T576"/>
  <c r="S576"/>
  <c r="R576"/>
  <c r="Q576"/>
  <c r="P576"/>
  <c r="O576"/>
  <c r="N576"/>
  <c r="M576"/>
  <c r="L576"/>
  <c r="K576"/>
  <c r="J576"/>
  <c r="I576"/>
  <c r="AN576" s="1"/>
  <c r="BL576" s="1"/>
  <c r="C576"/>
  <c r="CB575"/>
  <c r="BG575"/>
  <c r="AY575"/>
  <c r="BW575" s="1"/>
  <c r="AX575"/>
  <c r="BV575" s="1"/>
  <c r="AW575"/>
  <c r="BU575" s="1"/>
  <c r="AV575"/>
  <c r="BT575" s="1"/>
  <c r="AT575"/>
  <c r="BR575" s="1"/>
  <c r="AS575"/>
  <c r="BQ575" s="1"/>
  <c r="AR575"/>
  <c r="BP575" s="1"/>
  <c r="AQ575"/>
  <c r="BO575" s="1"/>
  <c r="AP575"/>
  <c r="BN575" s="1"/>
  <c r="AO575"/>
  <c r="BM575" s="1"/>
  <c r="AN575"/>
  <c r="BL575" s="1"/>
  <c r="X575"/>
  <c r="X576" s="1"/>
  <c r="AU576" s="1"/>
  <c r="H575"/>
  <c r="CB574"/>
  <c r="CA574"/>
  <c r="BZ574"/>
  <c r="BY574"/>
  <c r="BG574"/>
  <c r="AY574"/>
  <c r="BW574" s="1"/>
  <c r="AX574"/>
  <c r="BV574" s="1"/>
  <c r="AW574"/>
  <c r="BU574" s="1"/>
  <c r="AV574"/>
  <c r="BT574" s="1"/>
  <c r="AU574"/>
  <c r="AT574"/>
  <c r="BR574" s="1"/>
  <c r="AS574"/>
  <c r="BQ574" s="1"/>
  <c r="AR574"/>
  <c r="BP574" s="1"/>
  <c r="AQ574"/>
  <c r="BO574" s="1"/>
  <c r="AP574"/>
  <c r="BN574" s="1"/>
  <c r="AO574"/>
  <c r="BM574" s="1"/>
  <c r="AN574"/>
  <c r="BL574" s="1"/>
  <c r="CB573"/>
  <c r="BG573"/>
  <c r="AL573"/>
  <c r="AI573"/>
  <c r="AY573" s="1"/>
  <c r="BW573" s="1"/>
  <c r="AH573"/>
  <c r="AG573"/>
  <c r="AF573"/>
  <c r="AE573"/>
  <c r="AD573"/>
  <c r="AC573"/>
  <c r="AB573"/>
  <c r="AA573"/>
  <c r="Z573"/>
  <c r="Y573"/>
  <c r="W573"/>
  <c r="U573"/>
  <c r="T573"/>
  <c r="R573"/>
  <c r="Q573"/>
  <c r="P573"/>
  <c r="O573"/>
  <c r="N573"/>
  <c r="L573"/>
  <c r="K573"/>
  <c r="J573"/>
  <c r="I573"/>
  <c r="AN573" s="1"/>
  <c r="BL573" s="1"/>
  <c r="CB566"/>
  <c r="BG566"/>
  <c r="AY566"/>
  <c r="BW566" s="1"/>
  <c r="AX566"/>
  <c r="BV566" s="1"/>
  <c r="AW566"/>
  <c r="BU566" s="1"/>
  <c r="AV566"/>
  <c r="BT566" s="1"/>
  <c r="AT566"/>
  <c r="BR566" s="1"/>
  <c r="AS566"/>
  <c r="BQ566" s="1"/>
  <c r="AR566"/>
  <c r="BP566" s="1"/>
  <c r="AQ566"/>
  <c r="BO566" s="1"/>
  <c r="AO566"/>
  <c r="BM566" s="1"/>
  <c r="AN566"/>
  <c r="BL566" s="1"/>
  <c r="CB565"/>
  <c r="BG565"/>
  <c r="AY565"/>
  <c r="BW565" s="1"/>
  <c r="AX565"/>
  <c r="BV565" s="1"/>
  <c r="AW565"/>
  <c r="BU565" s="1"/>
  <c r="AV565"/>
  <c r="BT565" s="1"/>
  <c r="AT565"/>
  <c r="BR565" s="1"/>
  <c r="AS565"/>
  <c r="BQ565" s="1"/>
  <c r="AR565"/>
  <c r="BP565" s="1"/>
  <c r="AQ565"/>
  <c r="BO565" s="1"/>
  <c r="AO565"/>
  <c r="BM565" s="1"/>
  <c r="AN565"/>
  <c r="BL565" s="1"/>
  <c r="C565"/>
  <c r="C573" s="1"/>
  <c r="CB564"/>
  <c r="CA564"/>
  <c r="BZ564"/>
  <c r="BY564"/>
  <c r="BG564"/>
  <c r="AY564"/>
  <c r="BW564" s="1"/>
  <c r="AX564"/>
  <c r="BV564" s="1"/>
  <c r="AW564"/>
  <c r="BU564" s="1"/>
  <c r="AV564"/>
  <c r="BT564" s="1"/>
  <c r="AU564"/>
  <c r="AT564"/>
  <c r="BR564" s="1"/>
  <c r="AS564"/>
  <c r="BQ564" s="1"/>
  <c r="AR564"/>
  <c r="BP564" s="1"/>
  <c r="AQ564"/>
  <c r="BO564" s="1"/>
  <c r="AP564"/>
  <c r="BN564" s="1"/>
  <c r="AO564"/>
  <c r="BM564" s="1"/>
  <c r="AN564"/>
  <c r="BL564" s="1"/>
  <c r="CB563"/>
  <c r="BG563"/>
  <c r="AL563"/>
  <c r="AI563"/>
  <c r="AY563" s="1"/>
  <c r="BW563" s="1"/>
  <c r="AH563"/>
  <c r="AG563"/>
  <c r="AF563"/>
  <c r="AE563"/>
  <c r="AD563"/>
  <c r="AC563"/>
  <c r="AB563"/>
  <c r="AA563"/>
  <c r="Z563"/>
  <c r="Y563"/>
  <c r="W563"/>
  <c r="U563"/>
  <c r="T563"/>
  <c r="S563"/>
  <c r="R563"/>
  <c r="Q563"/>
  <c r="P563"/>
  <c r="O563"/>
  <c r="N563"/>
  <c r="M563"/>
  <c r="L563"/>
  <c r="K563"/>
  <c r="J563"/>
  <c r="I563"/>
  <c r="AN563" s="1"/>
  <c r="BL563" s="1"/>
  <c r="CB562"/>
  <c r="BG562"/>
  <c r="AX562"/>
  <c r="BV562" s="1"/>
  <c r="AW562"/>
  <c r="BU562" s="1"/>
  <c r="AV562"/>
  <c r="BT562" s="1"/>
  <c r="AT562"/>
  <c r="BR562" s="1"/>
  <c r="AS562"/>
  <c r="BQ562" s="1"/>
  <c r="AR562"/>
  <c r="BP562" s="1"/>
  <c r="AQ562"/>
  <c r="BO562" s="1"/>
  <c r="AP562"/>
  <c r="BN562" s="1"/>
  <c r="AO562"/>
  <c r="BM562" s="1"/>
  <c r="X562"/>
  <c r="AJ562" s="1"/>
  <c r="H562"/>
  <c r="C562"/>
  <c r="C563" s="1"/>
  <c r="CB561"/>
  <c r="BG561"/>
  <c r="AY561"/>
  <c r="BW561" s="1"/>
  <c r="AX561"/>
  <c r="BV561" s="1"/>
  <c r="AW561"/>
  <c r="BU561" s="1"/>
  <c r="AV561"/>
  <c r="BT561" s="1"/>
  <c r="AT561"/>
  <c r="BR561" s="1"/>
  <c r="AS561"/>
  <c r="BQ561" s="1"/>
  <c r="AR561"/>
  <c r="BP561" s="1"/>
  <c r="AQ561"/>
  <c r="BO561" s="1"/>
  <c r="AP561"/>
  <c r="BN561" s="1"/>
  <c r="AO561"/>
  <c r="BM561" s="1"/>
  <c r="AN561"/>
  <c r="BL561" s="1"/>
  <c r="X561"/>
  <c r="AJ561" s="1"/>
  <c r="H561"/>
  <c r="H563" s="1"/>
  <c r="CB560"/>
  <c r="CA560"/>
  <c r="BZ560"/>
  <c r="BY560"/>
  <c r="BG560"/>
  <c r="AY560"/>
  <c r="BW560" s="1"/>
  <c r="AX560"/>
  <c r="BV560" s="1"/>
  <c r="AW560"/>
  <c r="BU560" s="1"/>
  <c r="AV560"/>
  <c r="BT560" s="1"/>
  <c r="AU560"/>
  <c r="AT560"/>
  <c r="BR560" s="1"/>
  <c r="AS560"/>
  <c r="BQ560" s="1"/>
  <c r="AR560"/>
  <c r="BP560" s="1"/>
  <c r="AQ560"/>
  <c r="BO560" s="1"/>
  <c r="AP560"/>
  <c r="BN560" s="1"/>
  <c r="AO560"/>
  <c r="BM560" s="1"/>
  <c r="AN560"/>
  <c r="BL560" s="1"/>
  <c r="CB559"/>
  <c r="BG559"/>
  <c r="AL559"/>
  <c r="AI559"/>
  <c r="AY559" s="1"/>
  <c r="BW559" s="1"/>
  <c r="AH559"/>
  <c r="AG559"/>
  <c r="AF559"/>
  <c r="AE559"/>
  <c r="AD559"/>
  <c r="AC559"/>
  <c r="AB559"/>
  <c r="AA559"/>
  <c r="Z559"/>
  <c r="Y559"/>
  <c r="W559"/>
  <c r="U559"/>
  <c r="T559"/>
  <c r="S559"/>
  <c r="R559"/>
  <c r="Q559"/>
  <c r="P559"/>
  <c r="O559"/>
  <c r="N559"/>
  <c r="M559"/>
  <c r="L559"/>
  <c r="K559"/>
  <c r="J559"/>
  <c r="I559"/>
  <c r="AN559" s="1"/>
  <c r="BL559" s="1"/>
  <c r="C559"/>
  <c r="CB558"/>
  <c r="BG558"/>
  <c r="AY558"/>
  <c r="BW558" s="1"/>
  <c r="AX558"/>
  <c r="BV558" s="1"/>
  <c r="AW558"/>
  <c r="BU558" s="1"/>
  <c r="AV558"/>
  <c r="BT558" s="1"/>
  <c r="AT558"/>
  <c r="BR558" s="1"/>
  <c r="AS558"/>
  <c r="BQ558" s="1"/>
  <c r="AR558"/>
  <c r="BP558" s="1"/>
  <c r="AQ558"/>
  <c r="BO558" s="1"/>
  <c r="AP558"/>
  <c r="BN558" s="1"/>
  <c r="AO558"/>
  <c r="BM558" s="1"/>
  <c r="AN558"/>
  <c r="BL558" s="1"/>
  <c r="X558"/>
  <c r="X559" s="1"/>
  <c r="AU559" s="1"/>
  <c r="H558"/>
  <c r="H559" s="1"/>
  <c r="CB557"/>
  <c r="CA557"/>
  <c r="BZ557"/>
  <c r="BY557"/>
  <c r="BG557"/>
  <c r="AY557"/>
  <c r="BW557" s="1"/>
  <c r="AX557"/>
  <c r="BV557" s="1"/>
  <c r="AW557"/>
  <c r="BU557" s="1"/>
  <c r="AV557"/>
  <c r="BT557" s="1"/>
  <c r="AU557"/>
  <c r="AT557"/>
  <c r="BR557" s="1"/>
  <c r="AS557"/>
  <c r="BQ557" s="1"/>
  <c r="AR557"/>
  <c r="BP557" s="1"/>
  <c r="AQ557"/>
  <c r="BO557" s="1"/>
  <c r="AP557"/>
  <c r="BN557" s="1"/>
  <c r="AO557"/>
  <c r="BM557" s="1"/>
  <c r="AN557"/>
  <c r="BL557" s="1"/>
  <c r="X471" l="1"/>
  <c r="D11" i="11"/>
  <c r="I11" i="13"/>
  <c r="C11" i="11"/>
  <c r="O124" i="10"/>
  <c r="K124"/>
  <c r="S124"/>
  <c r="M124"/>
  <c r="BZ182"/>
  <c r="AK883"/>
  <c r="X885"/>
  <c r="BY182"/>
  <c r="AK781"/>
  <c r="AB794"/>
  <c r="AK633"/>
  <c r="CA258"/>
  <c r="CC258" s="1"/>
  <c r="G259"/>
  <c r="BZ937"/>
  <c r="L934" i="13"/>
  <c r="P934" s="1"/>
  <c r="BY258" i="10"/>
  <c r="CA937"/>
  <c r="CC937" s="1"/>
  <c r="BY937"/>
  <c r="H566"/>
  <c r="AJ566" s="1"/>
  <c r="H496"/>
  <c r="AK496" s="1"/>
  <c r="H567"/>
  <c r="AJ567" s="1"/>
  <c r="AP565"/>
  <c r="BN565" s="1"/>
  <c r="M573"/>
  <c r="AP573" s="1"/>
  <c r="BN573" s="1"/>
  <c r="H822"/>
  <c r="H824"/>
  <c r="H826" s="1"/>
  <c r="H933"/>
  <c r="AJ933" s="1"/>
  <c r="H766"/>
  <c r="AJ498"/>
  <c r="AO824"/>
  <c r="BM824" s="1"/>
  <c r="AQ824"/>
  <c r="BO824" s="1"/>
  <c r="X826"/>
  <c r="AU826" s="1"/>
  <c r="BS826" s="1"/>
  <c r="X831"/>
  <c r="AU831" s="1"/>
  <c r="BS831" s="1"/>
  <c r="H875"/>
  <c r="AJ894"/>
  <c r="AJ495"/>
  <c r="AJ496"/>
  <c r="AK497"/>
  <c r="AJ840"/>
  <c r="AJ973"/>
  <c r="AJ781"/>
  <c r="AJ565"/>
  <c r="AK571"/>
  <c r="AK569"/>
  <c r="AJ867"/>
  <c r="AK868"/>
  <c r="AK869"/>
  <c r="AK870"/>
  <c r="AK871"/>
  <c r="AK872"/>
  <c r="AK873"/>
  <c r="AK874"/>
  <c r="H137"/>
  <c r="AJ137" s="1"/>
  <c r="AK572"/>
  <c r="AK570"/>
  <c r="AK568"/>
  <c r="AJ931"/>
  <c r="AJ934"/>
  <c r="AK728"/>
  <c r="AJ547"/>
  <c r="AJ963"/>
  <c r="AJ979"/>
  <c r="AK495"/>
  <c r="AK498"/>
  <c r="AJ497"/>
  <c r="AK565"/>
  <c r="AJ572"/>
  <c r="AJ571"/>
  <c r="AJ570"/>
  <c r="AJ569"/>
  <c r="AJ568"/>
  <c r="AJ780"/>
  <c r="AJ244"/>
  <c r="AK931"/>
  <c r="AK867"/>
  <c r="AJ874"/>
  <c r="AJ873"/>
  <c r="AJ872"/>
  <c r="AJ871"/>
  <c r="AJ870"/>
  <c r="AJ869"/>
  <c r="AJ868"/>
  <c r="AK808"/>
  <c r="AJ770"/>
  <c r="AK934"/>
  <c r="AK244"/>
  <c r="AK770"/>
  <c r="AJ837"/>
  <c r="AJ845"/>
  <c r="AJ883"/>
  <c r="AJ907"/>
  <c r="AK991"/>
  <c r="X822"/>
  <c r="AK997"/>
  <c r="AK995"/>
  <c r="AK996"/>
  <c r="AK994"/>
  <c r="AK993"/>
  <c r="AK992"/>
  <c r="AK989"/>
  <c r="AK990"/>
  <c r="AK988"/>
  <c r="AJ983"/>
  <c r="AJ970"/>
  <c r="AJ964"/>
  <c r="AJ957"/>
  <c r="AJ955"/>
  <c r="AJ944"/>
  <c r="AJ925"/>
  <c r="AJ920"/>
  <c r="AJ914"/>
  <c r="AJ904"/>
  <c r="G904" s="1"/>
  <c r="L901" i="13" s="1"/>
  <c r="P901" s="1"/>
  <c r="AJ902" i="10"/>
  <c r="G902" s="1"/>
  <c r="L899" i="13" s="1"/>
  <c r="P899" s="1"/>
  <c r="AJ898" i="10"/>
  <c r="AJ895"/>
  <c r="AJ884"/>
  <c r="AK860"/>
  <c r="AK859"/>
  <c r="AK168"/>
  <c r="AK856"/>
  <c r="AK857"/>
  <c r="AK855"/>
  <c r="AK854"/>
  <c r="AK853"/>
  <c r="AJ850"/>
  <c r="AJ849"/>
  <c r="AJ844"/>
  <c r="AJ835"/>
  <c r="AJ836"/>
  <c r="AJ839"/>
  <c r="AU830"/>
  <c r="BS830" s="1"/>
  <c r="AJ830"/>
  <c r="AJ829"/>
  <c r="G829" s="1"/>
  <c r="L826" i="13" s="1"/>
  <c r="P826" s="1"/>
  <c r="AJ825" i="10"/>
  <c r="AK821"/>
  <c r="G821" s="1"/>
  <c r="L818" i="13" s="1"/>
  <c r="P818" s="1"/>
  <c r="AK820" i="10"/>
  <c r="G820" s="1"/>
  <c r="L817" i="13" s="1"/>
  <c r="P817" s="1"/>
  <c r="AK819" i="10"/>
  <c r="G819" s="1"/>
  <c r="L816" i="13" s="1"/>
  <c r="P816" s="1"/>
  <c r="AJ815" i="10"/>
  <c r="G815" s="1"/>
  <c r="L812" i="13" s="1"/>
  <c r="P812" s="1"/>
  <c r="AJ814" i="10"/>
  <c r="G814" s="1"/>
  <c r="L811" i="13" s="1"/>
  <c r="P811" s="1"/>
  <c r="AJ813" i="10"/>
  <c r="AK804"/>
  <c r="AK810"/>
  <c r="AK806"/>
  <c r="AK802"/>
  <c r="AK809"/>
  <c r="AK807"/>
  <c r="AK805"/>
  <c r="AK803"/>
  <c r="AK801"/>
  <c r="AK800"/>
  <c r="AK799"/>
  <c r="AJ796"/>
  <c r="AK798"/>
  <c r="AK751"/>
  <c r="AK696"/>
  <c r="AK658"/>
  <c r="AK759"/>
  <c r="AK737"/>
  <c r="AK720"/>
  <c r="AK680"/>
  <c r="AK638"/>
  <c r="AK699"/>
  <c r="AK648"/>
  <c r="AK782"/>
  <c r="AK779"/>
  <c r="AK778"/>
  <c r="AK776"/>
  <c r="AK777"/>
  <c r="AK775"/>
  <c r="AK787"/>
  <c r="AK786"/>
  <c r="AK785"/>
  <c r="AK783"/>
  <c r="AK773"/>
  <c r="AK774"/>
  <c r="AK772"/>
  <c r="AK771"/>
  <c r="AK769"/>
  <c r="AK768"/>
  <c r="AK767"/>
  <c r="AK764"/>
  <c r="AK765"/>
  <c r="AK763"/>
  <c r="AK761"/>
  <c r="AK762"/>
  <c r="AK760"/>
  <c r="AK755"/>
  <c r="AK747"/>
  <c r="AK757"/>
  <c r="AK753"/>
  <c r="AK749"/>
  <c r="AK745"/>
  <c r="AK758"/>
  <c r="AK756"/>
  <c r="AK754"/>
  <c r="AK752"/>
  <c r="AK750"/>
  <c r="AK748"/>
  <c r="AK746"/>
  <c r="AK744"/>
  <c r="AK741"/>
  <c r="AK733"/>
  <c r="AK743"/>
  <c r="AK739"/>
  <c r="AK735"/>
  <c r="AK731"/>
  <c r="AK742"/>
  <c r="AK740"/>
  <c r="AK738"/>
  <c r="AK736"/>
  <c r="AK734"/>
  <c r="AK732"/>
  <c r="AK730"/>
  <c r="AK729"/>
  <c r="AK724"/>
  <c r="AK716"/>
  <c r="AK726"/>
  <c r="AK722"/>
  <c r="AK718"/>
  <c r="AK714"/>
  <c r="AK367"/>
  <c r="AK725"/>
  <c r="AK723"/>
  <c r="AK721"/>
  <c r="AK719"/>
  <c r="AK717"/>
  <c r="AK715"/>
  <c r="AK713"/>
  <c r="AK712"/>
  <c r="AK708"/>
  <c r="AK710"/>
  <c r="AK706"/>
  <c r="AK711"/>
  <c r="AK709"/>
  <c r="AK707"/>
  <c r="AK703"/>
  <c r="AK705"/>
  <c r="AK702"/>
  <c r="AK704"/>
  <c r="AK701"/>
  <c r="AK700"/>
  <c r="AK698"/>
  <c r="AK694"/>
  <c r="AK697"/>
  <c r="AK695"/>
  <c r="AK693"/>
  <c r="AK690"/>
  <c r="AK686"/>
  <c r="AK692"/>
  <c r="AK688"/>
  <c r="AK684"/>
  <c r="AK691"/>
  <c r="AK689"/>
  <c r="AK687"/>
  <c r="AK685"/>
  <c r="AK682"/>
  <c r="AK683"/>
  <c r="AK681"/>
  <c r="AK679"/>
  <c r="AK678"/>
  <c r="AK677"/>
  <c r="AK675"/>
  <c r="AK676"/>
  <c r="AK672"/>
  <c r="AK668"/>
  <c r="AK674"/>
  <c r="AK670"/>
  <c r="AK673"/>
  <c r="AK671"/>
  <c r="AK669"/>
  <c r="AK666"/>
  <c r="AK667"/>
  <c r="AK665"/>
  <c r="AK664"/>
  <c r="AK663"/>
  <c r="AK662"/>
  <c r="AK661"/>
  <c r="AK660"/>
  <c r="AK656"/>
  <c r="AK659"/>
  <c r="AK657"/>
  <c r="AK655"/>
  <c r="AK653"/>
  <c r="AK654"/>
  <c r="AK652"/>
  <c r="AK651"/>
  <c r="AK650"/>
  <c r="AK646"/>
  <c r="AK642"/>
  <c r="AK644"/>
  <c r="AK649"/>
  <c r="AK647"/>
  <c r="AK645"/>
  <c r="AK643"/>
  <c r="AK641"/>
  <c r="AJ633"/>
  <c r="AK640"/>
  <c r="AK636"/>
  <c r="AK639"/>
  <c r="AK637"/>
  <c r="AK635"/>
  <c r="AK987"/>
  <c r="AK986"/>
  <c r="AK980"/>
  <c r="AK978"/>
  <c r="AK974"/>
  <c r="AK596"/>
  <c r="AK956"/>
  <c r="AK928"/>
  <c r="AK922"/>
  <c r="AK921"/>
  <c r="AK917"/>
  <c r="AK915"/>
  <c r="AK913"/>
  <c r="AK912"/>
  <c r="AK911"/>
  <c r="AK908"/>
  <c r="AK903"/>
  <c r="G903" s="1"/>
  <c r="L900" i="13" s="1"/>
  <c r="P900" s="1"/>
  <c r="AK901" i="10"/>
  <c r="AK887"/>
  <c r="AK851"/>
  <c r="AK852"/>
  <c r="AK846"/>
  <c r="AK841"/>
  <c r="AK838"/>
  <c r="AK834"/>
  <c r="AK833"/>
  <c r="AK828"/>
  <c r="AK816"/>
  <c r="G816" s="1"/>
  <c r="L813" i="13" s="1"/>
  <c r="P813" s="1"/>
  <c r="AK817" i="10"/>
  <c r="G817" s="1"/>
  <c r="L814" i="13" s="1"/>
  <c r="P814" s="1"/>
  <c r="AK818" i="10"/>
  <c r="G818" s="1"/>
  <c r="L815" i="13" s="1"/>
  <c r="P815" s="1"/>
  <c r="AK797" i="10"/>
  <c r="AK793"/>
  <c r="AK790"/>
  <c r="AK789"/>
  <c r="AJ792"/>
  <c r="AJ791"/>
  <c r="AJ788"/>
  <c r="AJ784"/>
  <c r="AK634"/>
  <c r="X573"/>
  <c r="AU573" s="1"/>
  <c r="BS573" s="1"/>
  <c r="AU566"/>
  <c r="BS566" s="1"/>
  <c r="X614"/>
  <c r="H626"/>
  <c r="BS823"/>
  <c r="AO826"/>
  <c r="BM826" s="1"/>
  <c r="AP826"/>
  <c r="BN826" s="1"/>
  <c r="AQ826"/>
  <c r="BO826" s="1"/>
  <c r="AR826"/>
  <c r="BP826" s="1"/>
  <c r="AS826"/>
  <c r="BQ826" s="1"/>
  <c r="AT826"/>
  <c r="BR826" s="1"/>
  <c r="BW826"/>
  <c r="BS557"/>
  <c r="AO559"/>
  <c r="BM559" s="1"/>
  <c r="AR573"/>
  <c r="BP573" s="1"/>
  <c r="AT573"/>
  <c r="BR573" s="1"/>
  <c r="AV573"/>
  <c r="BT573" s="1"/>
  <c r="AX573"/>
  <c r="BV573" s="1"/>
  <c r="BS576"/>
  <c r="AU580"/>
  <c r="BS580" s="1"/>
  <c r="BS827"/>
  <c r="AS601"/>
  <c r="BQ601" s="1"/>
  <c r="AR601"/>
  <c r="BP601" s="1"/>
  <c r="AQ601"/>
  <c r="BO601" s="1"/>
  <c r="AP601"/>
  <c r="BN601" s="1"/>
  <c r="AO601"/>
  <c r="BM601" s="1"/>
  <c r="AT601"/>
  <c r="BR601" s="1"/>
  <c r="AX601"/>
  <c r="BV601" s="1"/>
  <c r="AW601"/>
  <c r="BU601" s="1"/>
  <c r="AV601"/>
  <c r="BT601" s="1"/>
  <c r="AO605"/>
  <c r="BM605" s="1"/>
  <c r="AO831"/>
  <c r="BM831" s="1"/>
  <c r="AP831"/>
  <c r="BN831" s="1"/>
  <c r="AQ831"/>
  <c r="BO831" s="1"/>
  <c r="AR831"/>
  <c r="BP831" s="1"/>
  <c r="AS831"/>
  <c r="BQ831" s="1"/>
  <c r="AT831"/>
  <c r="BR831" s="1"/>
  <c r="BW831"/>
  <c r="CC823"/>
  <c r="BS824"/>
  <c r="AV826"/>
  <c r="BT826" s="1"/>
  <c r="AW826"/>
  <c r="BU826" s="1"/>
  <c r="AX826"/>
  <c r="BV826" s="1"/>
  <c r="CC827"/>
  <c r="AV831"/>
  <c r="BT831" s="1"/>
  <c r="AW831"/>
  <c r="BU831" s="1"/>
  <c r="AX831"/>
  <c r="BV831" s="1"/>
  <c r="AU825"/>
  <c r="BS825" s="1"/>
  <c r="AU828"/>
  <c r="BS828" s="1"/>
  <c r="AO609"/>
  <c r="BM609" s="1"/>
  <c r="AQ609"/>
  <c r="BO609" s="1"/>
  <c r="AS609"/>
  <c r="BQ609" s="1"/>
  <c r="AV609"/>
  <c r="BT609" s="1"/>
  <c r="AX609"/>
  <c r="BV609" s="1"/>
  <c r="BS559"/>
  <c r="AT576"/>
  <c r="BR576" s="1"/>
  <c r="H585"/>
  <c r="CC598"/>
  <c r="AJ622"/>
  <c r="AU609"/>
  <c r="BS609" s="1"/>
  <c r="BS581"/>
  <c r="AJ601"/>
  <c r="AV605"/>
  <c r="BT605" s="1"/>
  <c r="AW605"/>
  <c r="BU605" s="1"/>
  <c r="AX605"/>
  <c r="BV605" s="1"/>
  <c r="BS606"/>
  <c r="CC606"/>
  <c r="AJ607"/>
  <c r="BS560"/>
  <c r="H601"/>
  <c r="AJ611"/>
  <c r="AJ628"/>
  <c r="X629"/>
  <c r="AK624"/>
  <c r="G624" s="1"/>
  <c r="AV626"/>
  <c r="BT626" s="1"/>
  <c r="CC560"/>
  <c r="AK561"/>
  <c r="G561" s="1"/>
  <c r="L558" i="13" s="1"/>
  <c r="CC581" i="10"/>
  <c r="AO585"/>
  <c r="BM585" s="1"/>
  <c r="AQ585"/>
  <c r="BO585" s="1"/>
  <c r="AS585"/>
  <c r="BQ585" s="1"/>
  <c r="AV585"/>
  <c r="BT585" s="1"/>
  <c r="AX585"/>
  <c r="BV585" s="1"/>
  <c r="BS602"/>
  <c r="AP605"/>
  <c r="BN605" s="1"/>
  <c r="AQ605"/>
  <c r="BO605" s="1"/>
  <c r="AR605"/>
  <c r="BP605" s="1"/>
  <c r="AS605"/>
  <c r="BQ605" s="1"/>
  <c r="AT605"/>
  <c r="BR605" s="1"/>
  <c r="AJ608"/>
  <c r="BS618"/>
  <c r="CC618"/>
  <c r="AJ620"/>
  <c r="G620" s="1"/>
  <c r="AW626"/>
  <c r="BU626" s="1"/>
  <c r="AX626"/>
  <c r="BV626" s="1"/>
  <c r="AJ612"/>
  <c r="BS598"/>
  <c r="X601"/>
  <c r="AU601" s="1"/>
  <c r="BS601" s="1"/>
  <c r="CC602"/>
  <c r="AP609"/>
  <c r="BN609" s="1"/>
  <c r="AR609"/>
  <c r="BP609" s="1"/>
  <c r="AT609"/>
  <c r="BR609" s="1"/>
  <c r="AW609"/>
  <c r="BU609" s="1"/>
  <c r="AO626"/>
  <c r="BM626" s="1"/>
  <c r="AP626"/>
  <c r="BN626" s="1"/>
  <c r="AQ626"/>
  <c r="BO626" s="1"/>
  <c r="AR626"/>
  <c r="BP626" s="1"/>
  <c r="AS626"/>
  <c r="BQ626" s="1"/>
  <c r="AT626"/>
  <c r="BR626" s="1"/>
  <c r="G612"/>
  <c r="L609" i="13" s="1"/>
  <c r="P609" s="1"/>
  <c r="G611" i="10"/>
  <c r="L608" i="13" s="1"/>
  <c r="H614" i="10"/>
  <c r="AJ605"/>
  <c r="AK603"/>
  <c r="AU603"/>
  <c r="BS603" s="1"/>
  <c r="AK604"/>
  <c r="AU604"/>
  <c r="BS604" s="1"/>
  <c r="X605"/>
  <c r="AU605" s="1"/>
  <c r="BS605" s="1"/>
  <c r="H609"/>
  <c r="AK613"/>
  <c r="AK614" s="1"/>
  <c r="AK616"/>
  <c r="AK617" s="1"/>
  <c r="AK619"/>
  <c r="AU619"/>
  <c r="BS619" s="1"/>
  <c r="AK621"/>
  <c r="G621" s="1"/>
  <c r="AK625"/>
  <c r="G625" s="1"/>
  <c r="X626"/>
  <c r="AU626" s="1"/>
  <c r="BS626" s="1"/>
  <c r="AK607"/>
  <c r="AU607"/>
  <c r="BS607" s="1"/>
  <c r="AK608"/>
  <c r="AJ613"/>
  <c r="AJ616"/>
  <c r="AK599"/>
  <c r="AK587"/>
  <c r="AK588" s="1"/>
  <c r="AK593"/>
  <c r="AK594" s="1"/>
  <c r="AK600"/>
  <c r="G600" s="1"/>
  <c r="L597" i="13" s="1"/>
  <c r="P597" s="1"/>
  <c r="AU600" i="10"/>
  <c r="BS600" s="1"/>
  <c r="AJ587"/>
  <c r="AJ593"/>
  <c r="BS940"/>
  <c r="AJ583"/>
  <c r="G583" s="1"/>
  <c r="L580" i="13" s="1"/>
  <c r="P580" s="1"/>
  <c r="AJ584" i="10"/>
  <c r="AP585"/>
  <c r="BN585" s="1"/>
  <c r="AR585"/>
  <c r="BP585" s="1"/>
  <c r="AT585"/>
  <c r="BR585" s="1"/>
  <c r="AW585"/>
  <c r="BU585" s="1"/>
  <c r="AJ582"/>
  <c r="AK584"/>
  <c r="X585"/>
  <c r="AU585" s="1"/>
  <c r="BS585" s="1"/>
  <c r="AK582"/>
  <c r="BS565"/>
  <c r="AV580"/>
  <c r="BT580" s="1"/>
  <c r="AX580"/>
  <c r="BV580" s="1"/>
  <c r="AV559"/>
  <c r="BT559" s="1"/>
  <c r="AW559"/>
  <c r="BU559" s="1"/>
  <c r="AX559"/>
  <c r="BV559" s="1"/>
  <c r="AU561"/>
  <c r="BS561" s="1"/>
  <c r="AV563"/>
  <c r="BT563" s="1"/>
  <c r="AW563"/>
  <c r="BU563" s="1"/>
  <c r="AX563"/>
  <c r="BV563" s="1"/>
  <c r="AP576"/>
  <c r="BN576" s="1"/>
  <c r="AR576"/>
  <c r="BP576" s="1"/>
  <c r="AK941"/>
  <c r="G941" s="1"/>
  <c r="L938" i="13" s="1"/>
  <c r="AV942" i="10"/>
  <c r="BT942" s="1"/>
  <c r="AW942"/>
  <c r="BU942" s="1"/>
  <c r="AX942"/>
  <c r="BV942" s="1"/>
  <c r="BS574"/>
  <c r="CC574"/>
  <c r="AJ575"/>
  <c r="AJ576" s="1"/>
  <c r="AO576"/>
  <c r="BM576" s="1"/>
  <c r="AQ576"/>
  <c r="BO576" s="1"/>
  <c r="AS576"/>
  <c r="BQ576" s="1"/>
  <c r="AV576"/>
  <c r="BT576" s="1"/>
  <c r="AX576"/>
  <c r="BV576" s="1"/>
  <c r="CC557"/>
  <c r="AP559"/>
  <c r="BN559" s="1"/>
  <c r="AQ559"/>
  <c r="BO559" s="1"/>
  <c r="AR559"/>
  <c r="BP559" s="1"/>
  <c r="AS559"/>
  <c r="BQ559" s="1"/>
  <c r="AT559"/>
  <c r="BR559" s="1"/>
  <c r="AK562"/>
  <c r="G562" s="1"/>
  <c r="L559" i="13" s="1"/>
  <c r="P559" s="1"/>
  <c r="AO563" i="10"/>
  <c r="BM563" s="1"/>
  <c r="AP563"/>
  <c r="BN563" s="1"/>
  <c r="AQ563"/>
  <c r="BO563" s="1"/>
  <c r="AR563"/>
  <c r="BP563" s="1"/>
  <c r="AS563"/>
  <c r="BQ563" s="1"/>
  <c r="AT563"/>
  <c r="BR563" s="1"/>
  <c r="BS564"/>
  <c r="CC564"/>
  <c r="AU941"/>
  <c r="BS941" s="1"/>
  <c r="AO942"/>
  <c r="BM942" s="1"/>
  <c r="AP942"/>
  <c r="BN942" s="1"/>
  <c r="AQ942"/>
  <c r="BO942" s="1"/>
  <c r="AR942"/>
  <c r="BP942" s="1"/>
  <c r="AS942"/>
  <c r="BQ942" s="1"/>
  <c r="AT942"/>
  <c r="BR942" s="1"/>
  <c r="BS577"/>
  <c r="CC577"/>
  <c r="AJ578"/>
  <c r="AJ579"/>
  <c r="AP580"/>
  <c r="BN580" s="1"/>
  <c r="AR580"/>
  <c r="BP580" s="1"/>
  <c r="AT580"/>
  <c r="BR580" s="1"/>
  <c r="AW580"/>
  <c r="BU580" s="1"/>
  <c r="AJ558"/>
  <c r="X563"/>
  <c r="AU563" s="1"/>
  <c r="BS563" s="1"/>
  <c r="AJ563"/>
  <c r="AO573"/>
  <c r="BM573" s="1"/>
  <c r="AQ573"/>
  <c r="BO573" s="1"/>
  <c r="AS573"/>
  <c r="BQ573" s="1"/>
  <c r="AW573"/>
  <c r="BU573" s="1"/>
  <c r="H576"/>
  <c r="AW576"/>
  <c r="BU576" s="1"/>
  <c r="CC940"/>
  <c r="H580"/>
  <c r="AK558"/>
  <c r="AU558"/>
  <c r="BS558" s="1"/>
  <c r="AU562"/>
  <c r="BS562" s="1"/>
  <c r="X942"/>
  <c r="AU942" s="1"/>
  <c r="BS942" s="1"/>
  <c r="AO580"/>
  <c r="BM580" s="1"/>
  <c r="AQ580"/>
  <c r="BO580" s="1"/>
  <c r="AS580"/>
  <c r="BQ580" s="1"/>
  <c r="AK575"/>
  <c r="AU575"/>
  <c r="BS575" s="1"/>
  <c r="AK578"/>
  <c r="AU578"/>
  <c r="BS578" s="1"/>
  <c r="AK579"/>
  <c r="X546"/>
  <c r="AK546" s="1"/>
  <c r="H546"/>
  <c r="X545"/>
  <c r="AK545" s="1"/>
  <c r="H545"/>
  <c r="H543"/>
  <c r="CB556"/>
  <c r="BG556"/>
  <c r="AL556"/>
  <c r="AI556"/>
  <c r="AH556"/>
  <c r="AG556"/>
  <c r="AF556"/>
  <c r="AE556"/>
  <c r="AD556"/>
  <c r="AC556"/>
  <c r="AB556"/>
  <c r="AA556"/>
  <c r="Z556"/>
  <c r="Y556"/>
  <c r="W556"/>
  <c r="U556"/>
  <c r="T556"/>
  <c r="S556"/>
  <c r="R556"/>
  <c r="Q556"/>
  <c r="P556"/>
  <c r="O556"/>
  <c r="N556"/>
  <c r="M556"/>
  <c r="L556"/>
  <c r="K556"/>
  <c r="J556"/>
  <c r="I556"/>
  <c r="CB555"/>
  <c r="BG555"/>
  <c r="AY555"/>
  <c r="BW555" s="1"/>
  <c r="AX555"/>
  <c r="BV555" s="1"/>
  <c r="AW555"/>
  <c r="BU555" s="1"/>
  <c r="AV555"/>
  <c r="BT555" s="1"/>
  <c r="AT555"/>
  <c r="BR555" s="1"/>
  <c r="AS555"/>
  <c r="BQ555" s="1"/>
  <c r="AR555"/>
  <c r="BP555" s="1"/>
  <c r="AQ555"/>
  <c r="BO555" s="1"/>
  <c r="AP555"/>
  <c r="BN555" s="1"/>
  <c r="AO555"/>
  <c r="BM555" s="1"/>
  <c r="AN555"/>
  <c r="BL555" s="1"/>
  <c r="X555"/>
  <c r="AJ555" s="1"/>
  <c r="H555"/>
  <c r="C555"/>
  <c r="C556" s="1"/>
  <c r="CB554"/>
  <c r="BG554"/>
  <c r="AY554"/>
  <c r="BW554" s="1"/>
  <c r="AX554"/>
  <c r="BV554" s="1"/>
  <c r="AW554"/>
  <c r="BU554" s="1"/>
  <c r="AV554"/>
  <c r="BT554" s="1"/>
  <c r="AT554"/>
  <c r="BR554" s="1"/>
  <c r="AS554"/>
  <c r="BQ554" s="1"/>
  <c r="AR554"/>
  <c r="BP554" s="1"/>
  <c r="AQ554"/>
  <c r="BO554" s="1"/>
  <c r="AP554"/>
  <c r="BN554" s="1"/>
  <c r="AO554"/>
  <c r="BM554" s="1"/>
  <c r="AN554"/>
  <c r="BL554" s="1"/>
  <c r="X554"/>
  <c r="AJ554" s="1"/>
  <c r="H554"/>
  <c r="H556" s="1"/>
  <c r="CB553"/>
  <c r="CA553"/>
  <c r="BZ553"/>
  <c r="BY553"/>
  <c r="BG553"/>
  <c r="AY553"/>
  <c r="BW553" s="1"/>
  <c r="AX553"/>
  <c r="BV553" s="1"/>
  <c r="AW553"/>
  <c r="BU553" s="1"/>
  <c r="AV553"/>
  <c r="BT553" s="1"/>
  <c r="AU553"/>
  <c r="AT553"/>
  <c r="BR553" s="1"/>
  <c r="AS553"/>
  <c r="BQ553" s="1"/>
  <c r="AR553"/>
  <c r="BP553" s="1"/>
  <c r="AQ553"/>
  <c r="BO553" s="1"/>
  <c r="AP553"/>
  <c r="BN553" s="1"/>
  <c r="AO553"/>
  <c r="BM553" s="1"/>
  <c r="AN553"/>
  <c r="BL553" s="1"/>
  <c r="AL552"/>
  <c r="AI552"/>
  <c r="AH552"/>
  <c r="AG552"/>
  <c r="AF552"/>
  <c r="AE552"/>
  <c r="AD552"/>
  <c r="AC552"/>
  <c r="AB552"/>
  <c r="AA552"/>
  <c r="Z552"/>
  <c r="Y552"/>
  <c r="W552"/>
  <c r="U552"/>
  <c r="T552"/>
  <c r="S552"/>
  <c r="R552"/>
  <c r="Q552"/>
  <c r="P552"/>
  <c r="O552"/>
  <c r="N552"/>
  <c r="M552"/>
  <c r="L552"/>
  <c r="K552"/>
  <c r="J552"/>
  <c r="I552"/>
  <c r="C552"/>
  <c r="X551"/>
  <c r="X552" s="1"/>
  <c r="H551"/>
  <c r="H552" s="1"/>
  <c r="CB549"/>
  <c r="BG549"/>
  <c r="AL549"/>
  <c r="AI549"/>
  <c r="AH549"/>
  <c r="AG549"/>
  <c r="AF549"/>
  <c r="AE549"/>
  <c r="AD549"/>
  <c r="AC549"/>
  <c r="AB549"/>
  <c r="AA549"/>
  <c r="Z549"/>
  <c r="Y549"/>
  <c r="U549"/>
  <c r="T549"/>
  <c r="S549"/>
  <c r="R549"/>
  <c r="Q549"/>
  <c r="P549"/>
  <c r="O549"/>
  <c r="N549"/>
  <c r="M549"/>
  <c r="L549"/>
  <c r="K549"/>
  <c r="J549"/>
  <c r="I549"/>
  <c r="AN549" s="1"/>
  <c r="BL549" s="1"/>
  <c r="X548"/>
  <c r="AK548" s="1"/>
  <c r="H548"/>
  <c r="X916"/>
  <c r="AJ916" s="1"/>
  <c r="H916"/>
  <c r="X544"/>
  <c r="AK544" s="1"/>
  <c r="H544"/>
  <c r="CB543"/>
  <c r="BG543"/>
  <c r="AY543"/>
  <c r="BW543" s="1"/>
  <c r="AX543"/>
  <c r="BV543" s="1"/>
  <c r="AW543"/>
  <c r="BU543" s="1"/>
  <c r="AV543"/>
  <c r="BT543" s="1"/>
  <c r="AT543"/>
  <c r="BR543" s="1"/>
  <c r="AS543"/>
  <c r="BQ543" s="1"/>
  <c r="AR543"/>
  <c r="BP543" s="1"/>
  <c r="AQ543"/>
  <c r="BO543" s="1"/>
  <c r="AP543"/>
  <c r="BN543" s="1"/>
  <c r="AO543"/>
  <c r="BM543" s="1"/>
  <c r="AN543"/>
  <c r="BL543" s="1"/>
  <c r="X543"/>
  <c r="C549"/>
  <c r="CB541"/>
  <c r="CA541"/>
  <c r="BZ541"/>
  <c r="BY541"/>
  <c r="BG541"/>
  <c r="AY541"/>
  <c r="BW541" s="1"/>
  <c r="AX541"/>
  <c r="BV541" s="1"/>
  <c r="AW541"/>
  <c r="BU541" s="1"/>
  <c r="AV541"/>
  <c r="BT541" s="1"/>
  <c r="AU541"/>
  <c r="AT541"/>
  <c r="BR541" s="1"/>
  <c r="AS541"/>
  <c r="BQ541" s="1"/>
  <c r="AR541"/>
  <c r="BP541" s="1"/>
  <c r="AQ541"/>
  <c r="BO541" s="1"/>
  <c r="AP541"/>
  <c r="BN541" s="1"/>
  <c r="AO541"/>
  <c r="BM541" s="1"/>
  <c r="AN541"/>
  <c r="BL541" s="1"/>
  <c r="AL540"/>
  <c r="AI540"/>
  <c r="AH540"/>
  <c r="AG540"/>
  <c r="AF540"/>
  <c r="AE540"/>
  <c r="AD540"/>
  <c r="AC540"/>
  <c r="AB540"/>
  <c r="AA540"/>
  <c r="Z540"/>
  <c r="Y540"/>
  <c r="W540"/>
  <c r="U540"/>
  <c r="T540"/>
  <c r="S540"/>
  <c r="R540"/>
  <c r="Q540"/>
  <c r="P540"/>
  <c r="O540"/>
  <c r="N540"/>
  <c r="M540"/>
  <c r="L540"/>
  <c r="K540"/>
  <c r="J540"/>
  <c r="I540"/>
  <c r="C540"/>
  <c r="X540"/>
  <c r="H539"/>
  <c r="H540" s="1"/>
  <c r="AL528"/>
  <c r="AI528"/>
  <c r="AH528"/>
  <c r="AG528"/>
  <c r="AF528"/>
  <c r="AE528"/>
  <c r="AD528"/>
  <c r="AC528"/>
  <c r="AB528"/>
  <c r="AA528"/>
  <c r="Z528"/>
  <c r="Y528"/>
  <c r="W528"/>
  <c r="U528"/>
  <c r="T528"/>
  <c r="S528"/>
  <c r="R528"/>
  <c r="Q528"/>
  <c r="P528"/>
  <c r="O528"/>
  <c r="N528"/>
  <c r="M528"/>
  <c r="L528"/>
  <c r="K528"/>
  <c r="J528"/>
  <c r="I528"/>
  <c r="C528"/>
  <c r="X527"/>
  <c r="AJ527" s="1"/>
  <c r="H527"/>
  <c r="X526"/>
  <c r="AK526" s="1"/>
  <c r="H526"/>
  <c r="H528" s="1"/>
  <c r="AL524"/>
  <c r="AI524"/>
  <c r="AH524"/>
  <c r="AG524"/>
  <c r="AF524"/>
  <c r="AE524"/>
  <c r="AD524"/>
  <c r="AC524"/>
  <c r="AB524"/>
  <c r="AA524"/>
  <c r="Z524"/>
  <c r="Y524"/>
  <c r="W524"/>
  <c r="U524"/>
  <c r="T524"/>
  <c r="S524"/>
  <c r="R524"/>
  <c r="Q524"/>
  <c r="P524"/>
  <c r="O524"/>
  <c r="N524"/>
  <c r="M524"/>
  <c r="L524"/>
  <c r="K524"/>
  <c r="J524"/>
  <c r="I524"/>
  <c r="C524"/>
  <c r="X523"/>
  <c r="X524" s="1"/>
  <c r="H523"/>
  <c r="H524" s="1"/>
  <c r="H200"/>
  <c r="X200"/>
  <c r="AJ200" s="1"/>
  <c r="H201"/>
  <c r="X201"/>
  <c r="AJ201" s="1"/>
  <c r="H202"/>
  <c r="X202"/>
  <c r="AJ202" s="1"/>
  <c r="H513"/>
  <c r="X513"/>
  <c r="H514"/>
  <c r="X514"/>
  <c r="AJ514" s="1"/>
  <c r="H515"/>
  <c r="X515"/>
  <c r="AJ515" s="1"/>
  <c r="H516"/>
  <c r="X516"/>
  <c r="AJ516" s="1"/>
  <c r="H517"/>
  <c r="X517"/>
  <c r="AJ517" s="1"/>
  <c r="Y508"/>
  <c r="Z508"/>
  <c r="AA508"/>
  <c r="AB508"/>
  <c r="AC508"/>
  <c r="AD508"/>
  <c r="AE508"/>
  <c r="AF508"/>
  <c r="AG508"/>
  <c r="AH508"/>
  <c r="AI508"/>
  <c r="AL508"/>
  <c r="W508"/>
  <c r="U508"/>
  <c r="T508"/>
  <c r="I508"/>
  <c r="J508"/>
  <c r="K508"/>
  <c r="L508"/>
  <c r="M508"/>
  <c r="N508"/>
  <c r="O508"/>
  <c r="P508"/>
  <c r="Q508"/>
  <c r="R508"/>
  <c r="S508"/>
  <c r="X507"/>
  <c r="AK507" s="1"/>
  <c r="H507"/>
  <c r="X506"/>
  <c r="AK506" s="1"/>
  <c r="H506"/>
  <c r="X505"/>
  <c r="AJ505" s="1"/>
  <c r="H505"/>
  <c r="X504"/>
  <c r="AK504" s="1"/>
  <c r="H504"/>
  <c r="H508" s="1"/>
  <c r="C521"/>
  <c r="C518"/>
  <c r="X199"/>
  <c r="H199"/>
  <c r="AL511"/>
  <c r="AI511"/>
  <c r="AH511"/>
  <c r="AG511"/>
  <c r="AF511"/>
  <c r="AE511"/>
  <c r="AD511"/>
  <c r="AC511"/>
  <c r="AB511"/>
  <c r="AA511"/>
  <c r="Z511"/>
  <c r="Y511"/>
  <c r="W511"/>
  <c r="U511"/>
  <c r="T511"/>
  <c r="S511"/>
  <c r="R511"/>
  <c r="Q511"/>
  <c r="P511"/>
  <c r="O511"/>
  <c r="N511"/>
  <c r="M511"/>
  <c r="L511"/>
  <c r="K511"/>
  <c r="J511"/>
  <c r="I511"/>
  <c r="C511"/>
  <c r="X510"/>
  <c r="AK510" s="1"/>
  <c r="AK511" s="1"/>
  <c r="H510"/>
  <c r="C508"/>
  <c r="CB502"/>
  <c r="BG502"/>
  <c r="AL502"/>
  <c r="AI502"/>
  <c r="AY502" s="1"/>
  <c r="BW502" s="1"/>
  <c r="AH502"/>
  <c r="AG502"/>
  <c r="AF502"/>
  <c r="AE502"/>
  <c r="AD502"/>
  <c r="AC502"/>
  <c r="AB502"/>
  <c r="AA502"/>
  <c r="Z502"/>
  <c r="Y502"/>
  <c r="W502"/>
  <c r="U502"/>
  <c r="T502"/>
  <c r="S502"/>
  <c r="R502"/>
  <c r="Q502"/>
  <c r="P502"/>
  <c r="O502"/>
  <c r="N502"/>
  <c r="M502"/>
  <c r="L502"/>
  <c r="K502"/>
  <c r="J502"/>
  <c r="I502"/>
  <c r="AN502" s="1"/>
  <c r="BL502" s="1"/>
  <c r="C502"/>
  <c r="CB501"/>
  <c r="BG501"/>
  <c r="AY501"/>
  <c r="BW501" s="1"/>
  <c r="AX501"/>
  <c r="BV501" s="1"/>
  <c r="AW501"/>
  <c r="BU501" s="1"/>
  <c r="AV501"/>
  <c r="BT501" s="1"/>
  <c r="AT501"/>
  <c r="BR501" s="1"/>
  <c r="AS501"/>
  <c r="BQ501" s="1"/>
  <c r="AR501"/>
  <c r="BP501" s="1"/>
  <c r="AQ501"/>
  <c r="BO501" s="1"/>
  <c r="AP501"/>
  <c r="BN501" s="1"/>
  <c r="AO501"/>
  <c r="BM501" s="1"/>
  <c r="AN501"/>
  <c r="BL501" s="1"/>
  <c r="X502"/>
  <c r="AU502" s="1"/>
  <c r="H501"/>
  <c r="H502" s="1"/>
  <c r="CB500"/>
  <c r="CA500"/>
  <c r="BZ500"/>
  <c r="BY500"/>
  <c r="BG500"/>
  <c r="AY500"/>
  <c r="BW500" s="1"/>
  <c r="AX500"/>
  <c r="BV500" s="1"/>
  <c r="AW500"/>
  <c r="BU500" s="1"/>
  <c r="AV500"/>
  <c r="BT500" s="1"/>
  <c r="AU500"/>
  <c r="AT500"/>
  <c r="BR500" s="1"/>
  <c r="AS500"/>
  <c r="BQ500" s="1"/>
  <c r="AR500"/>
  <c r="BP500" s="1"/>
  <c r="AQ500"/>
  <c r="BO500" s="1"/>
  <c r="AP500"/>
  <c r="BN500" s="1"/>
  <c r="AO500"/>
  <c r="BM500" s="1"/>
  <c r="AN500"/>
  <c r="BL500" s="1"/>
  <c r="CB499"/>
  <c r="BG499"/>
  <c r="AL499"/>
  <c r="AI499"/>
  <c r="AY499" s="1"/>
  <c r="BW499" s="1"/>
  <c r="AH499"/>
  <c r="AG499"/>
  <c r="AF499"/>
  <c r="AE499"/>
  <c r="AD499"/>
  <c r="AC499"/>
  <c r="AB499"/>
  <c r="AA499"/>
  <c r="Z499"/>
  <c r="Y499"/>
  <c r="W499"/>
  <c r="U499"/>
  <c r="T499"/>
  <c r="S499"/>
  <c r="R499"/>
  <c r="Q499"/>
  <c r="P499"/>
  <c r="O499"/>
  <c r="N499"/>
  <c r="M499"/>
  <c r="L499"/>
  <c r="K499"/>
  <c r="J499"/>
  <c r="I499"/>
  <c r="AN499" s="1"/>
  <c r="BL499" s="1"/>
  <c r="CB494"/>
  <c r="BG494"/>
  <c r="AY494"/>
  <c r="BW494" s="1"/>
  <c r="AX494"/>
  <c r="BV494" s="1"/>
  <c r="AW494"/>
  <c r="BU494" s="1"/>
  <c r="AV494"/>
  <c r="BT494" s="1"/>
  <c r="AT494"/>
  <c r="BR494" s="1"/>
  <c r="AS494"/>
  <c r="BQ494" s="1"/>
  <c r="AR494"/>
  <c r="BP494" s="1"/>
  <c r="AQ494"/>
  <c r="BO494" s="1"/>
  <c r="AP494"/>
  <c r="BN494" s="1"/>
  <c r="AO494"/>
  <c r="BM494" s="1"/>
  <c r="AN494"/>
  <c r="BL494" s="1"/>
  <c r="AU494"/>
  <c r="BS494" s="1"/>
  <c r="H494"/>
  <c r="AJ494" s="1"/>
  <c r="CB493"/>
  <c r="BG493"/>
  <c r="AY493"/>
  <c r="BW493" s="1"/>
  <c r="AX493"/>
  <c r="BV493" s="1"/>
  <c r="AW493"/>
  <c r="BU493" s="1"/>
  <c r="AV493"/>
  <c r="BT493" s="1"/>
  <c r="AT493"/>
  <c r="BR493" s="1"/>
  <c r="AS493"/>
  <c r="BQ493" s="1"/>
  <c r="AR493"/>
  <c r="BP493" s="1"/>
  <c r="AQ493"/>
  <c r="BO493" s="1"/>
  <c r="AP493"/>
  <c r="BN493" s="1"/>
  <c r="AO493"/>
  <c r="BM493" s="1"/>
  <c r="AN493"/>
  <c r="BL493" s="1"/>
  <c r="H493"/>
  <c r="AK493" s="1"/>
  <c r="C493"/>
  <c r="C499" s="1"/>
  <c r="CB492"/>
  <c r="CA492"/>
  <c r="BZ492"/>
  <c r="BY492"/>
  <c r="BG492"/>
  <c r="AX492"/>
  <c r="BV492" s="1"/>
  <c r="AW492"/>
  <c r="BU492" s="1"/>
  <c r="AV492"/>
  <c r="BT492" s="1"/>
  <c r="AU492"/>
  <c r="AT492"/>
  <c r="BR492" s="1"/>
  <c r="AS492"/>
  <c r="BQ492" s="1"/>
  <c r="AR492"/>
  <c r="BP492" s="1"/>
  <c r="AQ492"/>
  <c r="BO492" s="1"/>
  <c r="AP492"/>
  <c r="BN492" s="1"/>
  <c r="AO492"/>
  <c r="BM492" s="1"/>
  <c r="CB491"/>
  <c r="BG491"/>
  <c r="AL491"/>
  <c r="AI491"/>
  <c r="AY491" s="1"/>
  <c r="BW491" s="1"/>
  <c r="AH491"/>
  <c r="AG491"/>
  <c r="AF491"/>
  <c r="AE491"/>
  <c r="AD491"/>
  <c r="AC491"/>
  <c r="AB491"/>
  <c r="AA491"/>
  <c r="Z491"/>
  <c r="Y491"/>
  <c r="W491"/>
  <c r="U491"/>
  <c r="T491"/>
  <c r="S491"/>
  <c r="R491"/>
  <c r="Q491"/>
  <c r="P491"/>
  <c r="O491"/>
  <c r="N491"/>
  <c r="M491"/>
  <c r="L491"/>
  <c r="K491"/>
  <c r="J491"/>
  <c r="I491"/>
  <c r="AN491" s="1"/>
  <c r="BL491" s="1"/>
  <c r="C491"/>
  <c r="AK490"/>
  <c r="H490"/>
  <c r="CB489"/>
  <c r="BG489"/>
  <c r="AY489"/>
  <c r="BW489" s="1"/>
  <c r="AX489"/>
  <c r="BV489" s="1"/>
  <c r="AW489"/>
  <c r="BU489" s="1"/>
  <c r="AV489"/>
  <c r="BT489" s="1"/>
  <c r="AT489"/>
  <c r="BR489" s="1"/>
  <c r="AS489"/>
  <c r="BQ489" s="1"/>
  <c r="AR489"/>
  <c r="BP489" s="1"/>
  <c r="AQ489"/>
  <c r="BO489" s="1"/>
  <c r="AP489"/>
  <c r="BN489" s="1"/>
  <c r="AO489"/>
  <c r="BM489" s="1"/>
  <c r="AN489"/>
  <c r="BL489" s="1"/>
  <c r="AU489"/>
  <c r="BS489" s="1"/>
  <c r="H489"/>
  <c r="CB488"/>
  <c r="CA488"/>
  <c r="BZ488"/>
  <c r="BY488"/>
  <c r="BG488"/>
  <c r="AY488"/>
  <c r="BW488" s="1"/>
  <c r="AX488"/>
  <c r="BV488" s="1"/>
  <c r="AW488"/>
  <c r="BU488" s="1"/>
  <c r="AV488"/>
  <c r="BT488" s="1"/>
  <c r="AU488"/>
  <c r="AT488"/>
  <c r="BR488" s="1"/>
  <c r="AS488"/>
  <c r="BQ488" s="1"/>
  <c r="AR488"/>
  <c r="BP488" s="1"/>
  <c r="AQ488"/>
  <c r="BO488" s="1"/>
  <c r="AP488"/>
  <c r="BN488" s="1"/>
  <c r="AO488"/>
  <c r="BM488" s="1"/>
  <c r="AN488"/>
  <c r="BL488" s="1"/>
  <c r="CB476"/>
  <c r="BK476"/>
  <c r="BG476"/>
  <c r="AL476"/>
  <c r="AI476"/>
  <c r="AY476" s="1"/>
  <c r="AH476"/>
  <c r="AG476"/>
  <c r="AF476"/>
  <c r="AE476"/>
  <c r="AD476"/>
  <c r="AC476"/>
  <c r="AB476"/>
  <c r="AA476"/>
  <c r="Z476"/>
  <c r="Y476"/>
  <c r="W476"/>
  <c r="U476"/>
  <c r="T476"/>
  <c r="S476"/>
  <c r="R476"/>
  <c r="Q476"/>
  <c r="P476"/>
  <c r="O476"/>
  <c r="N476"/>
  <c r="M476"/>
  <c r="L476"/>
  <c r="K476"/>
  <c r="J476"/>
  <c r="I476"/>
  <c r="AN476" s="1"/>
  <c r="BL476" s="1"/>
  <c r="C476"/>
  <c r="CB475"/>
  <c r="BK475"/>
  <c r="BG475"/>
  <c r="AY475"/>
  <c r="BW475" s="1"/>
  <c r="AX475"/>
  <c r="BV475" s="1"/>
  <c r="AW475"/>
  <c r="BU475" s="1"/>
  <c r="AV475"/>
  <c r="BT475" s="1"/>
  <c r="AT475"/>
  <c r="BR475" s="1"/>
  <c r="AS475"/>
  <c r="BQ475" s="1"/>
  <c r="AR475"/>
  <c r="BP475" s="1"/>
  <c r="AQ475"/>
  <c r="BO475" s="1"/>
  <c r="AP475"/>
  <c r="BN475" s="1"/>
  <c r="AO475"/>
  <c r="BM475" s="1"/>
  <c r="AN475"/>
  <c r="BL475" s="1"/>
  <c r="AJ475"/>
  <c r="H475"/>
  <c r="AK474"/>
  <c r="H474"/>
  <c r="CB473"/>
  <c r="BK473"/>
  <c r="BG473"/>
  <c r="AY473"/>
  <c r="BW473" s="1"/>
  <c r="AX473"/>
  <c r="BV473" s="1"/>
  <c r="AW473"/>
  <c r="BU473" s="1"/>
  <c r="AV473"/>
  <c r="BT473" s="1"/>
  <c r="AT473"/>
  <c r="BR473" s="1"/>
  <c r="AS473"/>
  <c r="BQ473" s="1"/>
  <c r="AR473"/>
  <c r="BP473" s="1"/>
  <c r="AQ473"/>
  <c r="BO473" s="1"/>
  <c r="AP473"/>
  <c r="BN473" s="1"/>
  <c r="AO473"/>
  <c r="BM473" s="1"/>
  <c r="AN473"/>
  <c r="BL473" s="1"/>
  <c r="X476"/>
  <c r="H473"/>
  <c r="H476" s="1"/>
  <c r="CB472"/>
  <c r="CA472"/>
  <c r="BZ472"/>
  <c r="BY472"/>
  <c r="BK472"/>
  <c r="BG472"/>
  <c r="AY472"/>
  <c r="BW472" s="1"/>
  <c r="AX472"/>
  <c r="BV472" s="1"/>
  <c r="AW472"/>
  <c r="BU472" s="1"/>
  <c r="AV472"/>
  <c r="BT472" s="1"/>
  <c r="AU472"/>
  <c r="AT472"/>
  <c r="BR472" s="1"/>
  <c r="AS472"/>
  <c r="BQ472" s="1"/>
  <c r="AR472"/>
  <c r="BP472" s="1"/>
  <c r="AQ472"/>
  <c r="BO472" s="1"/>
  <c r="AP472"/>
  <c r="BN472" s="1"/>
  <c r="AO472"/>
  <c r="BM472" s="1"/>
  <c r="AN472"/>
  <c r="BL472" s="1"/>
  <c r="CB471"/>
  <c r="BK471"/>
  <c r="BG471"/>
  <c r="AL471"/>
  <c r="AI471"/>
  <c r="AY471" s="1"/>
  <c r="AH471"/>
  <c r="AG471"/>
  <c r="AF471"/>
  <c r="AE471"/>
  <c r="AD471"/>
  <c r="AC471"/>
  <c r="AB471"/>
  <c r="AA471"/>
  <c r="Z471"/>
  <c r="Y471"/>
  <c r="U471"/>
  <c r="T471"/>
  <c r="S471"/>
  <c r="R471"/>
  <c r="Q471"/>
  <c r="P471"/>
  <c r="O471"/>
  <c r="N471"/>
  <c r="M471"/>
  <c r="L471"/>
  <c r="K471"/>
  <c r="J471"/>
  <c r="I471"/>
  <c r="AN471" s="1"/>
  <c r="BL471" s="1"/>
  <c r="C471"/>
  <c r="AJ469"/>
  <c r="H469"/>
  <c r="AK468"/>
  <c r="H468"/>
  <c r="AJ467"/>
  <c r="H467"/>
  <c r="CB466"/>
  <c r="BK466"/>
  <c r="BG466"/>
  <c r="AY466"/>
  <c r="BW466" s="1"/>
  <c r="AX466"/>
  <c r="BV466" s="1"/>
  <c r="AW466"/>
  <c r="BU466" s="1"/>
  <c r="AV466"/>
  <c r="BT466" s="1"/>
  <c r="AT466"/>
  <c r="BR466" s="1"/>
  <c r="AS466"/>
  <c r="BQ466" s="1"/>
  <c r="AR466"/>
  <c r="BP466" s="1"/>
  <c r="AQ466"/>
  <c r="BO466" s="1"/>
  <c r="AP466"/>
  <c r="BN466" s="1"/>
  <c r="AO466"/>
  <c r="BM466" s="1"/>
  <c r="AN466"/>
  <c r="BL466" s="1"/>
  <c r="H466"/>
  <c r="CB465"/>
  <c r="CA465"/>
  <c r="BZ465"/>
  <c r="BY465"/>
  <c r="BK465"/>
  <c r="BG465"/>
  <c r="AY465"/>
  <c r="BW465" s="1"/>
  <c r="AX465"/>
  <c r="BV465" s="1"/>
  <c r="AW465"/>
  <c r="BU465" s="1"/>
  <c r="AV465"/>
  <c r="BT465" s="1"/>
  <c r="AU465"/>
  <c r="AT465"/>
  <c r="BR465" s="1"/>
  <c r="AS465"/>
  <c r="BQ465" s="1"/>
  <c r="AR465"/>
  <c r="BP465" s="1"/>
  <c r="AQ465"/>
  <c r="BO465" s="1"/>
  <c r="AP465"/>
  <c r="BN465" s="1"/>
  <c r="AO465"/>
  <c r="BM465" s="1"/>
  <c r="AN465"/>
  <c r="BL465" s="1"/>
  <c r="AN477"/>
  <c r="AO477"/>
  <c r="AP477"/>
  <c r="AQ477"/>
  <c r="AR477"/>
  <c r="AS477"/>
  <c r="AT477"/>
  <c r="AU477"/>
  <c r="AV477"/>
  <c r="BT477" s="1"/>
  <c r="AW477"/>
  <c r="AX477"/>
  <c r="BV477" s="1"/>
  <c r="AY477"/>
  <c r="BG477"/>
  <c r="BK477"/>
  <c r="BL477"/>
  <c r="BM477"/>
  <c r="BN477"/>
  <c r="BO477"/>
  <c r="BP477"/>
  <c r="BQ477"/>
  <c r="BR477"/>
  <c r="BU477"/>
  <c r="BY477"/>
  <c r="BZ477"/>
  <c r="CA477"/>
  <c r="CB477"/>
  <c r="CB459"/>
  <c r="BK459"/>
  <c r="BG459"/>
  <c r="AL459"/>
  <c r="AI459"/>
  <c r="AY459" s="1"/>
  <c r="AH459"/>
  <c r="AG459"/>
  <c r="AF459"/>
  <c r="AE459"/>
  <c r="AD459"/>
  <c r="AC459"/>
  <c r="AB459"/>
  <c r="AA459"/>
  <c r="Z459"/>
  <c r="Y459"/>
  <c r="W459"/>
  <c r="U459"/>
  <c r="T459"/>
  <c r="S459"/>
  <c r="R459"/>
  <c r="Q459"/>
  <c r="P459"/>
  <c r="O459"/>
  <c r="N459"/>
  <c r="M459"/>
  <c r="L459"/>
  <c r="K459"/>
  <c r="J459"/>
  <c r="I459"/>
  <c r="AN459" s="1"/>
  <c r="BL459" s="1"/>
  <c r="C459"/>
  <c r="CB458"/>
  <c r="BK458"/>
  <c r="BG458"/>
  <c r="AY458"/>
  <c r="BW458" s="1"/>
  <c r="AX458"/>
  <c r="BV458" s="1"/>
  <c r="AW458"/>
  <c r="BU458" s="1"/>
  <c r="AV458"/>
  <c r="BT458" s="1"/>
  <c r="AT458"/>
  <c r="BR458" s="1"/>
  <c r="AS458"/>
  <c r="BQ458" s="1"/>
  <c r="AR458"/>
  <c r="BP458" s="1"/>
  <c r="AQ458"/>
  <c r="BO458" s="1"/>
  <c r="AP458"/>
  <c r="BN458" s="1"/>
  <c r="AO458"/>
  <c r="BM458" s="1"/>
  <c r="AN458"/>
  <c r="BL458" s="1"/>
  <c r="X458"/>
  <c r="AU458" s="1"/>
  <c r="BS458" s="1"/>
  <c r="H458"/>
  <c r="CB457"/>
  <c r="BK457"/>
  <c r="BG457"/>
  <c r="AY457"/>
  <c r="BW457" s="1"/>
  <c r="AX457"/>
  <c r="BV457" s="1"/>
  <c r="AW457"/>
  <c r="BU457" s="1"/>
  <c r="AV457"/>
  <c r="BT457" s="1"/>
  <c r="AT457"/>
  <c r="BR457" s="1"/>
  <c r="AS457"/>
  <c r="BQ457" s="1"/>
  <c r="AR457"/>
  <c r="BP457" s="1"/>
  <c r="AQ457"/>
  <c r="BO457" s="1"/>
  <c r="AP457"/>
  <c r="BN457" s="1"/>
  <c r="AO457"/>
  <c r="BM457" s="1"/>
  <c r="AN457"/>
  <c r="BL457" s="1"/>
  <c r="H457"/>
  <c r="CB456"/>
  <c r="CA456"/>
  <c r="BZ456"/>
  <c r="BY456"/>
  <c r="BK456"/>
  <c r="BG456"/>
  <c r="AY456"/>
  <c r="BW456" s="1"/>
  <c r="AX456"/>
  <c r="BV456" s="1"/>
  <c r="AW456"/>
  <c r="BU456" s="1"/>
  <c r="AV456"/>
  <c r="BT456" s="1"/>
  <c r="AU456"/>
  <c r="AT456"/>
  <c r="BR456" s="1"/>
  <c r="AS456"/>
  <c r="BQ456" s="1"/>
  <c r="AR456"/>
  <c r="BP456" s="1"/>
  <c r="AQ456"/>
  <c r="BO456" s="1"/>
  <c r="AP456"/>
  <c r="BN456" s="1"/>
  <c r="AO456"/>
  <c r="BM456" s="1"/>
  <c r="AN456"/>
  <c r="BL456" s="1"/>
  <c r="H454"/>
  <c r="H453"/>
  <c r="H452"/>
  <c r="X451"/>
  <c r="AK451" s="1"/>
  <c r="H451"/>
  <c r="X446"/>
  <c r="AJ446" s="1"/>
  <c r="H446"/>
  <c r="X445"/>
  <c r="AK445" s="1"/>
  <c r="H445"/>
  <c r="X444"/>
  <c r="AK444" s="1"/>
  <c r="H444"/>
  <c r="X443"/>
  <c r="AK443" s="1"/>
  <c r="H443"/>
  <c r="X442"/>
  <c r="AJ442" s="1"/>
  <c r="H442"/>
  <c r="X441"/>
  <c r="AK441" s="1"/>
  <c r="H441"/>
  <c r="H320"/>
  <c r="X320"/>
  <c r="AJ320" s="1"/>
  <c r="H321"/>
  <c r="X321"/>
  <c r="AJ321" s="1"/>
  <c r="H117"/>
  <c r="X117"/>
  <c r="AJ117" s="1"/>
  <c r="H323"/>
  <c r="X323"/>
  <c r="AJ323" s="1"/>
  <c r="H324"/>
  <c r="X324"/>
  <c r="AJ324" s="1"/>
  <c r="H325"/>
  <c r="X325"/>
  <c r="AJ325" s="1"/>
  <c r="H326"/>
  <c r="X326"/>
  <c r="AJ326" s="1"/>
  <c r="H327"/>
  <c r="X327"/>
  <c r="AJ327" s="1"/>
  <c r="H328"/>
  <c r="X328"/>
  <c r="AJ328" s="1"/>
  <c r="H330"/>
  <c r="X330"/>
  <c r="AJ330" s="1"/>
  <c r="H331"/>
  <c r="X331"/>
  <c r="AJ331" s="1"/>
  <c r="H332"/>
  <c r="X332"/>
  <c r="AJ332" s="1"/>
  <c r="H333"/>
  <c r="X333"/>
  <c r="AJ333" s="1"/>
  <c r="H334"/>
  <c r="X334"/>
  <c r="AJ334" s="1"/>
  <c r="H335"/>
  <c r="X335"/>
  <c r="AJ335" s="1"/>
  <c r="H336"/>
  <c r="X336"/>
  <c r="AJ336" s="1"/>
  <c r="H337"/>
  <c r="X337"/>
  <c r="AJ337" s="1"/>
  <c r="H338"/>
  <c r="X338"/>
  <c r="AJ338" s="1"/>
  <c r="H339"/>
  <c r="X339"/>
  <c r="AJ339" s="1"/>
  <c r="H340"/>
  <c r="X340"/>
  <c r="AJ340" s="1"/>
  <c r="H341"/>
  <c r="X341"/>
  <c r="AJ341" s="1"/>
  <c r="H342"/>
  <c r="X342"/>
  <c r="AJ342" s="1"/>
  <c r="H343"/>
  <c r="X343"/>
  <c r="AJ343" s="1"/>
  <c r="H344"/>
  <c r="X344"/>
  <c r="AJ344" s="1"/>
  <c r="H345"/>
  <c r="X345"/>
  <c r="AJ345" s="1"/>
  <c r="H346"/>
  <c r="X346"/>
  <c r="AJ346" s="1"/>
  <c r="H347"/>
  <c r="X347"/>
  <c r="AJ347" s="1"/>
  <c r="H348"/>
  <c r="X348"/>
  <c r="AJ348" s="1"/>
  <c r="H349"/>
  <c r="X349"/>
  <c r="AJ349" s="1"/>
  <c r="H350"/>
  <c r="X350"/>
  <c r="AJ350" s="1"/>
  <c r="H351"/>
  <c r="X351"/>
  <c r="AJ351" s="1"/>
  <c r="H352"/>
  <c r="X352"/>
  <c r="AJ352" s="1"/>
  <c r="H353"/>
  <c r="X353"/>
  <c r="AJ353" s="1"/>
  <c r="H116"/>
  <c r="X116"/>
  <c r="AJ116" s="1"/>
  <c r="H355"/>
  <c r="X355"/>
  <c r="AJ355" s="1"/>
  <c r="H356"/>
  <c r="X356"/>
  <c r="AJ356" s="1"/>
  <c r="H358"/>
  <c r="X358"/>
  <c r="AJ358" s="1"/>
  <c r="H359"/>
  <c r="X359"/>
  <c r="AJ359" s="1"/>
  <c r="H360"/>
  <c r="X360"/>
  <c r="AJ360" s="1"/>
  <c r="H361"/>
  <c r="X361"/>
  <c r="AJ361" s="1"/>
  <c r="H362"/>
  <c r="X362"/>
  <c r="AJ362" s="1"/>
  <c r="H363"/>
  <c r="X363"/>
  <c r="AJ363" s="1"/>
  <c r="H364"/>
  <c r="X364"/>
  <c r="AJ364" s="1"/>
  <c r="H365"/>
  <c r="X365"/>
  <c r="AJ365" s="1"/>
  <c r="H366"/>
  <c r="X366"/>
  <c r="AJ366" s="1"/>
  <c r="H727"/>
  <c r="X727"/>
  <c r="AJ727" s="1"/>
  <c r="H368"/>
  <c r="X368"/>
  <c r="AJ368" s="1"/>
  <c r="H369"/>
  <c r="X369"/>
  <c r="AJ369" s="1"/>
  <c r="H370"/>
  <c r="X370"/>
  <c r="AJ370" s="1"/>
  <c r="H371"/>
  <c r="X371"/>
  <c r="AJ371" s="1"/>
  <c r="H372"/>
  <c r="X372"/>
  <c r="AJ372" s="1"/>
  <c r="H373"/>
  <c r="X373"/>
  <c r="AJ373" s="1"/>
  <c r="H374"/>
  <c r="X374"/>
  <c r="AJ374" s="1"/>
  <c r="H375"/>
  <c r="X375"/>
  <c r="AJ375" s="1"/>
  <c r="H376"/>
  <c r="X376"/>
  <c r="AJ376" s="1"/>
  <c r="H377"/>
  <c r="X377"/>
  <c r="AJ377" s="1"/>
  <c r="H378"/>
  <c r="X378"/>
  <c r="AJ378" s="1"/>
  <c r="H379"/>
  <c r="X379"/>
  <c r="AJ379" s="1"/>
  <c r="H380"/>
  <c r="X380"/>
  <c r="AJ380" s="1"/>
  <c r="H381"/>
  <c r="X381"/>
  <c r="AJ381" s="1"/>
  <c r="H382"/>
  <c r="X382"/>
  <c r="AJ382" s="1"/>
  <c r="H383"/>
  <c r="X383"/>
  <c r="AJ383" s="1"/>
  <c r="H384"/>
  <c r="X384"/>
  <c r="AJ384" s="1"/>
  <c r="H385"/>
  <c r="X385"/>
  <c r="AJ385" s="1"/>
  <c r="H386"/>
  <c r="X386"/>
  <c r="AJ386" s="1"/>
  <c r="H387"/>
  <c r="X387"/>
  <c r="AJ387" s="1"/>
  <c r="H388"/>
  <c r="X388"/>
  <c r="AJ388" s="1"/>
  <c r="H389"/>
  <c r="X389"/>
  <c r="AJ389" s="1"/>
  <c r="H390"/>
  <c r="X390"/>
  <c r="AJ390" s="1"/>
  <c r="H391"/>
  <c r="X391"/>
  <c r="AJ391" s="1"/>
  <c r="H392"/>
  <c r="X392"/>
  <c r="AJ392" s="1"/>
  <c r="H393"/>
  <c r="X393"/>
  <c r="AJ393" s="1"/>
  <c r="H394"/>
  <c r="X394"/>
  <c r="AJ394" s="1"/>
  <c r="H395"/>
  <c r="X395"/>
  <c r="AJ395" s="1"/>
  <c r="H396"/>
  <c r="X396"/>
  <c r="AJ396" s="1"/>
  <c r="H397"/>
  <c r="X397"/>
  <c r="AJ397" s="1"/>
  <c r="H398"/>
  <c r="X398"/>
  <c r="AJ398" s="1"/>
  <c r="H399"/>
  <c r="X399"/>
  <c r="AJ399" s="1"/>
  <c r="H400"/>
  <c r="X400"/>
  <c r="AJ400" s="1"/>
  <c r="H401"/>
  <c r="X401"/>
  <c r="AJ401" s="1"/>
  <c r="H402"/>
  <c r="X402"/>
  <c r="AJ402" s="1"/>
  <c r="H403"/>
  <c r="X403"/>
  <c r="AJ403" s="1"/>
  <c r="H404"/>
  <c r="X404"/>
  <c r="AJ404" s="1"/>
  <c r="H405"/>
  <c r="X405"/>
  <c r="AJ405" s="1"/>
  <c r="H406"/>
  <c r="X406"/>
  <c r="AJ406" s="1"/>
  <c r="H407"/>
  <c r="X407"/>
  <c r="AJ407" s="1"/>
  <c r="H408"/>
  <c r="X408"/>
  <c r="AJ408" s="1"/>
  <c r="H409"/>
  <c r="X409"/>
  <c r="AJ409" s="1"/>
  <c r="H411"/>
  <c r="X411"/>
  <c r="AJ411" s="1"/>
  <c r="H412"/>
  <c r="X412"/>
  <c r="AJ412" s="1"/>
  <c r="H413"/>
  <c r="X413"/>
  <c r="AJ413" s="1"/>
  <c r="H414"/>
  <c r="X414"/>
  <c r="AJ414" s="1"/>
  <c r="H415"/>
  <c r="X415"/>
  <c r="AJ415" s="1"/>
  <c r="H416"/>
  <c r="X416"/>
  <c r="AJ416" s="1"/>
  <c r="H417"/>
  <c r="X417"/>
  <c r="AJ417" s="1"/>
  <c r="H418"/>
  <c r="X418"/>
  <c r="AJ418" s="1"/>
  <c r="H419"/>
  <c r="X419"/>
  <c r="AJ419" s="1"/>
  <c r="H420"/>
  <c r="X420"/>
  <c r="AJ420" s="1"/>
  <c r="H421"/>
  <c r="X421"/>
  <c r="AJ421" s="1"/>
  <c r="H422"/>
  <c r="X422"/>
  <c r="AJ422" s="1"/>
  <c r="H423"/>
  <c r="X423"/>
  <c r="AJ423" s="1"/>
  <c r="H424"/>
  <c r="X424"/>
  <c r="AJ424" s="1"/>
  <c r="H425"/>
  <c r="X425"/>
  <c r="AJ425" s="1"/>
  <c r="H426"/>
  <c r="X426"/>
  <c r="AJ426" s="1"/>
  <c r="H427"/>
  <c r="X427"/>
  <c r="AJ427" s="1"/>
  <c r="H428"/>
  <c r="X428"/>
  <c r="AJ428" s="1"/>
  <c r="H429"/>
  <c r="X429"/>
  <c r="AJ429" s="1"/>
  <c r="H430"/>
  <c r="X430"/>
  <c r="AJ430" s="1"/>
  <c r="H431"/>
  <c r="X431"/>
  <c r="AJ431" s="1"/>
  <c r="H432"/>
  <c r="X432"/>
  <c r="AJ432" s="1"/>
  <c r="H433"/>
  <c r="X433"/>
  <c r="AJ433" s="1"/>
  <c r="H434"/>
  <c r="X434"/>
  <c r="AJ434" s="1"/>
  <c r="H435"/>
  <c r="X435"/>
  <c r="AJ435" s="1"/>
  <c r="H436"/>
  <c r="X436"/>
  <c r="AJ436" s="1"/>
  <c r="H437"/>
  <c r="X437"/>
  <c r="AJ437" s="1"/>
  <c r="H438"/>
  <c r="X438"/>
  <c r="AJ438" s="1"/>
  <c r="X319"/>
  <c r="AK319" s="1"/>
  <c r="H319"/>
  <c r="X318"/>
  <c r="AJ318" s="1"/>
  <c r="H318"/>
  <c r="X317"/>
  <c r="AJ317" s="1"/>
  <c r="H317"/>
  <c r="X316"/>
  <c r="AJ316" s="1"/>
  <c r="H316"/>
  <c r="X315"/>
  <c r="AJ315" s="1"/>
  <c r="H315"/>
  <c r="X298"/>
  <c r="AK298" s="1"/>
  <c r="X305"/>
  <c r="AJ305" s="1"/>
  <c r="X306"/>
  <c r="AJ306" s="1"/>
  <c r="X307"/>
  <c r="AK307" s="1"/>
  <c r="X308"/>
  <c r="AJ308" s="1"/>
  <c r="X309"/>
  <c r="AJ309" s="1"/>
  <c r="X304"/>
  <c r="X301"/>
  <c r="AJ301" s="1"/>
  <c r="X294"/>
  <c r="X291"/>
  <c r="AJ291" s="1"/>
  <c r="X290"/>
  <c r="AJ290" s="1"/>
  <c r="X287"/>
  <c r="X284"/>
  <c r="X276"/>
  <c r="X270"/>
  <c r="AU270" s="1"/>
  <c r="X269"/>
  <c r="AJ269" s="1"/>
  <c r="X268"/>
  <c r="X265"/>
  <c r="AU265" s="1"/>
  <c r="X264"/>
  <c r="X261"/>
  <c r="X262" s="1"/>
  <c r="X254"/>
  <c r="X241"/>
  <c r="AU241" s="1"/>
  <c r="X240"/>
  <c r="X237"/>
  <c r="AU237" s="1"/>
  <c r="X236"/>
  <c r="X233"/>
  <c r="X232"/>
  <c r="X229"/>
  <c r="AJ229" s="1"/>
  <c r="X223"/>
  <c r="AK223" s="1"/>
  <c r="X224"/>
  <c r="AK224" s="1"/>
  <c r="X225"/>
  <c r="AJ225" s="1"/>
  <c r="X226"/>
  <c r="AJ226" s="1"/>
  <c r="X221"/>
  <c r="AK221" s="1"/>
  <c r="X218"/>
  <c r="AJ218" s="1"/>
  <c r="X215"/>
  <c r="X214"/>
  <c r="X213"/>
  <c r="X212"/>
  <c r="X209"/>
  <c r="AJ209" s="1"/>
  <c r="X206"/>
  <c r="X207" s="1"/>
  <c r="X203"/>
  <c r="AK203" s="1"/>
  <c r="X198"/>
  <c r="AK198" s="1"/>
  <c r="X195"/>
  <c r="AK195" s="1"/>
  <c r="X194"/>
  <c r="AK194" s="1"/>
  <c r="X187"/>
  <c r="X186"/>
  <c r="X185"/>
  <c r="X184"/>
  <c r="X170"/>
  <c r="AK170" s="1"/>
  <c r="X171"/>
  <c r="AK171" s="1"/>
  <c r="X172"/>
  <c r="AK172" s="1"/>
  <c r="X173"/>
  <c r="AK173" s="1"/>
  <c r="X174"/>
  <c r="AK174" s="1"/>
  <c r="X164"/>
  <c r="AK164" s="1"/>
  <c r="X163"/>
  <c r="AK163" s="1"/>
  <c r="X162"/>
  <c r="AJ162" s="1"/>
  <c r="X159"/>
  <c r="AJ159" s="1"/>
  <c r="X158"/>
  <c r="AK158" s="1"/>
  <c r="X156"/>
  <c r="X153"/>
  <c r="AK153" s="1"/>
  <c r="X152"/>
  <c r="AK152" s="1"/>
  <c r="X151"/>
  <c r="AK151" s="1"/>
  <c r="X140"/>
  <c r="AK140" s="1"/>
  <c r="X130"/>
  <c r="AJ130" s="1"/>
  <c r="X129"/>
  <c r="AJ129" s="1"/>
  <c r="X128"/>
  <c r="AJ128" s="1"/>
  <c r="X127"/>
  <c r="AJ127" s="1"/>
  <c r="X126"/>
  <c r="U30"/>
  <c r="U124" s="1"/>
  <c r="X17"/>
  <c r="Y311"/>
  <c r="Z311"/>
  <c r="AA311"/>
  <c r="AB311"/>
  <c r="AC311"/>
  <c r="AD311"/>
  <c r="AE311"/>
  <c r="AF311"/>
  <c r="AG311"/>
  <c r="AH311"/>
  <c r="AI311"/>
  <c r="AL311"/>
  <c r="W311"/>
  <c r="U311"/>
  <c r="T311"/>
  <c r="I311"/>
  <c r="J311"/>
  <c r="K311"/>
  <c r="L311"/>
  <c r="M311"/>
  <c r="N311"/>
  <c r="O311"/>
  <c r="P311"/>
  <c r="Q311"/>
  <c r="R311"/>
  <c r="S311"/>
  <c r="AL302"/>
  <c r="AL299"/>
  <c r="AL285"/>
  <c r="H298"/>
  <c r="H301"/>
  <c r="H302" s="1"/>
  <c r="H309"/>
  <c r="H308"/>
  <c r="H307"/>
  <c r="H306"/>
  <c r="H305"/>
  <c r="AI302"/>
  <c r="AH302"/>
  <c r="AG302"/>
  <c r="AF302"/>
  <c r="AE302"/>
  <c r="AD302"/>
  <c r="AC302"/>
  <c r="AB302"/>
  <c r="AA302"/>
  <c r="Z302"/>
  <c r="Y302"/>
  <c r="W302"/>
  <c r="U302"/>
  <c r="T302"/>
  <c r="S302"/>
  <c r="R302"/>
  <c r="Q302"/>
  <c r="P302"/>
  <c r="O302"/>
  <c r="N302"/>
  <c r="M302"/>
  <c r="L302"/>
  <c r="K302"/>
  <c r="J302"/>
  <c r="I302"/>
  <c r="AI299"/>
  <c r="AH299"/>
  <c r="AG299"/>
  <c r="AF299"/>
  <c r="AE299"/>
  <c r="AD299"/>
  <c r="AC299"/>
  <c r="AB299"/>
  <c r="AA299"/>
  <c r="Z299"/>
  <c r="Y299"/>
  <c r="W299"/>
  <c r="U299"/>
  <c r="T299"/>
  <c r="S299"/>
  <c r="R299"/>
  <c r="Q299"/>
  <c r="P299"/>
  <c r="O299"/>
  <c r="N299"/>
  <c r="M299"/>
  <c r="L299"/>
  <c r="K299"/>
  <c r="J299"/>
  <c r="I299"/>
  <c r="CB296"/>
  <c r="BG296"/>
  <c r="AL296"/>
  <c r="AI296"/>
  <c r="AH296"/>
  <c r="AG296"/>
  <c r="AF296"/>
  <c r="AE296"/>
  <c r="AD296"/>
  <c r="AC296"/>
  <c r="AB296"/>
  <c r="AA296"/>
  <c r="Z296"/>
  <c r="Y296"/>
  <c r="U296"/>
  <c r="T296"/>
  <c r="S296"/>
  <c r="R296"/>
  <c r="Q296"/>
  <c r="P296"/>
  <c r="O296"/>
  <c r="N296"/>
  <c r="M296"/>
  <c r="L296"/>
  <c r="K296"/>
  <c r="J296"/>
  <c r="I296"/>
  <c r="C296"/>
  <c r="CB294"/>
  <c r="BG294"/>
  <c r="AY294"/>
  <c r="BW294" s="1"/>
  <c r="AX294"/>
  <c r="BV294" s="1"/>
  <c r="AW294"/>
  <c r="BU294" s="1"/>
  <c r="AV294"/>
  <c r="BT294" s="1"/>
  <c r="AT294"/>
  <c r="BR294" s="1"/>
  <c r="AS294"/>
  <c r="BQ294" s="1"/>
  <c r="AR294"/>
  <c r="BP294" s="1"/>
  <c r="AQ294"/>
  <c r="BO294" s="1"/>
  <c r="AP294"/>
  <c r="BN294" s="1"/>
  <c r="AO294"/>
  <c r="BM294" s="1"/>
  <c r="AN294"/>
  <c r="BL294" s="1"/>
  <c r="H294"/>
  <c r="CB293"/>
  <c r="CA293"/>
  <c r="BZ293"/>
  <c r="BY293"/>
  <c r="BG293"/>
  <c r="AY293"/>
  <c r="BW293" s="1"/>
  <c r="AX293"/>
  <c r="BV293" s="1"/>
  <c r="AW293"/>
  <c r="BU293" s="1"/>
  <c r="AV293"/>
  <c r="BT293" s="1"/>
  <c r="AU293"/>
  <c r="AT293"/>
  <c r="BR293" s="1"/>
  <c r="AS293"/>
  <c r="BQ293" s="1"/>
  <c r="AR293"/>
  <c r="BP293" s="1"/>
  <c r="AQ293"/>
  <c r="BO293" s="1"/>
  <c r="AP293"/>
  <c r="BN293" s="1"/>
  <c r="AO293"/>
  <c r="BM293" s="1"/>
  <c r="AN293"/>
  <c r="BL293" s="1"/>
  <c r="CB292"/>
  <c r="BG292"/>
  <c r="AL292"/>
  <c r="AI292"/>
  <c r="AH292"/>
  <c r="AG292"/>
  <c r="AF292"/>
  <c r="AE292"/>
  <c r="AD292"/>
  <c r="AC292"/>
  <c r="AB292"/>
  <c r="AA292"/>
  <c r="Z292"/>
  <c r="Y292"/>
  <c r="W292"/>
  <c r="U292"/>
  <c r="T292"/>
  <c r="S292"/>
  <c r="R292"/>
  <c r="Q292"/>
  <c r="P292"/>
  <c r="O292"/>
  <c r="N292"/>
  <c r="M292"/>
  <c r="L292"/>
  <c r="K292"/>
  <c r="J292"/>
  <c r="I292"/>
  <c r="CB291"/>
  <c r="BG291"/>
  <c r="AY291"/>
  <c r="BW291" s="1"/>
  <c r="AX291"/>
  <c r="BV291" s="1"/>
  <c r="AW291"/>
  <c r="BU291" s="1"/>
  <c r="AV291"/>
  <c r="BT291" s="1"/>
  <c r="AT291"/>
  <c r="BR291" s="1"/>
  <c r="AS291"/>
  <c r="BQ291" s="1"/>
  <c r="AR291"/>
  <c r="BP291" s="1"/>
  <c r="AQ291"/>
  <c r="BO291" s="1"/>
  <c r="AP291"/>
  <c r="BN291" s="1"/>
  <c r="AO291"/>
  <c r="BM291" s="1"/>
  <c r="AN291"/>
  <c r="BL291" s="1"/>
  <c r="H291"/>
  <c r="C291"/>
  <c r="C292" s="1"/>
  <c r="CB290"/>
  <c r="BG290"/>
  <c r="AY290"/>
  <c r="BW290" s="1"/>
  <c r="AX290"/>
  <c r="BV290" s="1"/>
  <c r="AW290"/>
  <c r="BU290" s="1"/>
  <c r="AV290"/>
  <c r="BT290" s="1"/>
  <c r="AT290"/>
  <c r="BR290" s="1"/>
  <c r="AS290"/>
  <c r="BQ290" s="1"/>
  <c r="AR290"/>
  <c r="BP290" s="1"/>
  <c r="AQ290"/>
  <c r="BO290" s="1"/>
  <c r="AP290"/>
  <c r="BN290" s="1"/>
  <c r="AO290"/>
  <c r="BM290" s="1"/>
  <c r="AN290"/>
  <c r="BL290" s="1"/>
  <c r="H290"/>
  <c r="CB289"/>
  <c r="CA289"/>
  <c r="BZ289"/>
  <c r="BY289"/>
  <c r="BG289"/>
  <c r="AY289"/>
  <c r="BW289" s="1"/>
  <c r="AX289"/>
  <c r="BV289" s="1"/>
  <c r="AW289"/>
  <c r="BU289" s="1"/>
  <c r="AV289"/>
  <c r="BT289" s="1"/>
  <c r="AU289"/>
  <c r="AT289"/>
  <c r="BR289" s="1"/>
  <c r="AS289"/>
  <c r="BQ289" s="1"/>
  <c r="AR289"/>
  <c r="BP289" s="1"/>
  <c r="AQ289"/>
  <c r="BO289" s="1"/>
  <c r="AP289"/>
  <c r="BN289" s="1"/>
  <c r="AO289"/>
  <c r="BM289" s="1"/>
  <c r="AN289"/>
  <c r="BL289" s="1"/>
  <c r="CB274"/>
  <c r="BG274"/>
  <c r="AL274"/>
  <c r="AI274"/>
  <c r="AY274" s="1"/>
  <c r="BW274" s="1"/>
  <c r="AH274"/>
  <c r="AG274"/>
  <c r="AF274"/>
  <c r="AE274"/>
  <c r="AD274"/>
  <c r="AC274"/>
  <c r="AB274"/>
  <c r="AA274"/>
  <c r="Z274"/>
  <c r="Y274"/>
  <c r="W274"/>
  <c r="U274"/>
  <c r="T274"/>
  <c r="S274"/>
  <c r="R274"/>
  <c r="Q274"/>
  <c r="P274"/>
  <c r="O274"/>
  <c r="N274"/>
  <c r="M274"/>
  <c r="L274"/>
  <c r="K274"/>
  <c r="J274"/>
  <c r="I274"/>
  <c r="AN274" s="1"/>
  <c r="BL274" s="1"/>
  <c r="C274"/>
  <c r="H274"/>
  <c r="CB272"/>
  <c r="CA272"/>
  <c r="BZ272"/>
  <c r="BY272"/>
  <c r="BG272"/>
  <c r="AY272"/>
  <c r="BW272" s="1"/>
  <c r="AX272"/>
  <c r="BV272" s="1"/>
  <c r="AW272"/>
  <c r="BU272" s="1"/>
  <c r="AV272"/>
  <c r="BT272" s="1"/>
  <c r="AU272"/>
  <c r="AT272"/>
  <c r="BR272" s="1"/>
  <c r="AS272"/>
  <c r="BQ272" s="1"/>
  <c r="AR272"/>
  <c r="BP272" s="1"/>
  <c r="AQ272"/>
  <c r="BO272" s="1"/>
  <c r="AP272"/>
  <c r="BN272" s="1"/>
  <c r="AO272"/>
  <c r="BM272" s="1"/>
  <c r="AN272"/>
  <c r="BL272" s="1"/>
  <c r="H269"/>
  <c r="CB271"/>
  <c r="BG271"/>
  <c r="AL271"/>
  <c r="AI271"/>
  <c r="AY271" s="1"/>
  <c r="BW271" s="1"/>
  <c r="AH271"/>
  <c r="AG271"/>
  <c r="AF271"/>
  <c r="AE271"/>
  <c r="AD271"/>
  <c r="AC271"/>
  <c r="AB271"/>
  <c r="AA271"/>
  <c r="Z271"/>
  <c r="Y271"/>
  <c r="W271"/>
  <c r="U271"/>
  <c r="T271"/>
  <c r="S271"/>
  <c r="R271"/>
  <c r="Q271"/>
  <c r="P271"/>
  <c r="O271"/>
  <c r="N271"/>
  <c r="M271"/>
  <c r="L271"/>
  <c r="K271"/>
  <c r="J271"/>
  <c r="I271"/>
  <c r="AN271" s="1"/>
  <c r="BL271" s="1"/>
  <c r="CB270"/>
  <c r="BG270"/>
  <c r="AY270"/>
  <c r="BW270" s="1"/>
  <c r="AX270"/>
  <c r="BV270" s="1"/>
  <c r="AW270"/>
  <c r="BU270" s="1"/>
  <c r="AV270"/>
  <c r="BT270" s="1"/>
  <c r="AT270"/>
  <c r="BR270" s="1"/>
  <c r="AS270"/>
  <c r="BQ270" s="1"/>
  <c r="AR270"/>
  <c r="BP270" s="1"/>
  <c r="AQ270"/>
  <c r="BO270" s="1"/>
  <c r="AP270"/>
  <c r="BN270" s="1"/>
  <c r="AO270"/>
  <c r="BM270" s="1"/>
  <c r="AN270"/>
  <c r="BL270" s="1"/>
  <c r="H270"/>
  <c r="C270"/>
  <c r="C271" s="1"/>
  <c r="CB268"/>
  <c r="BG268"/>
  <c r="AX268"/>
  <c r="BV268" s="1"/>
  <c r="AW268"/>
  <c r="BU268" s="1"/>
  <c r="AV268"/>
  <c r="BT268" s="1"/>
  <c r="AT268"/>
  <c r="BR268" s="1"/>
  <c r="AS268"/>
  <c r="BQ268" s="1"/>
  <c r="AR268"/>
  <c r="BP268" s="1"/>
  <c r="AQ268"/>
  <c r="BO268" s="1"/>
  <c r="AP268"/>
  <c r="BN268" s="1"/>
  <c r="AO268"/>
  <c r="BM268" s="1"/>
  <c r="H268"/>
  <c r="CB267"/>
  <c r="CA267"/>
  <c r="BZ267"/>
  <c r="BY267"/>
  <c r="BG267"/>
  <c r="AY267"/>
  <c r="BW267" s="1"/>
  <c r="AX267"/>
  <c r="BV267" s="1"/>
  <c r="AW267"/>
  <c r="BU267" s="1"/>
  <c r="AV267"/>
  <c r="BT267" s="1"/>
  <c r="AU267"/>
  <c r="AT267"/>
  <c r="BR267" s="1"/>
  <c r="AS267"/>
  <c r="BQ267" s="1"/>
  <c r="AR267"/>
  <c r="BP267" s="1"/>
  <c r="AQ267"/>
  <c r="BO267" s="1"/>
  <c r="AP267"/>
  <c r="BN267" s="1"/>
  <c r="AO267"/>
  <c r="BM267" s="1"/>
  <c r="AN267"/>
  <c r="BL267" s="1"/>
  <c r="CB266"/>
  <c r="BG266"/>
  <c r="AL266"/>
  <c r="AI266"/>
  <c r="AH266"/>
  <c r="AG266"/>
  <c r="AF266"/>
  <c r="AE266"/>
  <c r="AD266"/>
  <c r="AC266"/>
  <c r="AB266"/>
  <c r="AA266"/>
  <c r="Z266"/>
  <c r="Y266"/>
  <c r="W266"/>
  <c r="U266"/>
  <c r="T266"/>
  <c r="S266"/>
  <c r="R266"/>
  <c r="Q266"/>
  <c r="P266"/>
  <c r="O266"/>
  <c r="N266"/>
  <c r="M266"/>
  <c r="L266"/>
  <c r="K266"/>
  <c r="J266"/>
  <c r="I266"/>
  <c r="CB265"/>
  <c r="BG265"/>
  <c r="AY265"/>
  <c r="BW265" s="1"/>
  <c r="AX265"/>
  <c r="BV265" s="1"/>
  <c r="AW265"/>
  <c r="BU265" s="1"/>
  <c r="AV265"/>
  <c r="BT265" s="1"/>
  <c r="AT265"/>
  <c r="BR265" s="1"/>
  <c r="AS265"/>
  <c r="BQ265" s="1"/>
  <c r="AR265"/>
  <c r="BP265" s="1"/>
  <c r="AQ265"/>
  <c r="BO265" s="1"/>
  <c r="AP265"/>
  <c r="BN265" s="1"/>
  <c r="AO265"/>
  <c r="BM265" s="1"/>
  <c r="AN265"/>
  <c r="BL265" s="1"/>
  <c r="H265"/>
  <c r="C265"/>
  <c r="C266" s="1"/>
  <c r="CB264"/>
  <c r="BG264"/>
  <c r="AY264"/>
  <c r="BW264" s="1"/>
  <c r="AX264"/>
  <c r="BV264" s="1"/>
  <c r="AW264"/>
  <c r="BU264" s="1"/>
  <c r="AV264"/>
  <c r="BT264" s="1"/>
  <c r="AT264"/>
  <c r="BR264" s="1"/>
  <c r="AS264"/>
  <c r="BQ264" s="1"/>
  <c r="AR264"/>
  <c r="BP264" s="1"/>
  <c r="AQ264"/>
  <c r="BO264" s="1"/>
  <c r="AP264"/>
  <c r="BN264" s="1"/>
  <c r="AO264"/>
  <c r="BM264" s="1"/>
  <c r="AN264"/>
  <c r="BL264" s="1"/>
  <c r="H264"/>
  <c r="CB263"/>
  <c r="CA263"/>
  <c r="BZ263"/>
  <c r="BY263"/>
  <c r="BG263"/>
  <c r="AY263"/>
  <c r="BW263" s="1"/>
  <c r="AX263"/>
  <c r="BV263" s="1"/>
  <c r="AW263"/>
  <c r="BU263" s="1"/>
  <c r="AV263"/>
  <c r="BT263" s="1"/>
  <c r="AU263"/>
  <c r="AT263"/>
  <c r="BR263" s="1"/>
  <c r="AS263"/>
  <c r="BQ263" s="1"/>
  <c r="AR263"/>
  <c r="BP263" s="1"/>
  <c r="AQ263"/>
  <c r="BO263" s="1"/>
  <c r="AP263"/>
  <c r="BN263" s="1"/>
  <c r="AO263"/>
  <c r="BM263" s="1"/>
  <c r="AN263"/>
  <c r="BL263" s="1"/>
  <c r="CB262"/>
  <c r="BG262"/>
  <c r="AL262"/>
  <c r="AI262"/>
  <c r="AH262"/>
  <c r="AG262"/>
  <c r="AF262"/>
  <c r="AE262"/>
  <c r="AD262"/>
  <c r="AC262"/>
  <c r="AB262"/>
  <c r="AA262"/>
  <c r="Z262"/>
  <c r="Y262"/>
  <c r="W262"/>
  <c r="U262"/>
  <c r="T262"/>
  <c r="S262"/>
  <c r="R262"/>
  <c r="Q262"/>
  <c r="P262"/>
  <c r="O262"/>
  <c r="N262"/>
  <c r="M262"/>
  <c r="L262"/>
  <c r="K262"/>
  <c r="J262"/>
  <c r="I262"/>
  <c r="C262"/>
  <c r="CB261"/>
  <c r="BG261"/>
  <c r="AY261"/>
  <c r="BW261" s="1"/>
  <c r="AX261"/>
  <c r="BV261" s="1"/>
  <c r="AW261"/>
  <c r="BU261" s="1"/>
  <c r="AV261"/>
  <c r="BT261" s="1"/>
  <c r="AT261"/>
  <c r="BR261" s="1"/>
  <c r="AS261"/>
  <c r="BQ261" s="1"/>
  <c r="AR261"/>
  <c r="BP261" s="1"/>
  <c r="AQ261"/>
  <c r="BO261" s="1"/>
  <c r="AP261"/>
  <c r="BN261" s="1"/>
  <c r="AO261"/>
  <c r="BM261" s="1"/>
  <c r="AN261"/>
  <c r="BL261" s="1"/>
  <c r="H261"/>
  <c r="H262" s="1"/>
  <c r="CB260"/>
  <c r="CA260"/>
  <c r="BZ260"/>
  <c r="BY260"/>
  <c r="BG260"/>
  <c r="AY260"/>
  <c r="BW260" s="1"/>
  <c r="AX260"/>
  <c r="BV260" s="1"/>
  <c r="AW260"/>
  <c r="BU260" s="1"/>
  <c r="AV260"/>
  <c r="BT260" s="1"/>
  <c r="AU260"/>
  <c r="AT260"/>
  <c r="BR260" s="1"/>
  <c r="AS260"/>
  <c r="BQ260" s="1"/>
  <c r="AR260"/>
  <c r="BP260" s="1"/>
  <c r="AQ260"/>
  <c r="BO260" s="1"/>
  <c r="AP260"/>
  <c r="BN260" s="1"/>
  <c r="AO260"/>
  <c r="BM260" s="1"/>
  <c r="AN260"/>
  <c r="BL260" s="1"/>
  <c r="H250"/>
  <c r="H248"/>
  <c r="H251"/>
  <c r="H249"/>
  <c r="H247"/>
  <c r="H246"/>
  <c r="CB252"/>
  <c r="BG252"/>
  <c r="AL252"/>
  <c r="AI252"/>
  <c r="AY252" s="1"/>
  <c r="BW252" s="1"/>
  <c r="AH252"/>
  <c r="AG252"/>
  <c r="AF252"/>
  <c r="AE252"/>
  <c r="AD252"/>
  <c r="AC252"/>
  <c r="AB252"/>
  <c r="AA252"/>
  <c r="Z252"/>
  <c r="Y252"/>
  <c r="W252"/>
  <c r="U252"/>
  <c r="T252"/>
  <c r="S252"/>
  <c r="R252"/>
  <c r="Q252"/>
  <c r="P252"/>
  <c r="O252"/>
  <c r="N252"/>
  <c r="M252"/>
  <c r="L252"/>
  <c r="K252"/>
  <c r="J252"/>
  <c r="I252"/>
  <c r="AN252" s="1"/>
  <c r="BL252" s="1"/>
  <c r="CB245"/>
  <c r="BG245"/>
  <c r="AY245"/>
  <c r="BW245" s="1"/>
  <c r="AX245"/>
  <c r="BV245" s="1"/>
  <c r="AW245"/>
  <c r="BU245" s="1"/>
  <c r="AV245"/>
  <c r="BT245" s="1"/>
  <c r="AT245"/>
  <c r="BR245" s="1"/>
  <c r="AS245"/>
  <c r="BQ245" s="1"/>
  <c r="AR245"/>
  <c r="BP245" s="1"/>
  <c r="AQ245"/>
  <c r="BO245" s="1"/>
  <c r="AP245"/>
  <c r="BN245" s="1"/>
  <c r="AO245"/>
  <c r="BM245" s="1"/>
  <c r="AN245"/>
  <c r="BL245" s="1"/>
  <c r="H245"/>
  <c r="CB932"/>
  <c r="BG932"/>
  <c r="AY932"/>
  <c r="BW932" s="1"/>
  <c r="AX932"/>
  <c r="BV932" s="1"/>
  <c r="AW932"/>
  <c r="BU932" s="1"/>
  <c r="AV932"/>
  <c r="BT932" s="1"/>
  <c r="AT932"/>
  <c r="BR932" s="1"/>
  <c r="AS932"/>
  <c r="BQ932" s="1"/>
  <c r="AR932"/>
  <c r="BP932" s="1"/>
  <c r="AQ932"/>
  <c r="BO932" s="1"/>
  <c r="AP932"/>
  <c r="BN932" s="1"/>
  <c r="AO932"/>
  <c r="BM932" s="1"/>
  <c r="AN932"/>
  <c r="BL932" s="1"/>
  <c r="AU932"/>
  <c r="BS932" s="1"/>
  <c r="H932"/>
  <c r="AJ932" s="1"/>
  <c r="C932"/>
  <c r="C252" s="1"/>
  <c r="CB243"/>
  <c r="CA243"/>
  <c r="BZ243"/>
  <c r="BY243"/>
  <c r="BG243"/>
  <c r="AY243"/>
  <c r="BW243" s="1"/>
  <c r="AX243"/>
  <c r="BV243" s="1"/>
  <c r="AW243"/>
  <c r="BU243" s="1"/>
  <c r="AV243"/>
  <c r="BT243" s="1"/>
  <c r="AU243"/>
  <c r="AT243"/>
  <c r="BR243" s="1"/>
  <c r="AS243"/>
  <c r="BQ243" s="1"/>
  <c r="AR243"/>
  <c r="BP243" s="1"/>
  <c r="AQ243"/>
  <c r="BO243" s="1"/>
  <c r="AP243"/>
  <c r="BN243" s="1"/>
  <c r="AO243"/>
  <c r="BM243" s="1"/>
  <c r="AN243"/>
  <c r="BL243" s="1"/>
  <c r="CB242"/>
  <c r="BG242"/>
  <c r="AL242"/>
  <c r="AI242"/>
  <c r="AH242"/>
  <c r="AG242"/>
  <c r="AF242"/>
  <c r="AE242"/>
  <c r="AD242"/>
  <c r="AC242"/>
  <c r="AB242"/>
  <c r="AA242"/>
  <c r="Z242"/>
  <c r="Y242"/>
  <c r="W242"/>
  <c r="U242"/>
  <c r="T242"/>
  <c r="S242"/>
  <c r="R242"/>
  <c r="Q242"/>
  <c r="P242"/>
  <c r="O242"/>
  <c r="N242"/>
  <c r="M242"/>
  <c r="L242"/>
  <c r="K242"/>
  <c r="J242"/>
  <c r="I242"/>
  <c r="CB241"/>
  <c r="BG241"/>
  <c r="AY241"/>
  <c r="BW241" s="1"/>
  <c r="AX241"/>
  <c r="BV241" s="1"/>
  <c r="AW241"/>
  <c r="BU241" s="1"/>
  <c r="AV241"/>
  <c r="BT241" s="1"/>
  <c r="AT241"/>
  <c r="BR241" s="1"/>
  <c r="AS241"/>
  <c r="BQ241" s="1"/>
  <c r="AR241"/>
  <c r="BP241" s="1"/>
  <c r="AQ241"/>
  <c r="BO241" s="1"/>
  <c r="AP241"/>
  <c r="BN241" s="1"/>
  <c r="AO241"/>
  <c r="BM241" s="1"/>
  <c r="AN241"/>
  <c r="BL241" s="1"/>
  <c r="H241"/>
  <c r="C241"/>
  <c r="C242" s="1"/>
  <c r="CB240"/>
  <c r="BG240"/>
  <c r="AY240"/>
  <c r="BW240" s="1"/>
  <c r="AX240"/>
  <c r="BV240" s="1"/>
  <c r="AW240"/>
  <c r="BU240" s="1"/>
  <c r="AV240"/>
  <c r="BT240" s="1"/>
  <c r="AT240"/>
  <c r="BR240" s="1"/>
  <c r="AS240"/>
  <c r="BQ240" s="1"/>
  <c r="AR240"/>
  <c r="BP240" s="1"/>
  <c r="AQ240"/>
  <c r="BO240" s="1"/>
  <c r="AP240"/>
  <c r="BN240" s="1"/>
  <c r="AO240"/>
  <c r="BM240" s="1"/>
  <c r="AN240"/>
  <c r="BL240" s="1"/>
  <c r="H240"/>
  <c r="CB239"/>
  <c r="CA239"/>
  <c r="BZ239"/>
  <c r="BY239"/>
  <c r="BG239"/>
  <c r="AY239"/>
  <c r="BW239" s="1"/>
  <c r="AX239"/>
  <c r="BV239" s="1"/>
  <c r="AW239"/>
  <c r="BU239" s="1"/>
  <c r="AV239"/>
  <c r="BT239" s="1"/>
  <c r="AU239"/>
  <c r="AT239"/>
  <c r="BR239" s="1"/>
  <c r="AS239"/>
  <c r="BQ239" s="1"/>
  <c r="AR239"/>
  <c r="BP239" s="1"/>
  <c r="AQ239"/>
  <c r="BO239" s="1"/>
  <c r="AP239"/>
  <c r="BN239" s="1"/>
  <c r="AO239"/>
  <c r="BM239" s="1"/>
  <c r="AN239"/>
  <c r="BL239" s="1"/>
  <c r="CB238"/>
  <c r="BG238"/>
  <c r="AL238"/>
  <c r="AI238"/>
  <c r="AH238"/>
  <c r="AG238"/>
  <c r="AF238"/>
  <c r="AE238"/>
  <c r="AD238"/>
  <c r="AC238"/>
  <c r="AB238"/>
  <c r="AA238"/>
  <c r="Z238"/>
  <c r="Y238"/>
  <c r="W238"/>
  <c r="U238"/>
  <c r="T238"/>
  <c r="S238"/>
  <c r="R238"/>
  <c r="Q238"/>
  <c r="P238"/>
  <c r="O238"/>
  <c r="N238"/>
  <c r="M238"/>
  <c r="L238"/>
  <c r="K238"/>
  <c r="J238"/>
  <c r="I238"/>
  <c r="CB237"/>
  <c r="BG237"/>
  <c r="AY237"/>
  <c r="BW237" s="1"/>
  <c r="AX237"/>
  <c r="BV237" s="1"/>
  <c r="AW237"/>
  <c r="BU237" s="1"/>
  <c r="AV237"/>
  <c r="BT237" s="1"/>
  <c r="AT237"/>
  <c r="BR237" s="1"/>
  <c r="AS237"/>
  <c r="BQ237" s="1"/>
  <c r="AR237"/>
  <c r="BP237" s="1"/>
  <c r="AQ237"/>
  <c r="BO237" s="1"/>
  <c r="AP237"/>
  <c r="BN237" s="1"/>
  <c r="AO237"/>
  <c r="BM237" s="1"/>
  <c r="AN237"/>
  <c r="BL237" s="1"/>
  <c r="H237"/>
  <c r="C237"/>
  <c r="C238" s="1"/>
  <c r="CB236"/>
  <c r="BG236"/>
  <c r="AY236"/>
  <c r="BW236" s="1"/>
  <c r="AX236"/>
  <c r="BV236" s="1"/>
  <c r="AW236"/>
  <c r="BU236" s="1"/>
  <c r="AV236"/>
  <c r="BT236" s="1"/>
  <c r="AT236"/>
  <c r="BR236" s="1"/>
  <c r="AS236"/>
  <c r="BQ236" s="1"/>
  <c r="AR236"/>
  <c r="BP236" s="1"/>
  <c r="AQ236"/>
  <c r="BO236" s="1"/>
  <c r="AP236"/>
  <c r="BN236" s="1"/>
  <c r="AO236"/>
  <c r="BM236" s="1"/>
  <c r="AN236"/>
  <c r="BL236" s="1"/>
  <c r="H236"/>
  <c r="CB235"/>
  <c r="CA235"/>
  <c r="BZ235"/>
  <c r="BY235"/>
  <c r="BG235"/>
  <c r="AY235"/>
  <c r="BW235" s="1"/>
  <c r="AX235"/>
  <c r="BV235" s="1"/>
  <c r="AW235"/>
  <c r="BU235" s="1"/>
  <c r="AV235"/>
  <c r="BT235" s="1"/>
  <c r="AU235"/>
  <c r="AT235"/>
  <c r="BR235" s="1"/>
  <c r="AS235"/>
  <c r="BQ235" s="1"/>
  <c r="AR235"/>
  <c r="BP235" s="1"/>
  <c r="AQ235"/>
  <c r="BO235" s="1"/>
  <c r="AP235"/>
  <c r="BN235" s="1"/>
  <c r="AO235"/>
  <c r="BM235" s="1"/>
  <c r="AN235"/>
  <c r="BL235" s="1"/>
  <c r="W234"/>
  <c r="AL230"/>
  <c r="AI230"/>
  <c r="AH230"/>
  <c r="AG230"/>
  <c r="AF230"/>
  <c r="AE230"/>
  <c r="AD230"/>
  <c r="AC230"/>
  <c r="AB230"/>
  <c r="AA230"/>
  <c r="Z230"/>
  <c r="Y230"/>
  <c r="W230"/>
  <c r="U230"/>
  <c r="T230"/>
  <c r="S230"/>
  <c r="R230"/>
  <c r="Q230"/>
  <c r="P230"/>
  <c r="O230"/>
  <c r="N230"/>
  <c r="M230"/>
  <c r="L230"/>
  <c r="K230"/>
  <c r="J230"/>
  <c r="I230"/>
  <c r="C230"/>
  <c r="H229"/>
  <c r="H230" s="1"/>
  <c r="W227"/>
  <c r="H226"/>
  <c r="H225"/>
  <c r="H224"/>
  <c r="H223"/>
  <c r="H221"/>
  <c r="CB227"/>
  <c r="BG227"/>
  <c r="AL227"/>
  <c r="AI227"/>
  <c r="AY227" s="1"/>
  <c r="BW227" s="1"/>
  <c r="AH227"/>
  <c r="AG227"/>
  <c r="AF227"/>
  <c r="AE227"/>
  <c r="AD227"/>
  <c r="AC227"/>
  <c r="AB227"/>
  <c r="AA227"/>
  <c r="Z227"/>
  <c r="Y227"/>
  <c r="U227"/>
  <c r="T227"/>
  <c r="S227"/>
  <c r="R227"/>
  <c r="Q227"/>
  <c r="P227"/>
  <c r="O227"/>
  <c r="N227"/>
  <c r="M227"/>
  <c r="L227"/>
  <c r="K227"/>
  <c r="J227"/>
  <c r="I227"/>
  <c r="AN227" s="1"/>
  <c r="BL227" s="1"/>
  <c r="CB221"/>
  <c r="BG221"/>
  <c r="AY221"/>
  <c r="BW221" s="1"/>
  <c r="AX221"/>
  <c r="BV221" s="1"/>
  <c r="AW221"/>
  <c r="BU221" s="1"/>
  <c r="AV221"/>
  <c r="BT221" s="1"/>
  <c r="AT221"/>
  <c r="BR221" s="1"/>
  <c r="AS221"/>
  <c r="BQ221" s="1"/>
  <c r="AR221"/>
  <c r="BP221" s="1"/>
  <c r="AQ221"/>
  <c r="BO221" s="1"/>
  <c r="AP221"/>
  <c r="BN221" s="1"/>
  <c r="AO221"/>
  <c r="BM221" s="1"/>
  <c r="AN221"/>
  <c r="BL221" s="1"/>
  <c r="C221"/>
  <c r="C227" s="1"/>
  <c r="CB220"/>
  <c r="CA220"/>
  <c r="BZ220"/>
  <c r="BY220"/>
  <c r="BG220"/>
  <c r="AY220"/>
  <c r="BW220" s="1"/>
  <c r="AX220"/>
  <c r="BV220" s="1"/>
  <c r="AW220"/>
  <c r="BU220" s="1"/>
  <c r="AV220"/>
  <c r="BT220" s="1"/>
  <c r="AU220"/>
  <c r="AT220"/>
  <c r="BR220" s="1"/>
  <c r="AS220"/>
  <c r="BQ220" s="1"/>
  <c r="AR220"/>
  <c r="BP220" s="1"/>
  <c r="AQ220"/>
  <c r="BO220" s="1"/>
  <c r="AP220"/>
  <c r="BN220" s="1"/>
  <c r="AO220"/>
  <c r="BM220" s="1"/>
  <c r="AN220"/>
  <c r="BL220" s="1"/>
  <c r="AL219"/>
  <c r="AI219"/>
  <c r="AH219"/>
  <c r="AG219"/>
  <c r="AF219"/>
  <c r="AE219"/>
  <c r="AD219"/>
  <c r="AC219"/>
  <c r="AB219"/>
  <c r="AA219"/>
  <c r="Z219"/>
  <c r="Y219"/>
  <c r="W219"/>
  <c r="U219"/>
  <c r="T219"/>
  <c r="S219"/>
  <c r="R219"/>
  <c r="Q219"/>
  <c r="P219"/>
  <c r="O219"/>
  <c r="N219"/>
  <c r="M219"/>
  <c r="L219"/>
  <c r="K219"/>
  <c r="J219"/>
  <c r="I219"/>
  <c r="C219"/>
  <c r="H218"/>
  <c r="H219" s="1"/>
  <c r="W210"/>
  <c r="AL210"/>
  <c r="AI210"/>
  <c r="AH210"/>
  <c r="AG210"/>
  <c r="AF210"/>
  <c r="AE210"/>
  <c r="AD210"/>
  <c r="AC210"/>
  <c r="AB210"/>
  <c r="AA210"/>
  <c r="Z210"/>
  <c r="Y210"/>
  <c r="U210"/>
  <c r="T210"/>
  <c r="S210"/>
  <c r="R210"/>
  <c r="Q210"/>
  <c r="P210"/>
  <c r="O210"/>
  <c r="N210"/>
  <c r="M210"/>
  <c r="L210"/>
  <c r="K210"/>
  <c r="J210"/>
  <c r="I210"/>
  <c r="C210"/>
  <c r="H209"/>
  <c r="H210" s="1"/>
  <c r="W207"/>
  <c r="AL207"/>
  <c r="AI207"/>
  <c r="AH207"/>
  <c r="AG207"/>
  <c r="AF207"/>
  <c r="AE207"/>
  <c r="AD207"/>
  <c r="AC207"/>
  <c r="AB207"/>
  <c r="AA207"/>
  <c r="Z207"/>
  <c r="Y207"/>
  <c r="U207"/>
  <c r="T207"/>
  <c r="S207"/>
  <c r="R207"/>
  <c r="Q207"/>
  <c r="P207"/>
  <c r="O207"/>
  <c r="N207"/>
  <c r="M207"/>
  <c r="L207"/>
  <c r="K207"/>
  <c r="J207"/>
  <c r="I207"/>
  <c r="C207"/>
  <c r="H206"/>
  <c r="H207" s="1"/>
  <c r="W204"/>
  <c r="AL204"/>
  <c r="AI204"/>
  <c r="AH204"/>
  <c r="AG204"/>
  <c r="AF204"/>
  <c r="AE204"/>
  <c r="AD204"/>
  <c r="AC204"/>
  <c r="AB204"/>
  <c r="AA204"/>
  <c r="Z204"/>
  <c r="Y204"/>
  <c r="U204"/>
  <c r="T204"/>
  <c r="S204"/>
  <c r="R204"/>
  <c r="Q204"/>
  <c r="P204"/>
  <c r="O204"/>
  <c r="N204"/>
  <c r="M204"/>
  <c r="L204"/>
  <c r="K204"/>
  <c r="J204"/>
  <c r="I204"/>
  <c r="C204"/>
  <c r="H203"/>
  <c r="H198"/>
  <c r="Y196"/>
  <c r="Z196"/>
  <c r="AA196"/>
  <c r="AB196"/>
  <c r="AC196"/>
  <c r="AD196"/>
  <c r="AE196"/>
  <c r="AF196"/>
  <c r="AG196"/>
  <c r="AH196"/>
  <c r="AI196"/>
  <c r="AL196"/>
  <c r="W196"/>
  <c r="U196"/>
  <c r="T196"/>
  <c r="I196"/>
  <c r="J196"/>
  <c r="K196"/>
  <c r="L196"/>
  <c r="M196"/>
  <c r="N196"/>
  <c r="O196"/>
  <c r="P196"/>
  <c r="Q196"/>
  <c r="R196"/>
  <c r="S196"/>
  <c r="C196"/>
  <c r="H195"/>
  <c r="H194"/>
  <c r="AL881"/>
  <c r="AI881"/>
  <c r="AH881"/>
  <c r="AG881"/>
  <c r="AF881"/>
  <c r="AE881"/>
  <c r="AD881"/>
  <c r="AC881"/>
  <c r="AB881"/>
  <c r="AA881"/>
  <c r="Z881"/>
  <c r="Y881"/>
  <c r="W881"/>
  <c r="U881"/>
  <c r="T881"/>
  <c r="S881"/>
  <c r="R881"/>
  <c r="Q881"/>
  <c r="P881"/>
  <c r="O881"/>
  <c r="N881"/>
  <c r="M881"/>
  <c r="L881"/>
  <c r="K881"/>
  <c r="J881"/>
  <c r="I881"/>
  <c r="C881"/>
  <c r="X881"/>
  <c r="H880"/>
  <c r="CB192"/>
  <c r="BG192"/>
  <c r="AY192"/>
  <c r="BW192" s="1"/>
  <c r="AN192"/>
  <c r="BL192" s="1"/>
  <c r="C192"/>
  <c r="CB189"/>
  <c r="CA189"/>
  <c r="BZ189"/>
  <c r="BY189"/>
  <c r="BG189"/>
  <c r="AY189"/>
  <c r="BW189" s="1"/>
  <c r="AX189"/>
  <c r="BV189" s="1"/>
  <c r="AW189"/>
  <c r="BU189" s="1"/>
  <c r="AV189"/>
  <c r="BT189" s="1"/>
  <c r="AU189"/>
  <c r="AT189"/>
  <c r="BR189" s="1"/>
  <c r="AS189"/>
  <c r="BQ189" s="1"/>
  <c r="AR189"/>
  <c r="BP189" s="1"/>
  <c r="AQ189"/>
  <c r="BO189" s="1"/>
  <c r="AP189"/>
  <c r="BN189" s="1"/>
  <c r="AO189"/>
  <c r="BM189" s="1"/>
  <c r="AN189"/>
  <c r="BL189" s="1"/>
  <c r="H187"/>
  <c r="AK187" s="1"/>
  <c r="H185"/>
  <c r="AK185" s="1"/>
  <c r="H186"/>
  <c r="AK186" s="1"/>
  <c r="H184"/>
  <c r="AK184" s="1"/>
  <c r="W188"/>
  <c r="CB188"/>
  <c r="BG188"/>
  <c r="AL188"/>
  <c r="AI188"/>
  <c r="AY188" s="1"/>
  <c r="BW188" s="1"/>
  <c r="AH188"/>
  <c r="AG188"/>
  <c r="AF188"/>
  <c r="AE188"/>
  <c r="AD188"/>
  <c r="AC188"/>
  <c r="AB188"/>
  <c r="AA188"/>
  <c r="Z188"/>
  <c r="Y188"/>
  <c r="U188"/>
  <c r="T188"/>
  <c r="S188"/>
  <c r="R188"/>
  <c r="Q188"/>
  <c r="P188"/>
  <c r="O188"/>
  <c r="N188"/>
  <c r="M188"/>
  <c r="L188"/>
  <c r="K188"/>
  <c r="J188"/>
  <c r="I188"/>
  <c r="AN188" s="1"/>
  <c r="BL188" s="1"/>
  <c r="CB185"/>
  <c r="BG185"/>
  <c r="AY185"/>
  <c r="BW185" s="1"/>
  <c r="AX185"/>
  <c r="BV185" s="1"/>
  <c r="AW185"/>
  <c r="BU185" s="1"/>
  <c r="AV185"/>
  <c r="BT185" s="1"/>
  <c r="AT185"/>
  <c r="BR185" s="1"/>
  <c r="AS185"/>
  <c r="BQ185" s="1"/>
  <c r="AR185"/>
  <c r="BP185" s="1"/>
  <c r="AQ185"/>
  <c r="BO185" s="1"/>
  <c r="AP185"/>
  <c r="BN185" s="1"/>
  <c r="AO185"/>
  <c r="BM185" s="1"/>
  <c r="AN185"/>
  <c r="BL185" s="1"/>
  <c r="CB184"/>
  <c r="BG184"/>
  <c r="AX184"/>
  <c r="BV184" s="1"/>
  <c r="AW184"/>
  <c r="BU184" s="1"/>
  <c r="AV184"/>
  <c r="BT184" s="1"/>
  <c r="AT184"/>
  <c r="BR184" s="1"/>
  <c r="AS184"/>
  <c r="BQ184" s="1"/>
  <c r="AR184"/>
  <c r="BP184" s="1"/>
  <c r="AQ184"/>
  <c r="BO184" s="1"/>
  <c r="AP184"/>
  <c r="BN184" s="1"/>
  <c r="AO184"/>
  <c r="BM184" s="1"/>
  <c r="C184"/>
  <c r="C188" s="1"/>
  <c r="CB183"/>
  <c r="CA183"/>
  <c r="BZ183"/>
  <c r="BY183"/>
  <c r="BG183"/>
  <c r="AY183"/>
  <c r="BW183" s="1"/>
  <c r="AX183"/>
  <c r="BV183" s="1"/>
  <c r="AW183"/>
  <c r="BU183" s="1"/>
  <c r="AV183"/>
  <c r="BT183" s="1"/>
  <c r="AU183"/>
  <c r="AT183"/>
  <c r="BR183" s="1"/>
  <c r="AS183"/>
  <c r="BQ183" s="1"/>
  <c r="AR183"/>
  <c r="BP183" s="1"/>
  <c r="AQ183"/>
  <c r="BO183" s="1"/>
  <c r="AP183"/>
  <c r="BN183" s="1"/>
  <c r="AO183"/>
  <c r="BM183" s="1"/>
  <c r="AN183"/>
  <c r="BL183" s="1"/>
  <c r="W175"/>
  <c r="H174"/>
  <c r="H173"/>
  <c r="H172"/>
  <c r="H171"/>
  <c r="H170"/>
  <c r="H169"/>
  <c r="AK169" s="1"/>
  <c r="H858"/>
  <c r="H167"/>
  <c r="S165"/>
  <c r="T165"/>
  <c r="U165"/>
  <c r="Y165"/>
  <c r="Z165"/>
  <c r="AA165"/>
  <c r="AB165"/>
  <c r="AC165"/>
  <c r="AD165"/>
  <c r="AE165"/>
  <c r="AF165"/>
  <c r="AG165"/>
  <c r="AH165"/>
  <c r="AI165"/>
  <c r="AL165"/>
  <c r="W165"/>
  <c r="I165"/>
  <c r="J165"/>
  <c r="K165"/>
  <c r="L165"/>
  <c r="M165"/>
  <c r="N165"/>
  <c r="O165"/>
  <c r="P165"/>
  <c r="Q165"/>
  <c r="R165"/>
  <c r="H164"/>
  <c r="H163"/>
  <c r="H162"/>
  <c r="C165"/>
  <c r="Y160"/>
  <c r="Z160"/>
  <c r="AA160"/>
  <c r="AB160"/>
  <c r="AC160"/>
  <c r="AD160"/>
  <c r="AE160"/>
  <c r="AF160"/>
  <c r="AG160"/>
  <c r="AH160"/>
  <c r="AI160"/>
  <c r="AL160"/>
  <c r="U160"/>
  <c r="T160"/>
  <c r="I160"/>
  <c r="J160"/>
  <c r="K160"/>
  <c r="L160"/>
  <c r="M160"/>
  <c r="N160"/>
  <c r="O160"/>
  <c r="P160"/>
  <c r="Q160"/>
  <c r="R160"/>
  <c r="S160"/>
  <c r="H158"/>
  <c r="H159"/>
  <c r="H156"/>
  <c r="C160"/>
  <c r="H143"/>
  <c r="AJ143" s="1"/>
  <c r="H142"/>
  <c r="AJ142" s="1"/>
  <c r="H141"/>
  <c r="AJ141" s="1"/>
  <c r="H140"/>
  <c r="H139"/>
  <c r="H138"/>
  <c r="AJ138" s="1"/>
  <c r="W144"/>
  <c r="X18"/>
  <c r="AJ18" s="1"/>
  <c r="X19"/>
  <c r="AK19" s="1"/>
  <c r="X20"/>
  <c r="AK20" s="1"/>
  <c r="X21"/>
  <c r="AK21" s="1"/>
  <c r="X22"/>
  <c r="AK22" s="1"/>
  <c r="X24"/>
  <c r="AJ24" s="1"/>
  <c r="X26"/>
  <c r="AJ26" s="1"/>
  <c r="X27"/>
  <c r="AK27" s="1"/>
  <c r="X28"/>
  <c r="AJ28" s="1"/>
  <c r="X29"/>
  <c r="AK29" s="1"/>
  <c r="X30"/>
  <c r="X31"/>
  <c r="AK31" s="1"/>
  <c r="X32"/>
  <c r="AJ32" s="1"/>
  <c r="X33"/>
  <c r="AK33" s="1"/>
  <c r="X34"/>
  <c r="AK34" s="1"/>
  <c r="X35"/>
  <c r="AK35" s="1"/>
  <c r="X36"/>
  <c r="AK36" s="1"/>
  <c r="X37"/>
  <c r="AK37" s="1"/>
  <c r="X38"/>
  <c r="AK38" s="1"/>
  <c r="X39"/>
  <c r="AK39" s="1"/>
  <c r="X40"/>
  <c r="AK40" s="1"/>
  <c r="X41"/>
  <c r="AK41" s="1"/>
  <c r="X42"/>
  <c r="AJ42" s="1"/>
  <c r="X43"/>
  <c r="AK43" s="1"/>
  <c r="X44"/>
  <c r="AJ44" s="1"/>
  <c r="X46"/>
  <c r="AJ46" s="1"/>
  <c r="X47"/>
  <c r="AK47" s="1"/>
  <c r="X48"/>
  <c r="AJ48" s="1"/>
  <c r="X50"/>
  <c r="AK50" s="1"/>
  <c r="X51"/>
  <c r="AK51" s="1"/>
  <c r="X52"/>
  <c r="AK52" s="1"/>
  <c r="X53"/>
  <c r="AK53" s="1"/>
  <c r="X54"/>
  <c r="AK54" s="1"/>
  <c r="X55"/>
  <c r="AK55" s="1"/>
  <c r="X56"/>
  <c r="AK56" s="1"/>
  <c r="X57"/>
  <c r="AK57" s="1"/>
  <c r="X58"/>
  <c r="AJ58" s="1"/>
  <c r="X59"/>
  <c r="AK59" s="1"/>
  <c r="X60"/>
  <c r="AJ60" s="1"/>
  <c r="X61"/>
  <c r="AK61" s="1"/>
  <c r="X62"/>
  <c r="AJ62" s="1"/>
  <c r="X354"/>
  <c r="AK354" s="1"/>
  <c r="X63"/>
  <c r="AJ63" s="1"/>
  <c r="X65"/>
  <c r="AK65" s="1"/>
  <c r="X66"/>
  <c r="AK66" s="1"/>
  <c r="X322"/>
  <c r="AK322" s="1"/>
  <c r="X67"/>
  <c r="AK67" s="1"/>
  <c r="X68"/>
  <c r="AK68" s="1"/>
  <c r="X69"/>
  <c r="AK69" s="1"/>
  <c r="X70"/>
  <c r="AK70" s="1"/>
  <c r="X71"/>
  <c r="AK71" s="1"/>
  <c r="X72"/>
  <c r="AJ72" s="1"/>
  <c r="X73"/>
  <c r="AK73" s="1"/>
  <c r="X74"/>
  <c r="AJ74" s="1"/>
  <c r="X75"/>
  <c r="AK75" s="1"/>
  <c r="X76"/>
  <c r="AJ76" s="1"/>
  <c r="X77"/>
  <c r="AK77" s="1"/>
  <c r="X78"/>
  <c r="AJ78" s="1"/>
  <c r="X79"/>
  <c r="AK79" s="1"/>
  <c r="X80"/>
  <c r="AK80" s="1"/>
  <c r="X81"/>
  <c r="AK81" s="1"/>
  <c r="X82"/>
  <c r="AK82" s="1"/>
  <c r="X83"/>
  <c r="AK83" s="1"/>
  <c r="X84"/>
  <c r="AK84" s="1"/>
  <c r="X85"/>
  <c r="AK85" s="1"/>
  <c r="X86"/>
  <c r="AK86" s="1"/>
  <c r="X87"/>
  <c r="AK87" s="1"/>
  <c r="X88"/>
  <c r="AJ88" s="1"/>
  <c r="X89"/>
  <c r="AK89" s="1"/>
  <c r="X90"/>
  <c r="AJ90" s="1"/>
  <c r="X91"/>
  <c r="X92"/>
  <c r="AJ92" s="1"/>
  <c r="X93"/>
  <c r="X94"/>
  <c r="AJ94" s="1"/>
  <c r="X95"/>
  <c r="AJ95" s="1"/>
  <c r="X96"/>
  <c r="AJ96" s="1"/>
  <c r="X97"/>
  <c r="X98"/>
  <c r="AJ98" s="1"/>
  <c r="X99"/>
  <c r="AK99" s="1"/>
  <c r="X100"/>
  <c r="AJ100" s="1"/>
  <c r="X101"/>
  <c r="AK101" s="1"/>
  <c r="X102"/>
  <c r="AK102" s="1"/>
  <c r="X103"/>
  <c r="X104"/>
  <c r="AK104" s="1"/>
  <c r="X105"/>
  <c r="X106"/>
  <c r="AK106" s="1"/>
  <c r="X107"/>
  <c r="AK107" s="1"/>
  <c r="X108"/>
  <c r="AK108" s="1"/>
  <c r="X109"/>
  <c r="AK109" s="1"/>
  <c r="X110"/>
  <c r="AK110" s="1"/>
  <c r="X111"/>
  <c r="AK111" s="1"/>
  <c r="X112"/>
  <c r="AK112" s="1"/>
  <c r="X113"/>
  <c r="X114"/>
  <c r="AK114" s="1"/>
  <c r="X115"/>
  <c r="X118"/>
  <c r="AK118" s="1"/>
  <c r="X119"/>
  <c r="AK119" s="1"/>
  <c r="X120"/>
  <c r="AJ120" s="1"/>
  <c r="X121"/>
  <c r="H127"/>
  <c r="H128"/>
  <c r="H129"/>
  <c r="H130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6"/>
  <c r="H47"/>
  <c r="H48"/>
  <c r="H50"/>
  <c r="H51"/>
  <c r="H52"/>
  <c r="H53"/>
  <c r="H54"/>
  <c r="H55"/>
  <c r="H56"/>
  <c r="H57"/>
  <c r="H58"/>
  <c r="H59"/>
  <c r="H60"/>
  <c r="H61"/>
  <c r="H62"/>
  <c r="H354"/>
  <c r="H63"/>
  <c r="H65"/>
  <c r="H66"/>
  <c r="H322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8"/>
  <c r="H119"/>
  <c r="H120"/>
  <c r="H121"/>
  <c r="H17"/>
  <c r="AJ156" l="1"/>
  <c r="X160"/>
  <c r="G569"/>
  <c r="L566" i="13" s="1"/>
  <c r="P566" s="1"/>
  <c r="AK567" i="10"/>
  <c r="AJ294"/>
  <c r="AJ296" s="1"/>
  <c r="X296"/>
  <c r="AJ254"/>
  <c r="AJ256" s="1"/>
  <c r="X256"/>
  <c r="G570"/>
  <c r="L567" i="13" s="1"/>
  <c r="P567" s="1"/>
  <c r="AJ543" i="10"/>
  <c r="X549"/>
  <c r="AY549"/>
  <c r="BW549" s="1"/>
  <c r="AJ298"/>
  <c r="G298" s="1"/>
  <c r="L296" i="13" s="1"/>
  <c r="G781" i="10"/>
  <c r="AK121"/>
  <c r="G121" s="1"/>
  <c r="AJ121"/>
  <c r="X124"/>
  <c r="X135"/>
  <c r="H124"/>
  <c r="AJ276"/>
  <c r="AJ279" s="1"/>
  <c r="X279"/>
  <c r="AJ140"/>
  <c r="G140" s="1"/>
  <c r="L138" i="13" s="1"/>
  <c r="P138" s="1"/>
  <c r="L618"/>
  <c r="P618" s="1"/>
  <c r="L621"/>
  <c r="P621" s="1"/>
  <c r="AJ17" i="10"/>
  <c r="L622" i="13"/>
  <c r="P622" s="1"/>
  <c r="L617"/>
  <c r="P617" s="1"/>
  <c r="BS270" i="10"/>
  <c r="X794"/>
  <c r="AK766"/>
  <c r="H794"/>
  <c r="AK30"/>
  <c r="AJ824"/>
  <c r="AJ826" s="1"/>
  <c r="P256" i="13"/>
  <c r="P257" s="1"/>
  <c r="L257"/>
  <c r="G565" i="10"/>
  <c r="L562" i="13" s="1"/>
  <c r="H573" i="10"/>
  <c r="G868"/>
  <c r="G870"/>
  <c r="G872"/>
  <c r="G874"/>
  <c r="AK566"/>
  <c r="G566" s="1"/>
  <c r="G867"/>
  <c r="G498"/>
  <c r="L495" i="13" s="1"/>
  <c r="P495" s="1"/>
  <c r="G496" i="10"/>
  <c r="L493" i="13" s="1"/>
  <c r="P493" s="1"/>
  <c r="G869" i="10"/>
  <c r="G871"/>
  <c r="G873"/>
  <c r="AK824"/>
  <c r="AK826" s="1"/>
  <c r="AJ513"/>
  <c r="AJ518" s="1"/>
  <c r="X518"/>
  <c r="H518"/>
  <c r="H204"/>
  <c r="AK137"/>
  <c r="G137" s="1"/>
  <c r="L135" i="13" s="1"/>
  <c r="AK933" i="10"/>
  <c r="G571"/>
  <c r="L568" i="13" s="1"/>
  <c r="P568" s="1"/>
  <c r="G568" i="10"/>
  <c r="L565" i="13" s="1"/>
  <c r="P565" s="1"/>
  <c r="G572" i="10"/>
  <c r="L569" i="13" s="1"/>
  <c r="P569" s="1"/>
  <c r="G497" i="10"/>
  <c r="L494" i="13" s="1"/>
  <c r="P494" s="1"/>
  <c r="AJ573" i="10"/>
  <c r="G495"/>
  <c r="L492" i="13" s="1"/>
  <c r="P492" s="1"/>
  <c r="AJ766" i="10"/>
  <c r="AJ794" s="1"/>
  <c r="G567"/>
  <c r="L564" i="13" s="1"/>
  <c r="P564" s="1"/>
  <c r="L560"/>
  <c r="F76" i="11" s="1"/>
  <c r="P558" i="13"/>
  <c r="P560" s="1"/>
  <c r="L939"/>
  <c r="F118" i="11" s="1"/>
  <c r="P938" i="13"/>
  <c r="P939" s="1"/>
  <c r="P608"/>
  <c r="AK25" i="10"/>
  <c r="AJ25"/>
  <c r="AK23"/>
  <c r="AJ23"/>
  <c r="AJ167"/>
  <c r="AK167"/>
  <c r="H881"/>
  <c r="AJ880"/>
  <c r="AJ881" s="1"/>
  <c r="AK143"/>
  <c r="G143" s="1"/>
  <c r="L141" i="13" s="1"/>
  <c r="P141" s="1"/>
  <c r="AK141" i="10"/>
  <c r="G141" s="1"/>
  <c r="L139" i="13" s="1"/>
  <c r="P139" s="1"/>
  <c r="AK494" i="10"/>
  <c r="AJ169"/>
  <c r="G169" s="1"/>
  <c r="L167" i="13" s="1"/>
  <c r="P167" s="1"/>
  <c r="AK138" i="10"/>
  <c r="G138" s="1"/>
  <c r="L136" i="13" s="1"/>
  <c r="P136" s="1"/>
  <c r="AJ493" i="10"/>
  <c r="AK17"/>
  <c r="H459"/>
  <c r="AJ457"/>
  <c r="AK457"/>
  <c r="AK880"/>
  <c r="AK881" s="1"/>
  <c r="AK142"/>
  <c r="G142" s="1"/>
  <c r="L140" i="13" s="1"/>
  <c r="P140" s="1"/>
  <c r="AK932" i="10"/>
  <c r="AJ858"/>
  <c r="AK858"/>
  <c r="AJ251"/>
  <c r="AK251"/>
  <c r="AJ250"/>
  <c r="AK250"/>
  <c r="AK249"/>
  <c r="AJ249"/>
  <c r="AK248"/>
  <c r="AJ248"/>
  <c r="AK247"/>
  <c r="AJ247"/>
  <c r="AJ246"/>
  <c r="AK246"/>
  <c r="AJ245"/>
  <c r="AK245"/>
  <c r="AK454"/>
  <c r="AJ454"/>
  <c r="AJ453"/>
  <c r="AK453"/>
  <c r="AJ452"/>
  <c r="AK452"/>
  <c r="AK139"/>
  <c r="AJ139"/>
  <c r="AK822"/>
  <c r="AJ822"/>
  <c r="AK32"/>
  <c r="G32" s="1"/>
  <c r="L30" i="13" s="1"/>
  <c r="P30" s="1"/>
  <c r="AK196" i="10"/>
  <c r="AJ626"/>
  <c r="G608"/>
  <c r="L605" i="13" s="1"/>
  <c r="P605" s="1"/>
  <c r="G622" i="10"/>
  <c r="L619" i="13" s="1"/>
  <c r="AK48" i="10"/>
  <c r="G48" s="1"/>
  <c r="AJ34"/>
  <c r="G34" s="1"/>
  <c r="L32" i="13" s="1"/>
  <c r="P32" s="1"/>
  <c r="AJ831" i="10"/>
  <c r="G828"/>
  <c r="L825" i="13" s="1"/>
  <c r="AJ609" i="10"/>
  <c r="AK78"/>
  <c r="G78" s="1"/>
  <c r="L76" i="13" s="1"/>
  <c r="P76" s="1"/>
  <c r="AK63" i="10"/>
  <c r="G63" s="1"/>
  <c r="AJ118"/>
  <c r="G118" s="1"/>
  <c r="G825"/>
  <c r="L822" i="13" s="1"/>
  <c r="P822" s="1"/>
  <c r="G830" i="10"/>
  <c r="L827" i="13" s="1"/>
  <c r="P827" s="1"/>
  <c r="AK831" i="10"/>
  <c r="AK94"/>
  <c r="G94" s="1"/>
  <c r="L92" i="13" s="1"/>
  <c r="P92" s="1"/>
  <c r="AK199" i="10"/>
  <c r="CA562"/>
  <c r="CC562" s="1"/>
  <c r="G942"/>
  <c r="BY942" s="1"/>
  <c r="BY561"/>
  <c r="G563"/>
  <c r="CA563" s="1"/>
  <c r="CC563" s="1"/>
  <c r="AJ108"/>
  <c r="G108" s="1"/>
  <c r="L106" i="13" s="1"/>
  <c r="P106" s="1"/>
  <c r="AJ80" i="10"/>
  <c r="G80" s="1"/>
  <c r="L78" i="13" s="1"/>
  <c r="P78" s="1"/>
  <c r="AJ65" i="10"/>
  <c r="G65" s="1"/>
  <c r="AJ50"/>
  <c r="G50" s="1"/>
  <c r="BZ562"/>
  <c r="AJ614"/>
  <c r="G628"/>
  <c r="L625" i="13" s="1"/>
  <c r="AJ629" i="10"/>
  <c r="G599"/>
  <c r="L596" i="13" s="1"/>
  <c r="AK601" i="10"/>
  <c r="AJ545"/>
  <c r="G545" s="1"/>
  <c r="L542" i="13" s="1"/>
  <c r="P542" s="1"/>
  <c r="G613" i="10"/>
  <c r="L610" i="13" s="1"/>
  <c r="P610" s="1"/>
  <c r="AK609" i="10"/>
  <c r="AK626"/>
  <c r="AK605"/>
  <c r="G607"/>
  <c r="L604" i="13" s="1"/>
  <c r="G619" i="10"/>
  <c r="AJ617"/>
  <c r="G616"/>
  <c r="L613" i="13" s="1"/>
  <c r="G604" i="10"/>
  <c r="L601" i="13" s="1"/>
  <c r="P601" s="1"/>
  <c r="G603" i="10"/>
  <c r="L600" i="13" s="1"/>
  <c r="CA600" i="10"/>
  <c r="CC600" s="1"/>
  <c r="BY600"/>
  <c r="L588" i="13"/>
  <c r="AJ594" i="10"/>
  <c r="G593"/>
  <c r="L590" i="13" s="1"/>
  <c r="AJ588" i="10"/>
  <c r="G587"/>
  <c r="L584" i="13" s="1"/>
  <c r="BZ600" i="10"/>
  <c r="G578"/>
  <c r="CA578" s="1"/>
  <c r="CC578" s="1"/>
  <c r="AK563"/>
  <c r="AJ580"/>
  <c r="G582"/>
  <c r="L579" i="13" s="1"/>
  <c r="AJ585" i="10"/>
  <c r="AK585"/>
  <c r="G584"/>
  <c r="L581" i="13" s="1"/>
  <c r="P581" s="1"/>
  <c r="CA941" i="10"/>
  <c r="CC941" s="1"/>
  <c r="AU262"/>
  <c r="BS262" s="1"/>
  <c r="H549"/>
  <c r="G575"/>
  <c r="L572" i="13" s="1"/>
  <c r="AK942" i="10"/>
  <c r="AK24"/>
  <c r="G24" s="1"/>
  <c r="L22" i="13" s="1"/>
  <c r="P22" s="1"/>
  <c r="BS477" i="10"/>
  <c r="AU471"/>
  <c r="BS471" s="1"/>
  <c r="AO471"/>
  <c r="BM471" s="1"/>
  <c r="AP471"/>
  <c r="BN471" s="1"/>
  <c r="AQ471"/>
  <c r="BO471" s="1"/>
  <c r="AR471"/>
  <c r="BP471" s="1"/>
  <c r="AS471"/>
  <c r="BQ471" s="1"/>
  <c r="AT471"/>
  <c r="BR471" s="1"/>
  <c r="AU476"/>
  <c r="BS476" s="1"/>
  <c r="AO556"/>
  <c r="BM556" s="1"/>
  <c r="AP556"/>
  <c r="BN556" s="1"/>
  <c r="AQ556"/>
  <c r="BO556" s="1"/>
  <c r="AR556"/>
  <c r="BP556" s="1"/>
  <c r="AS556"/>
  <c r="BQ556" s="1"/>
  <c r="AT556"/>
  <c r="BR556" s="1"/>
  <c r="AV556"/>
  <c r="BT556" s="1"/>
  <c r="AX556"/>
  <c r="BV556" s="1"/>
  <c r="AJ546"/>
  <c r="G546" s="1"/>
  <c r="L543" i="13" s="1"/>
  <c r="P543" s="1"/>
  <c r="BY941" i="10"/>
  <c r="BZ941"/>
  <c r="BZ561"/>
  <c r="BY562"/>
  <c r="AK559"/>
  <c r="CA561"/>
  <c r="CC561" s="1"/>
  <c r="AJ559"/>
  <c r="G558"/>
  <c r="L555" i="13" s="1"/>
  <c r="AK580" i="10"/>
  <c r="AK576"/>
  <c r="G579"/>
  <c r="L576" i="13" s="1"/>
  <c r="P576" s="1"/>
  <c r="AV549" i="10"/>
  <c r="BT549" s="1"/>
  <c r="AW549"/>
  <c r="BU549" s="1"/>
  <c r="AX549"/>
  <c r="BV549" s="1"/>
  <c r="AK515"/>
  <c r="G515" s="1"/>
  <c r="L512" i="13" s="1"/>
  <c r="P512" s="1"/>
  <c r="BS541" i="10"/>
  <c r="CC541"/>
  <c r="AO549"/>
  <c r="BM549" s="1"/>
  <c r="AP549"/>
  <c r="BN549" s="1"/>
  <c r="AQ549"/>
  <c r="BO549" s="1"/>
  <c r="AR549"/>
  <c r="BP549" s="1"/>
  <c r="AS549"/>
  <c r="BQ549" s="1"/>
  <c r="AT549"/>
  <c r="BR549" s="1"/>
  <c r="BS553"/>
  <c r="CC553"/>
  <c r="AW556"/>
  <c r="BU556" s="1"/>
  <c r="AJ556"/>
  <c r="AJ539"/>
  <c r="AK543"/>
  <c r="AU543"/>
  <c r="BS543" s="1"/>
  <c r="AJ544"/>
  <c r="G544" s="1"/>
  <c r="L541" i="13" s="1"/>
  <c r="P541" s="1"/>
  <c r="AK916" i="10"/>
  <c r="G916" s="1"/>
  <c r="L913" i="13" s="1"/>
  <c r="P913" s="1"/>
  <c r="AJ548" i="10"/>
  <c r="G548" s="1"/>
  <c r="L545" i="13" s="1"/>
  <c r="P545" s="1"/>
  <c r="AJ551" i="10"/>
  <c r="AK554"/>
  <c r="G554" s="1"/>
  <c r="L551" i="13" s="1"/>
  <c r="AU554" i="10"/>
  <c r="BS554" s="1"/>
  <c r="AK555"/>
  <c r="G555" s="1"/>
  <c r="L552" i="13" s="1"/>
  <c r="P552" s="1"/>
  <c r="AU555" i="10"/>
  <c r="BS555" s="1"/>
  <c r="X556"/>
  <c r="AU556" s="1"/>
  <c r="BS556" s="1"/>
  <c r="AK539"/>
  <c r="AK540" s="1"/>
  <c r="AK551"/>
  <c r="AK552" s="1"/>
  <c r="AK120"/>
  <c r="G120" s="1"/>
  <c r="AJ112"/>
  <c r="G112" s="1"/>
  <c r="L110" i="13" s="1"/>
  <c r="P110" s="1"/>
  <c r="AJ104" i="10"/>
  <c r="G104" s="1"/>
  <c r="L102" i="13" s="1"/>
  <c r="P102" s="1"/>
  <c r="AK98" i="10"/>
  <c r="G98" s="1"/>
  <c r="L96" i="13" s="1"/>
  <c r="P96" s="1"/>
  <c r="AK90" i="10"/>
  <c r="G90" s="1"/>
  <c r="L88" i="13" s="1"/>
  <c r="P88" s="1"/>
  <c r="AJ84" i="10"/>
  <c r="G84" s="1"/>
  <c r="L82" i="13" s="1"/>
  <c r="P82" s="1"/>
  <c r="AK74" i="10"/>
  <c r="G74" s="1"/>
  <c r="L72" i="13" s="1"/>
  <c r="P72" s="1"/>
  <c r="AJ68" i="10"/>
  <c r="G68" s="1"/>
  <c r="AK60"/>
  <c r="G60" s="1"/>
  <c r="AJ54"/>
  <c r="G54" s="1"/>
  <c r="AK44"/>
  <c r="G44" s="1"/>
  <c r="AJ38"/>
  <c r="G38" s="1"/>
  <c r="L36" i="13" s="1"/>
  <c r="P36" s="1"/>
  <c r="AK26" i="10"/>
  <c r="G26" s="1"/>
  <c r="L24" i="13" s="1"/>
  <c r="P24" s="1"/>
  <c r="AJ22" i="10"/>
  <c r="G22" s="1"/>
  <c r="L20" i="13" s="1"/>
  <c r="P20" s="1"/>
  <c r="AU184" i="10"/>
  <c r="BS184" s="1"/>
  <c r="AU192"/>
  <c r="BS192" s="1"/>
  <c r="X238"/>
  <c r="AU238" s="1"/>
  <c r="BS238" s="1"/>
  <c r="X242"/>
  <c r="AU242" s="1"/>
  <c r="BS242" s="1"/>
  <c r="X271"/>
  <c r="AU271" s="1"/>
  <c r="BS271" s="1"/>
  <c r="BS500"/>
  <c r="AK201"/>
  <c r="G201" s="1"/>
  <c r="L199" i="13" s="1"/>
  <c r="P199" s="1"/>
  <c r="AK517" i="10"/>
  <c r="G517" s="1"/>
  <c r="L514" i="13" s="1"/>
  <c r="P514" s="1"/>
  <c r="AK513" i="10"/>
  <c r="AJ526"/>
  <c r="AJ528" s="1"/>
  <c r="AJ523"/>
  <c r="AJ524" s="1"/>
  <c r="AK516"/>
  <c r="AK202"/>
  <c r="G202" s="1"/>
  <c r="L200" i="13" s="1"/>
  <c r="P200" s="1"/>
  <c r="AK527" i="10"/>
  <c r="G527" s="1"/>
  <c r="L524" i="13" s="1"/>
  <c r="P524" s="1"/>
  <c r="X528" i="10"/>
  <c r="AK523"/>
  <c r="AK524" s="1"/>
  <c r="BS265"/>
  <c r="AJ506"/>
  <c r="G506" s="1"/>
  <c r="L503" i="13" s="1"/>
  <c r="P503" s="1"/>
  <c r="AK514" i="10"/>
  <c r="G514" s="1"/>
  <c r="L511" i="13" s="1"/>
  <c r="P511" s="1"/>
  <c r="AK200" i="10"/>
  <c r="G200" s="1"/>
  <c r="L198" i="13" s="1"/>
  <c r="P198" s="1"/>
  <c r="H266" i="10"/>
  <c r="AJ114"/>
  <c r="G114" s="1"/>
  <c r="L112" i="13" s="1"/>
  <c r="P112" s="1"/>
  <c r="AJ110" i="10"/>
  <c r="G110" s="1"/>
  <c r="L108" i="13" s="1"/>
  <c r="P108" s="1"/>
  <c r="AJ106" i="10"/>
  <c r="G106" s="1"/>
  <c r="L104" i="13" s="1"/>
  <c r="P104" s="1"/>
  <c r="AJ102" i="10"/>
  <c r="G102" s="1"/>
  <c r="L100" i="13" s="1"/>
  <c r="P100" s="1"/>
  <c r="AK100" i="10"/>
  <c r="G100" s="1"/>
  <c r="L98" i="13" s="1"/>
  <c r="P98" s="1"/>
  <c r="AK96" i="10"/>
  <c r="G96" s="1"/>
  <c r="L94" i="13" s="1"/>
  <c r="P94" s="1"/>
  <c r="AK92" i="10"/>
  <c r="G92" s="1"/>
  <c r="L90" i="13" s="1"/>
  <c r="P90" s="1"/>
  <c r="AK88" i="10"/>
  <c r="G88" s="1"/>
  <c r="L86" i="13" s="1"/>
  <c r="P86" s="1"/>
  <c r="AJ86" i="10"/>
  <c r="G86" s="1"/>
  <c r="L84" i="13" s="1"/>
  <c r="P84" s="1"/>
  <c r="AJ82" i="10"/>
  <c r="G82" s="1"/>
  <c r="L80" i="13" s="1"/>
  <c r="P80" s="1"/>
  <c r="AK76" i="10"/>
  <c r="G76" s="1"/>
  <c r="L74" i="13" s="1"/>
  <c r="P74" s="1"/>
  <c r="AK72" i="10"/>
  <c r="G72" s="1"/>
  <c r="AJ70"/>
  <c r="G70" s="1"/>
  <c r="AJ322"/>
  <c r="G322" s="1"/>
  <c r="L319" i="13" s="1"/>
  <c r="P319" s="1"/>
  <c r="AK62" i="10"/>
  <c r="G62" s="1"/>
  <c r="AK58"/>
  <c r="G58" s="1"/>
  <c r="AJ56"/>
  <c r="G56" s="1"/>
  <c r="AJ52"/>
  <c r="G52" s="1"/>
  <c r="AK46"/>
  <c r="G46" s="1"/>
  <c r="AK42"/>
  <c r="G42" s="1"/>
  <c r="L40" i="13" s="1"/>
  <c r="P40" s="1"/>
  <c r="AJ40" i="10"/>
  <c r="G40" s="1"/>
  <c r="L38" i="13" s="1"/>
  <c r="P38" s="1"/>
  <c r="AJ36" i="10"/>
  <c r="G36" s="1"/>
  <c r="L34" i="13" s="1"/>
  <c r="P34" s="1"/>
  <c r="AK28" i="10"/>
  <c r="G28" s="1"/>
  <c r="L26" i="13" s="1"/>
  <c r="P26" s="1"/>
  <c r="AJ20" i="10"/>
  <c r="G20" s="1"/>
  <c r="L18" i="13" s="1"/>
  <c r="P18" s="1"/>
  <c r="X266" i="10"/>
  <c r="AU266" s="1"/>
  <c r="BS266" s="1"/>
  <c r="AV476"/>
  <c r="BT476" s="1"/>
  <c r="AW476"/>
  <c r="BU476" s="1"/>
  <c r="AX476"/>
  <c r="BV476" s="1"/>
  <c r="AJ490"/>
  <c r="G490" s="1"/>
  <c r="L487" i="13" s="1"/>
  <c r="P487" s="1"/>
  <c r="AO491" i="10"/>
  <c r="BM491" s="1"/>
  <c r="AQ491"/>
  <c r="BO491" s="1"/>
  <c r="AS491"/>
  <c r="BQ491" s="1"/>
  <c r="AV491"/>
  <c r="BT491" s="1"/>
  <c r="AX491"/>
  <c r="BV491" s="1"/>
  <c r="BS502"/>
  <c r="X508"/>
  <c r="AJ504"/>
  <c r="AJ507"/>
  <c r="G507" s="1"/>
  <c r="L504" i="13" s="1"/>
  <c r="P504" s="1"/>
  <c r="AK505" i="10"/>
  <c r="G505" s="1"/>
  <c r="L502" i="13" s="1"/>
  <c r="P502" s="1"/>
  <c r="BW477" i="10"/>
  <c r="X499"/>
  <c r="AU499" s="1"/>
  <c r="BS499" s="1"/>
  <c r="CC492"/>
  <c r="AO499"/>
  <c r="BM499" s="1"/>
  <c r="AP499"/>
  <c r="BN499" s="1"/>
  <c r="AQ499"/>
  <c r="BO499" s="1"/>
  <c r="AR499"/>
  <c r="BP499" s="1"/>
  <c r="AS499"/>
  <c r="BQ499" s="1"/>
  <c r="AT499"/>
  <c r="BR499" s="1"/>
  <c r="AO502"/>
  <c r="BM502" s="1"/>
  <c r="AQ502"/>
  <c r="BO502" s="1"/>
  <c r="AS502"/>
  <c r="BQ502" s="1"/>
  <c r="AV502"/>
  <c r="BT502" s="1"/>
  <c r="AX502"/>
  <c r="BV502" s="1"/>
  <c r="H491"/>
  <c r="AV459"/>
  <c r="BT459" s="1"/>
  <c r="CC465"/>
  <c r="CC488"/>
  <c r="AP491"/>
  <c r="BN491" s="1"/>
  <c r="AR491"/>
  <c r="BP491" s="1"/>
  <c r="AT491"/>
  <c r="BR491" s="1"/>
  <c r="AW491"/>
  <c r="BU491" s="1"/>
  <c r="BS492"/>
  <c r="H499"/>
  <c r="AV499"/>
  <c r="BT499" s="1"/>
  <c r="AW499"/>
  <c r="BU499" s="1"/>
  <c r="AX499"/>
  <c r="BV499" s="1"/>
  <c r="CC500"/>
  <c r="AJ501"/>
  <c r="AJ502" s="1"/>
  <c r="AP502"/>
  <c r="BN502" s="1"/>
  <c r="AR502"/>
  <c r="BP502" s="1"/>
  <c r="AT502"/>
  <c r="BR502" s="1"/>
  <c r="AW502"/>
  <c r="BU502" s="1"/>
  <c r="H511"/>
  <c r="BS488"/>
  <c r="AJ489"/>
  <c r="X491"/>
  <c r="AU491" s="1"/>
  <c r="BS491" s="1"/>
  <c r="AU493"/>
  <c r="BS493" s="1"/>
  <c r="AK501"/>
  <c r="AU501"/>
  <c r="BS501" s="1"/>
  <c r="AJ510"/>
  <c r="X511"/>
  <c r="AJ199"/>
  <c r="AK489"/>
  <c r="BW471"/>
  <c r="BS472"/>
  <c r="AJ445"/>
  <c r="G445" s="1"/>
  <c r="L442" i="13" s="1"/>
  <c r="P442" s="1"/>
  <c r="CC477" i="10"/>
  <c r="H292"/>
  <c r="BS465"/>
  <c r="CC472"/>
  <c r="AJ474"/>
  <c r="G474" s="1"/>
  <c r="L471" i="13" s="1"/>
  <c r="P471" s="1"/>
  <c r="AO476" i="10"/>
  <c r="BM476" s="1"/>
  <c r="AP476"/>
  <c r="BN476" s="1"/>
  <c r="AQ476"/>
  <c r="BO476" s="1"/>
  <c r="AR476"/>
  <c r="BP476" s="1"/>
  <c r="AS476"/>
  <c r="BQ476" s="1"/>
  <c r="AT476"/>
  <c r="BR476" s="1"/>
  <c r="BW476"/>
  <c r="AJ473"/>
  <c r="AK475"/>
  <c r="AU475"/>
  <c r="BS475" s="1"/>
  <c r="AK473"/>
  <c r="AU473"/>
  <c r="BS473" s="1"/>
  <c r="AJ466"/>
  <c r="AK437"/>
  <c r="G437" s="1"/>
  <c r="L434" i="13" s="1"/>
  <c r="P434" s="1"/>
  <c r="AK429" i="10"/>
  <c r="G429" s="1"/>
  <c r="L426" i="13" s="1"/>
  <c r="P426" s="1"/>
  <c r="AK421" i="10"/>
  <c r="G421" s="1"/>
  <c r="L418" i="13" s="1"/>
  <c r="P418" s="1"/>
  <c r="AK413" i="10"/>
  <c r="G413" s="1"/>
  <c r="L410" i="13" s="1"/>
  <c r="P410" s="1"/>
  <c r="AK405" i="10"/>
  <c r="G405" s="1"/>
  <c r="L402" i="13" s="1"/>
  <c r="P402" s="1"/>
  <c r="AK397" i="10"/>
  <c r="G397" s="1"/>
  <c r="L394" i="13" s="1"/>
  <c r="P394" s="1"/>
  <c r="AK389" i="10"/>
  <c r="G389" s="1"/>
  <c r="L386" i="13" s="1"/>
  <c r="P386" s="1"/>
  <c r="AK381" i="10"/>
  <c r="G381" s="1"/>
  <c r="L378" i="13" s="1"/>
  <c r="P378" s="1"/>
  <c r="AK373" i="10"/>
  <c r="G373" s="1"/>
  <c r="L370" i="13" s="1"/>
  <c r="P370" s="1"/>
  <c r="AK365" i="10"/>
  <c r="G365" s="1"/>
  <c r="L362" i="13" s="1"/>
  <c r="P362" s="1"/>
  <c r="P47"/>
  <c r="AK349" i="10"/>
  <c r="G349" s="1"/>
  <c r="L346" i="13" s="1"/>
  <c r="P346" s="1"/>
  <c r="AK341" i="10"/>
  <c r="G341" s="1"/>
  <c r="L338" i="13" s="1"/>
  <c r="P338" s="1"/>
  <c r="AK333" i="10"/>
  <c r="G333" s="1"/>
  <c r="L330" i="13" s="1"/>
  <c r="P330" s="1"/>
  <c r="AK325" i="10"/>
  <c r="G325" s="1"/>
  <c r="L322" i="13" s="1"/>
  <c r="P322" s="1"/>
  <c r="AW459" i="10"/>
  <c r="BU459" s="1"/>
  <c r="AX459"/>
  <c r="BV459" s="1"/>
  <c r="AK433"/>
  <c r="G433" s="1"/>
  <c r="L430" i="13" s="1"/>
  <c r="P430" s="1"/>
  <c r="AK425" i="10"/>
  <c r="G425" s="1"/>
  <c r="L422" i="13" s="1"/>
  <c r="P422" s="1"/>
  <c r="AK417" i="10"/>
  <c r="G417" s="1"/>
  <c r="L414" i="13" s="1"/>
  <c r="P414" s="1"/>
  <c r="AK409" i="10"/>
  <c r="G409" s="1"/>
  <c r="AK401"/>
  <c r="G401" s="1"/>
  <c r="L398" i="13" s="1"/>
  <c r="P398" s="1"/>
  <c r="AK393" i="10"/>
  <c r="G393" s="1"/>
  <c r="L390" i="13" s="1"/>
  <c r="P390" s="1"/>
  <c r="AK385" i="10"/>
  <c r="G385" s="1"/>
  <c r="L382" i="13" s="1"/>
  <c r="P382" s="1"/>
  <c r="AK377" i="10"/>
  <c r="G377" s="1"/>
  <c r="L374" i="13" s="1"/>
  <c r="P374" s="1"/>
  <c r="AK369" i="10"/>
  <c r="G369" s="1"/>
  <c r="L366" i="13" s="1"/>
  <c r="P366" s="1"/>
  <c r="AK361" i="10"/>
  <c r="G361" s="1"/>
  <c r="L358" i="13" s="1"/>
  <c r="P358" s="1"/>
  <c r="AK353" i="10"/>
  <c r="G353" s="1"/>
  <c r="L350" i="13" s="1"/>
  <c r="P350" s="1"/>
  <c r="AK345" i="10"/>
  <c r="G345" s="1"/>
  <c r="L342" i="13" s="1"/>
  <c r="P342" s="1"/>
  <c r="AK337" i="10"/>
  <c r="G337" s="1"/>
  <c r="L334" i="13" s="1"/>
  <c r="P334" s="1"/>
  <c r="AK321" i="10"/>
  <c r="G321" s="1"/>
  <c r="L318" i="13" s="1"/>
  <c r="P318" s="1"/>
  <c r="AJ468" i="10"/>
  <c r="AV471"/>
  <c r="BT471" s="1"/>
  <c r="AW471"/>
  <c r="BU471" s="1"/>
  <c r="AX471"/>
  <c r="BV471" s="1"/>
  <c r="AK467"/>
  <c r="G467" s="1"/>
  <c r="L464" i="13" s="1"/>
  <c r="P464" s="1"/>
  <c r="AK469" i="10"/>
  <c r="G469" s="1"/>
  <c r="L466" i="13" s="1"/>
  <c r="P466" s="1"/>
  <c r="H471" i="10"/>
  <c r="AK466"/>
  <c r="AU466"/>
  <c r="BS466" s="1"/>
  <c r="AK18"/>
  <c r="G18" s="1"/>
  <c r="L16" i="13" s="1"/>
  <c r="P16" s="1"/>
  <c r="AK438" i="10"/>
  <c r="G438" s="1"/>
  <c r="L435" i="13" s="1"/>
  <c r="P435" s="1"/>
  <c r="AK430" i="10"/>
  <c r="G430" s="1"/>
  <c r="L427" i="13" s="1"/>
  <c r="P427" s="1"/>
  <c r="AK422" i="10"/>
  <c r="G422" s="1"/>
  <c r="L419" i="13" s="1"/>
  <c r="P419" s="1"/>
  <c r="AK414" i="10"/>
  <c r="G414" s="1"/>
  <c r="L411" i="13" s="1"/>
  <c r="P411" s="1"/>
  <c r="AK406" i="10"/>
  <c r="G406" s="1"/>
  <c r="L403" i="13" s="1"/>
  <c r="P403" s="1"/>
  <c r="AK398" i="10"/>
  <c r="G398" s="1"/>
  <c r="L395" i="13" s="1"/>
  <c r="P395" s="1"/>
  <c r="AK390" i="10"/>
  <c r="G390" s="1"/>
  <c r="L387" i="13" s="1"/>
  <c r="P387" s="1"/>
  <c r="AK382" i="10"/>
  <c r="G382" s="1"/>
  <c r="L379" i="13" s="1"/>
  <c r="P379" s="1"/>
  <c r="AK374" i="10"/>
  <c r="G374" s="1"/>
  <c r="L371" i="13" s="1"/>
  <c r="P371" s="1"/>
  <c r="AK366" i="10"/>
  <c r="G366" s="1"/>
  <c r="L363" i="13" s="1"/>
  <c r="P363" s="1"/>
  <c r="AK358" i="10"/>
  <c r="G358" s="1"/>
  <c r="L355" i="13" s="1"/>
  <c r="P355" s="1"/>
  <c r="AK350" i="10"/>
  <c r="G350" s="1"/>
  <c r="L347" i="13" s="1"/>
  <c r="P347" s="1"/>
  <c r="AK342" i="10"/>
  <c r="G342" s="1"/>
  <c r="L339" i="13" s="1"/>
  <c r="P339" s="1"/>
  <c r="AK334" i="10"/>
  <c r="G334" s="1"/>
  <c r="L331" i="13" s="1"/>
  <c r="P331" s="1"/>
  <c r="AK326" i="10"/>
  <c r="G326" s="1"/>
  <c r="L323" i="13" s="1"/>
  <c r="P323" s="1"/>
  <c r="CC456" i="10"/>
  <c r="BW459"/>
  <c r="AK434"/>
  <c r="G434" s="1"/>
  <c r="L431" i="13" s="1"/>
  <c r="P431" s="1"/>
  <c r="AK426" i="10"/>
  <c r="G426" s="1"/>
  <c r="L423" i="13" s="1"/>
  <c r="P423" s="1"/>
  <c r="AK418" i="10"/>
  <c r="G418" s="1"/>
  <c r="L415" i="13" s="1"/>
  <c r="P415" s="1"/>
  <c r="AK402" i="10"/>
  <c r="G402" s="1"/>
  <c r="L399" i="13" s="1"/>
  <c r="P399" s="1"/>
  <c r="AK394" i="10"/>
  <c r="G394" s="1"/>
  <c r="L391" i="13" s="1"/>
  <c r="P391" s="1"/>
  <c r="AK386" i="10"/>
  <c r="G386" s="1"/>
  <c r="L383" i="13" s="1"/>
  <c r="P383" s="1"/>
  <c r="AK378" i="10"/>
  <c r="G378" s="1"/>
  <c r="L375" i="13" s="1"/>
  <c r="P375" s="1"/>
  <c r="AK370" i="10"/>
  <c r="G370" s="1"/>
  <c r="L367" i="13" s="1"/>
  <c r="P367" s="1"/>
  <c r="AK362" i="10"/>
  <c r="G362" s="1"/>
  <c r="L359" i="13" s="1"/>
  <c r="P359" s="1"/>
  <c r="AK116" i="10"/>
  <c r="G116" s="1"/>
  <c r="AK346"/>
  <c r="G346" s="1"/>
  <c r="L343" i="13" s="1"/>
  <c r="P343" s="1"/>
  <c r="AK338" i="10"/>
  <c r="G338" s="1"/>
  <c r="L335" i="13" s="1"/>
  <c r="P335" s="1"/>
  <c r="AK330" i="10"/>
  <c r="G330" s="1"/>
  <c r="L327" i="13" s="1"/>
  <c r="P327" s="1"/>
  <c r="AK117" i="10"/>
  <c r="G117" s="1"/>
  <c r="BS235"/>
  <c r="CC243"/>
  <c r="AO262"/>
  <c r="BM262" s="1"/>
  <c r="AQ262"/>
  <c r="BO262" s="1"/>
  <c r="AS262"/>
  <c r="BQ262" s="1"/>
  <c r="AV262"/>
  <c r="BT262" s="1"/>
  <c r="AX262"/>
  <c r="BV262" s="1"/>
  <c r="CC289"/>
  <c r="AK435"/>
  <c r="G435" s="1"/>
  <c r="L432" i="13" s="1"/>
  <c r="P432" s="1"/>
  <c r="AK431" i="10"/>
  <c r="G431" s="1"/>
  <c r="L428" i="13" s="1"/>
  <c r="P428" s="1"/>
  <c r="AK427" i="10"/>
  <c r="G427" s="1"/>
  <c r="L424" i="13" s="1"/>
  <c r="P424" s="1"/>
  <c r="AK423" i="10"/>
  <c r="G423" s="1"/>
  <c r="L420" i="13" s="1"/>
  <c r="P420" s="1"/>
  <c r="AK419" i="10"/>
  <c r="G419" s="1"/>
  <c r="L416" i="13" s="1"/>
  <c r="P416" s="1"/>
  <c r="AK415" i="10"/>
  <c r="G415" s="1"/>
  <c r="L412" i="13" s="1"/>
  <c r="P412" s="1"/>
  <c r="AK411" i="10"/>
  <c r="G411" s="1"/>
  <c r="AK407"/>
  <c r="G407" s="1"/>
  <c r="L404" i="13" s="1"/>
  <c r="P404" s="1"/>
  <c r="AK403" i="10"/>
  <c r="G403" s="1"/>
  <c r="L400" i="13" s="1"/>
  <c r="P400" s="1"/>
  <c r="AK399" i="10"/>
  <c r="G399" s="1"/>
  <c r="L396" i="13" s="1"/>
  <c r="P396" s="1"/>
  <c r="AK395" i="10"/>
  <c r="G395" s="1"/>
  <c r="L392" i="13" s="1"/>
  <c r="P392" s="1"/>
  <c r="AK391" i="10"/>
  <c r="G391" s="1"/>
  <c r="L388" i="13" s="1"/>
  <c r="P388" s="1"/>
  <c r="AK387" i="10"/>
  <c r="G387" s="1"/>
  <c r="L384" i="13" s="1"/>
  <c r="P384" s="1"/>
  <c r="AK383" i="10"/>
  <c r="G383" s="1"/>
  <c r="L380" i="13" s="1"/>
  <c r="P380" s="1"/>
  <c r="AK379" i="10"/>
  <c r="G379" s="1"/>
  <c r="L376" i="13" s="1"/>
  <c r="P376" s="1"/>
  <c r="AK375" i="10"/>
  <c r="G375" s="1"/>
  <c r="L372" i="13" s="1"/>
  <c r="P372" s="1"/>
  <c r="AK371" i="10"/>
  <c r="G371" s="1"/>
  <c r="L368" i="13" s="1"/>
  <c r="P368" s="1"/>
  <c r="AK727" i="10"/>
  <c r="G727" s="1"/>
  <c r="L724" i="13" s="1"/>
  <c r="P724" s="1"/>
  <c r="AK363" i="10"/>
  <c r="G363" s="1"/>
  <c r="L360" i="13" s="1"/>
  <c r="P360" s="1"/>
  <c r="AK359" i="10"/>
  <c r="G359" s="1"/>
  <c r="L356" i="13" s="1"/>
  <c r="P356" s="1"/>
  <c r="AK355" i="10"/>
  <c r="G355" s="1"/>
  <c r="L352" i="13" s="1"/>
  <c r="P352" s="1"/>
  <c r="AK351" i="10"/>
  <c r="G351" s="1"/>
  <c r="L348" i="13" s="1"/>
  <c r="P348" s="1"/>
  <c r="AK347" i="10"/>
  <c r="G347" s="1"/>
  <c r="L344" i="13" s="1"/>
  <c r="P344" s="1"/>
  <c r="AK343" i="10"/>
  <c r="G343" s="1"/>
  <c r="L340" i="13" s="1"/>
  <c r="P340" s="1"/>
  <c r="AK339" i="10"/>
  <c r="G339" s="1"/>
  <c r="L336" i="13" s="1"/>
  <c r="P336" s="1"/>
  <c r="AK335" i="10"/>
  <c r="G335" s="1"/>
  <c r="L332" i="13" s="1"/>
  <c r="P332" s="1"/>
  <c r="AK331" i="10"/>
  <c r="G331" s="1"/>
  <c r="L328" i="13" s="1"/>
  <c r="P328" s="1"/>
  <c r="AK327" i="10"/>
  <c r="G327" s="1"/>
  <c r="L324" i="13" s="1"/>
  <c r="P324" s="1"/>
  <c r="AK323" i="10"/>
  <c r="G323" s="1"/>
  <c r="L320" i="13" s="1"/>
  <c r="P320" s="1"/>
  <c r="AJ441" i="10"/>
  <c r="G441" s="1"/>
  <c r="AJ451"/>
  <c r="G451" s="1"/>
  <c r="L448" i="13" s="1"/>
  <c r="P448" s="1"/>
  <c r="BS456" i="10"/>
  <c r="X459"/>
  <c r="AU459" s="1"/>
  <c r="BS459" s="1"/>
  <c r="AJ458"/>
  <c r="AO459"/>
  <c r="BM459" s="1"/>
  <c r="AP459"/>
  <c r="BN459" s="1"/>
  <c r="AQ459"/>
  <c r="BO459" s="1"/>
  <c r="AR459"/>
  <c r="BP459" s="1"/>
  <c r="AS459"/>
  <c r="BQ459" s="1"/>
  <c r="AT459"/>
  <c r="BR459" s="1"/>
  <c r="AU457"/>
  <c r="BS457" s="1"/>
  <c r="AK458"/>
  <c r="AJ444"/>
  <c r="G444" s="1"/>
  <c r="L441" i="13" s="1"/>
  <c r="P441" s="1"/>
  <c r="AK446" i="10"/>
  <c r="G446" s="1"/>
  <c r="AJ443"/>
  <c r="G443" s="1"/>
  <c r="L440" i="13" s="1"/>
  <c r="P440" s="1"/>
  <c r="AK442" i="10"/>
  <c r="G442" s="1"/>
  <c r="L439" i="13" s="1"/>
  <c r="P439" s="1"/>
  <c r="AO238" i="10"/>
  <c r="BM238" s="1"/>
  <c r="AQ238"/>
  <c r="BO238" s="1"/>
  <c r="AS238"/>
  <c r="BQ238" s="1"/>
  <c r="H271"/>
  <c r="AO296"/>
  <c r="BM296" s="1"/>
  <c r="AP296"/>
  <c r="BN296" s="1"/>
  <c r="AQ296"/>
  <c r="BO296" s="1"/>
  <c r="AR296"/>
  <c r="BP296" s="1"/>
  <c r="AS296"/>
  <c r="BQ296" s="1"/>
  <c r="AT296"/>
  <c r="BR296" s="1"/>
  <c r="X299"/>
  <c r="AJ319"/>
  <c r="G319" s="1"/>
  <c r="L316" i="13" s="1"/>
  <c r="P316" s="1"/>
  <c r="AK436" i="10"/>
  <c r="G436" s="1"/>
  <c r="L433" i="13" s="1"/>
  <c r="P433" s="1"/>
  <c r="AK432" i="10"/>
  <c r="G432" s="1"/>
  <c r="L429" i="13" s="1"/>
  <c r="P429" s="1"/>
  <c r="AK428" i="10"/>
  <c r="G428" s="1"/>
  <c r="L425" i="13" s="1"/>
  <c r="P425" s="1"/>
  <c r="AK424" i="10"/>
  <c r="G424" s="1"/>
  <c r="L421" i="13" s="1"/>
  <c r="P421" s="1"/>
  <c r="AK420" i="10"/>
  <c r="G420" s="1"/>
  <c r="L417" i="13" s="1"/>
  <c r="P417" s="1"/>
  <c r="AK416" i="10"/>
  <c r="G416" s="1"/>
  <c r="L413" i="13" s="1"/>
  <c r="P413" s="1"/>
  <c r="AK412" i="10"/>
  <c r="G412" s="1"/>
  <c r="L409" i="13" s="1"/>
  <c r="P409" s="1"/>
  <c r="AK408" i="10"/>
  <c r="G408" s="1"/>
  <c r="L405" i="13" s="1"/>
  <c r="P405" s="1"/>
  <c r="AK404" i="10"/>
  <c r="G404" s="1"/>
  <c r="L401" i="13" s="1"/>
  <c r="P401" s="1"/>
  <c r="AK400" i="10"/>
  <c r="G400" s="1"/>
  <c r="L397" i="13" s="1"/>
  <c r="P397" s="1"/>
  <c r="AK396" i="10"/>
  <c r="G396" s="1"/>
  <c r="L393" i="13" s="1"/>
  <c r="P393" s="1"/>
  <c r="AK392" i="10"/>
  <c r="G392" s="1"/>
  <c r="L389" i="13" s="1"/>
  <c r="P389" s="1"/>
  <c r="AK388" i="10"/>
  <c r="G388" s="1"/>
  <c r="L385" i="13" s="1"/>
  <c r="P385" s="1"/>
  <c r="AK384" i="10"/>
  <c r="G384" s="1"/>
  <c r="L381" i="13" s="1"/>
  <c r="P381" s="1"/>
  <c r="AK380" i="10"/>
  <c r="G380" s="1"/>
  <c r="L377" i="13" s="1"/>
  <c r="P377" s="1"/>
  <c r="AK376" i="10"/>
  <c r="G376" s="1"/>
  <c r="L373" i="13" s="1"/>
  <c r="P373" s="1"/>
  <c r="AK372" i="10"/>
  <c r="G372" s="1"/>
  <c r="L369" i="13" s="1"/>
  <c r="P369" s="1"/>
  <c r="AK368" i="10"/>
  <c r="G368" s="1"/>
  <c r="L365" i="13" s="1"/>
  <c r="P365" s="1"/>
  <c r="AK364" i="10"/>
  <c r="G364" s="1"/>
  <c r="L361" i="13" s="1"/>
  <c r="P361" s="1"/>
  <c r="AK360" i="10"/>
  <c r="G360" s="1"/>
  <c r="L357" i="13" s="1"/>
  <c r="P357" s="1"/>
  <c r="AK356" i="10"/>
  <c r="G356" s="1"/>
  <c r="L353" i="13" s="1"/>
  <c r="P353" s="1"/>
  <c r="AK352" i="10"/>
  <c r="G352" s="1"/>
  <c r="L349" i="13" s="1"/>
  <c r="P349" s="1"/>
  <c r="AK348" i="10"/>
  <c r="G348" s="1"/>
  <c r="L345" i="13" s="1"/>
  <c r="P345" s="1"/>
  <c r="AK344" i="10"/>
  <c r="G344" s="1"/>
  <c r="L341" i="13" s="1"/>
  <c r="P341" s="1"/>
  <c r="AK340" i="10"/>
  <c r="G340" s="1"/>
  <c r="L337" i="13" s="1"/>
  <c r="P337" s="1"/>
  <c r="AK336" i="10"/>
  <c r="G336" s="1"/>
  <c r="L333" i="13" s="1"/>
  <c r="P333" s="1"/>
  <c r="AK332" i="10"/>
  <c r="G332" s="1"/>
  <c r="L329" i="13" s="1"/>
  <c r="P329" s="1"/>
  <c r="AK328" i="10"/>
  <c r="G328" s="1"/>
  <c r="AK324"/>
  <c r="G324" s="1"/>
  <c r="L321" i="13" s="1"/>
  <c r="P321" s="1"/>
  <c r="AK320" i="10"/>
  <c r="G320" s="1"/>
  <c r="L317" i="13" s="1"/>
  <c r="P317" s="1"/>
  <c r="AK318" i="10"/>
  <c r="G318" s="1"/>
  <c r="L315" i="13" s="1"/>
  <c r="P315" s="1"/>
  <c r="AK317" i="10"/>
  <c r="G317" s="1"/>
  <c r="L314" i="13" s="1"/>
  <c r="P314" s="1"/>
  <c r="AK316" i="10"/>
  <c r="G316" s="1"/>
  <c r="L313" i="13" s="1"/>
  <c r="AK315" i="10"/>
  <c r="AO274"/>
  <c r="BM274" s="1"/>
  <c r="AP274"/>
  <c r="BN274" s="1"/>
  <c r="AQ274"/>
  <c r="BO274" s="1"/>
  <c r="AR274"/>
  <c r="BP274" s="1"/>
  <c r="AS274"/>
  <c r="BQ274" s="1"/>
  <c r="AT274"/>
  <c r="BR274" s="1"/>
  <c r="AX274"/>
  <c r="BV274" s="1"/>
  <c r="CC293"/>
  <c r="H296"/>
  <c r="AJ30"/>
  <c r="AJ151"/>
  <c r="AJ152"/>
  <c r="AJ153"/>
  <c r="AJ307"/>
  <c r="G307" s="1"/>
  <c r="L305" i="13" s="1"/>
  <c r="P305" s="1"/>
  <c r="X311" i="10"/>
  <c r="H299"/>
  <c r="AK301"/>
  <c r="G301" s="1"/>
  <c r="L299" i="13" s="1"/>
  <c r="X302" i="10"/>
  <c r="P308" i="13"/>
  <c r="AK309" i="10"/>
  <c r="G309" s="1"/>
  <c r="L307" i="13" s="1"/>
  <c r="P307" s="1"/>
  <c r="AK308" i="10"/>
  <c r="G308" s="1"/>
  <c r="L306" i="13" s="1"/>
  <c r="P306" s="1"/>
  <c r="AK306" i="10"/>
  <c r="G306" s="1"/>
  <c r="L304" i="13" s="1"/>
  <c r="P304" s="1"/>
  <c r="AK305" i="10"/>
  <c r="G305" s="1"/>
  <c r="L303" i="13" s="1"/>
  <c r="P303" s="1"/>
  <c r="AO292" i="10"/>
  <c r="BM292" s="1"/>
  <c r="AP292"/>
  <c r="BN292" s="1"/>
  <c r="AQ292"/>
  <c r="BO292" s="1"/>
  <c r="AR292"/>
  <c r="BP292" s="1"/>
  <c r="AS292"/>
  <c r="BQ292" s="1"/>
  <c r="AT292"/>
  <c r="BR292" s="1"/>
  <c r="AV292"/>
  <c r="BT292" s="1"/>
  <c r="AX292"/>
  <c r="BV292" s="1"/>
  <c r="BS289"/>
  <c r="AW292"/>
  <c r="BU292" s="1"/>
  <c r="BS293"/>
  <c r="AV296"/>
  <c r="BT296" s="1"/>
  <c r="AW296"/>
  <c r="BU296" s="1"/>
  <c r="AX296"/>
  <c r="BV296" s="1"/>
  <c r="AK299"/>
  <c r="AK294"/>
  <c r="AU294"/>
  <c r="BS294" s="1"/>
  <c r="AU296"/>
  <c r="BS296" s="1"/>
  <c r="AJ292"/>
  <c r="AK290"/>
  <c r="G290" s="1"/>
  <c r="L288" i="13" s="1"/>
  <c r="AU290" i="10"/>
  <c r="BS290" s="1"/>
  <c r="AK291"/>
  <c r="G291" s="1"/>
  <c r="L289" i="13" s="1"/>
  <c r="P289" s="1"/>
  <c r="AU291" i="10"/>
  <c r="BS291" s="1"/>
  <c r="X292"/>
  <c r="AU292" s="1"/>
  <c r="BS292" s="1"/>
  <c r="BS267"/>
  <c r="BS260"/>
  <c r="BS263"/>
  <c r="AO266"/>
  <c r="BM266" s="1"/>
  <c r="AQ266"/>
  <c r="BO266" s="1"/>
  <c r="AS266"/>
  <c r="BQ266" s="1"/>
  <c r="AV266"/>
  <c r="BT266" s="1"/>
  <c r="AX266"/>
  <c r="BV266" s="1"/>
  <c r="AO271"/>
  <c r="BM271" s="1"/>
  <c r="AQ271"/>
  <c r="BO271" s="1"/>
  <c r="AS271"/>
  <c r="BQ271" s="1"/>
  <c r="AV271"/>
  <c r="BT271" s="1"/>
  <c r="AX271"/>
  <c r="BV271" s="1"/>
  <c r="CC220"/>
  <c r="CC260"/>
  <c r="AJ261"/>
  <c r="AJ262" s="1"/>
  <c r="AP262"/>
  <c r="BN262" s="1"/>
  <c r="AR262"/>
  <c r="BP262" s="1"/>
  <c r="AT262"/>
  <c r="BR262" s="1"/>
  <c r="AW262"/>
  <c r="BU262" s="1"/>
  <c r="CC263"/>
  <c r="AJ264"/>
  <c r="AP266"/>
  <c r="BN266" s="1"/>
  <c r="AR266"/>
  <c r="BP266" s="1"/>
  <c r="AT266"/>
  <c r="BR266" s="1"/>
  <c r="AW266"/>
  <c r="BU266" s="1"/>
  <c r="AJ270"/>
  <c r="BS272"/>
  <c r="CC272"/>
  <c r="AJ265"/>
  <c r="CC267"/>
  <c r="AJ268"/>
  <c r="AV274"/>
  <c r="BT274" s="1"/>
  <c r="AW274"/>
  <c r="BU274" s="1"/>
  <c r="AJ274"/>
  <c r="X274"/>
  <c r="AU274" s="1"/>
  <c r="BS274" s="1"/>
  <c r="AK269"/>
  <c r="G269" s="1"/>
  <c r="L267" i="13" s="1"/>
  <c r="P267" s="1"/>
  <c r="AP271" i="10"/>
  <c r="BN271" s="1"/>
  <c r="AR271"/>
  <c r="BP271" s="1"/>
  <c r="AT271"/>
  <c r="BR271" s="1"/>
  <c r="AW271"/>
  <c r="BU271" s="1"/>
  <c r="AK268"/>
  <c r="AU268"/>
  <c r="BS268" s="1"/>
  <c r="AK270"/>
  <c r="AK264"/>
  <c r="AU264"/>
  <c r="BS264" s="1"/>
  <c r="AK265"/>
  <c r="AK261"/>
  <c r="AU261"/>
  <c r="BS261" s="1"/>
  <c r="AU221"/>
  <c r="BS221" s="1"/>
  <c r="AJ223"/>
  <c r="G223" s="1"/>
  <c r="L221" i="13" s="1"/>
  <c r="P221" s="1"/>
  <c r="BS239" i="10"/>
  <c r="AJ241"/>
  <c r="AJ237"/>
  <c r="AO242"/>
  <c r="BM242" s="1"/>
  <c r="AQ242"/>
  <c r="BO242" s="1"/>
  <c r="AS242"/>
  <c r="BQ242" s="1"/>
  <c r="AV242"/>
  <c r="BT242" s="1"/>
  <c r="AX242"/>
  <c r="BV242" s="1"/>
  <c r="H252"/>
  <c r="AV252"/>
  <c r="BT252" s="1"/>
  <c r="AW252"/>
  <c r="BU252" s="1"/>
  <c r="AX252"/>
  <c r="BV252" s="1"/>
  <c r="AJ221"/>
  <c r="G221" s="1"/>
  <c r="CC235"/>
  <c r="H238"/>
  <c r="AJ236"/>
  <c r="BS237"/>
  <c r="AP238"/>
  <c r="BN238" s="1"/>
  <c r="AR238"/>
  <c r="BP238" s="1"/>
  <c r="AT238"/>
  <c r="BR238" s="1"/>
  <c r="CC239"/>
  <c r="H242"/>
  <c r="AJ240"/>
  <c r="BS241"/>
  <c r="AP242"/>
  <c r="BN242" s="1"/>
  <c r="AR242"/>
  <c r="BP242" s="1"/>
  <c r="AT242"/>
  <c r="BR242" s="1"/>
  <c r="AW242"/>
  <c r="BU242" s="1"/>
  <c r="BS243"/>
  <c r="AO252"/>
  <c r="BM252" s="1"/>
  <c r="AP252"/>
  <c r="BN252" s="1"/>
  <c r="AQ252"/>
  <c r="BO252" s="1"/>
  <c r="AR252"/>
  <c r="BP252" s="1"/>
  <c r="AS252"/>
  <c r="BQ252" s="1"/>
  <c r="AT252"/>
  <c r="BR252" s="1"/>
  <c r="AW238"/>
  <c r="BU238" s="1"/>
  <c r="AU245"/>
  <c r="BS245" s="1"/>
  <c r="X252"/>
  <c r="AU252" s="1"/>
  <c r="BS252" s="1"/>
  <c r="AV238"/>
  <c r="BT238" s="1"/>
  <c r="AX238"/>
  <c r="BV238" s="1"/>
  <c r="AK240"/>
  <c r="AU240"/>
  <c r="BS240" s="1"/>
  <c r="AK241"/>
  <c r="AK236"/>
  <c r="AU236"/>
  <c r="BS236" s="1"/>
  <c r="AK237"/>
  <c r="AJ224"/>
  <c r="AJ230"/>
  <c r="AK229"/>
  <c r="AK230" s="1"/>
  <c r="X230"/>
  <c r="AK226"/>
  <c r="G226" s="1"/>
  <c r="L224" i="13" s="1"/>
  <c r="P224" s="1"/>
  <c r="AK225" i="10"/>
  <c r="G225" s="1"/>
  <c r="L223" i="13" s="1"/>
  <c r="P223" s="1"/>
  <c r="G224" i="10"/>
  <c r="L222" i="13" s="1"/>
  <c r="P222" s="1"/>
  <c r="H227" i="10"/>
  <c r="AP227"/>
  <c r="BN227" s="1"/>
  <c r="AR227"/>
  <c r="BP227" s="1"/>
  <c r="AT227"/>
  <c r="BR227" s="1"/>
  <c r="AW227"/>
  <c r="BU227" s="1"/>
  <c r="BS220"/>
  <c r="AO227"/>
  <c r="BM227" s="1"/>
  <c r="AQ227"/>
  <c r="BO227" s="1"/>
  <c r="AS227"/>
  <c r="BQ227" s="1"/>
  <c r="AV227"/>
  <c r="BT227" s="1"/>
  <c r="AX227"/>
  <c r="BV227" s="1"/>
  <c r="X227"/>
  <c r="AU227" s="1"/>
  <c r="BS227" s="1"/>
  <c r="AJ219"/>
  <c r="AK218"/>
  <c r="AK219" s="1"/>
  <c r="X219"/>
  <c r="BS183"/>
  <c r="CC183"/>
  <c r="G184"/>
  <c r="L182" i="13" s="1"/>
  <c r="BS189" i="10"/>
  <c r="AO192"/>
  <c r="BM192" s="1"/>
  <c r="AQ192"/>
  <c r="BO192" s="1"/>
  <c r="AS192"/>
  <c r="BQ192" s="1"/>
  <c r="AV192"/>
  <c r="BT192" s="1"/>
  <c r="AX192"/>
  <c r="BV192" s="1"/>
  <c r="H196"/>
  <c r="AJ195"/>
  <c r="G195" s="1"/>
  <c r="L193" i="13" s="1"/>
  <c r="P193" s="1"/>
  <c r="AJ194" i="10"/>
  <c r="AJ203"/>
  <c r="G203" s="1"/>
  <c r="L201" i="13" s="1"/>
  <c r="P201" s="1"/>
  <c r="X204" i="10"/>
  <c r="AJ206"/>
  <c r="AJ207" s="1"/>
  <c r="X210"/>
  <c r="X196"/>
  <c r="AJ210"/>
  <c r="AK209"/>
  <c r="AK210" s="1"/>
  <c r="AK206"/>
  <c r="AK207" s="1"/>
  <c r="CC189"/>
  <c r="AJ198"/>
  <c r="AP192"/>
  <c r="BN192" s="1"/>
  <c r="AR192"/>
  <c r="BP192" s="1"/>
  <c r="AT192"/>
  <c r="BR192" s="1"/>
  <c r="AW192"/>
  <c r="BU192" s="1"/>
  <c r="G187"/>
  <c r="L185" i="13" s="1"/>
  <c r="P185" s="1"/>
  <c r="G185" i="10"/>
  <c r="L183" i="13" s="1"/>
  <c r="P183" s="1"/>
  <c r="G186" i="10"/>
  <c r="L184" i="13" s="1"/>
  <c r="P184" s="1"/>
  <c r="AW188" i="10"/>
  <c r="BU188" s="1"/>
  <c r="H188"/>
  <c r="AO188"/>
  <c r="BM188" s="1"/>
  <c r="AP188"/>
  <c r="BN188" s="1"/>
  <c r="AQ188"/>
  <c r="BO188" s="1"/>
  <c r="AR188"/>
  <c r="BP188" s="1"/>
  <c r="AS188"/>
  <c r="BQ188" s="1"/>
  <c r="AT188"/>
  <c r="BR188" s="1"/>
  <c r="AV188"/>
  <c r="BT188" s="1"/>
  <c r="AX188"/>
  <c r="BV188" s="1"/>
  <c r="AU185"/>
  <c r="BS185" s="1"/>
  <c r="X188"/>
  <c r="AU188" s="1"/>
  <c r="BS188" s="1"/>
  <c r="H165"/>
  <c r="AJ163"/>
  <c r="G163" s="1"/>
  <c r="L161" i="13" s="1"/>
  <c r="P161" s="1"/>
  <c r="AJ172" i="10"/>
  <c r="G172" s="1"/>
  <c r="L170" i="13" s="1"/>
  <c r="P170" s="1"/>
  <c r="H160" i="10"/>
  <c r="AK159"/>
  <c r="G159" s="1"/>
  <c r="L157" i="13" s="1"/>
  <c r="P157" s="1"/>
  <c r="AJ170" i="10"/>
  <c r="G170" s="1"/>
  <c r="L168" i="13" s="1"/>
  <c r="P168" s="1"/>
  <c r="AJ174" i="10"/>
  <c r="G174" s="1"/>
  <c r="L172" i="13" s="1"/>
  <c r="P172" s="1"/>
  <c r="AJ173" i="10"/>
  <c r="G173" s="1"/>
  <c r="L171" i="13" s="1"/>
  <c r="P171" s="1"/>
  <c r="AJ171" i="10"/>
  <c r="G171" s="1"/>
  <c r="L169" i="13" s="1"/>
  <c r="P169" s="1"/>
  <c r="AJ164" i="10"/>
  <c r="AJ165" s="1"/>
  <c r="X165"/>
  <c r="AK162"/>
  <c r="AK165" s="1"/>
  <c r="AJ158"/>
  <c r="AJ160" s="1"/>
  <c r="AK156"/>
  <c r="AK128"/>
  <c r="G128" s="1"/>
  <c r="AK130"/>
  <c r="G130" s="1"/>
  <c r="AK127"/>
  <c r="G127" s="1"/>
  <c r="AK129"/>
  <c r="G129" s="1"/>
  <c r="AK113"/>
  <c r="AK103"/>
  <c r="AK95"/>
  <c r="G95" s="1"/>
  <c r="L93" i="13" s="1"/>
  <c r="P93" s="1"/>
  <c r="AJ119" i="10"/>
  <c r="G119" s="1"/>
  <c r="AJ115"/>
  <c r="AJ113"/>
  <c r="AJ111"/>
  <c r="G111" s="1"/>
  <c r="L109" i="13" s="1"/>
  <c r="P109" s="1"/>
  <c r="AJ109" i="10"/>
  <c r="G109" s="1"/>
  <c r="L107" i="13" s="1"/>
  <c r="P107" s="1"/>
  <c r="AJ107" i="10"/>
  <c r="G107" s="1"/>
  <c r="L105" i="13" s="1"/>
  <c r="P105" s="1"/>
  <c r="AJ105" i="10"/>
  <c r="AJ103"/>
  <c r="G103" s="1"/>
  <c r="L101" i="13" s="1"/>
  <c r="P101" s="1"/>
  <c r="AJ101" i="10"/>
  <c r="G101" s="1"/>
  <c r="L99" i="13" s="1"/>
  <c r="P99" s="1"/>
  <c r="AJ99" i="10"/>
  <c r="G99" s="1"/>
  <c r="L97" i="13" s="1"/>
  <c r="P97" s="1"/>
  <c r="AJ97" i="10"/>
  <c r="AJ93"/>
  <c r="AJ91"/>
  <c r="AJ89"/>
  <c r="G89" s="1"/>
  <c r="L87" i="13" s="1"/>
  <c r="P87" s="1"/>
  <c r="AJ87" i="10"/>
  <c r="G87" s="1"/>
  <c r="L85" i="13" s="1"/>
  <c r="P85" s="1"/>
  <c r="AJ85" i="10"/>
  <c r="G85" s="1"/>
  <c r="L83" i="13" s="1"/>
  <c r="P83" s="1"/>
  <c r="AJ83" i="10"/>
  <c r="G83" s="1"/>
  <c r="L81" i="13" s="1"/>
  <c r="P81" s="1"/>
  <c r="AJ81" i="10"/>
  <c r="G81" s="1"/>
  <c r="L79" i="13" s="1"/>
  <c r="P79" s="1"/>
  <c r="AJ79" i="10"/>
  <c r="G79" s="1"/>
  <c r="L77" i="13" s="1"/>
  <c r="P77" s="1"/>
  <c r="AJ77" i="10"/>
  <c r="G77" s="1"/>
  <c r="L75" i="13" s="1"/>
  <c r="P75" s="1"/>
  <c r="AJ75" i="10"/>
  <c r="G75" s="1"/>
  <c r="L73" i="13" s="1"/>
  <c r="P73" s="1"/>
  <c r="AJ73" i="10"/>
  <c r="G73" s="1"/>
  <c r="AJ71"/>
  <c r="G71" s="1"/>
  <c r="AJ69"/>
  <c r="G69" s="1"/>
  <c r="AJ67"/>
  <c r="G67" s="1"/>
  <c r="AJ66"/>
  <c r="G66" s="1"/>
  <c r="AJ354"/>
  <c r="G354" s="1"/>
  <c r="L351" i="13" s="1"/>
  <c r="P351" s="1"/>
  <c r="AJ61" i="10"/>
  <c r="G61" s="1"/>
  <c r="AJ59"/>
  <c r="G59" s="1"/>
  <c r="AJ57"/>
  <c r="G57" s="1"/>
  <c r="AJ55"/>
  <c r="G55" s="1"/>
  <c r="AJ53"/>
  <c r="G53" s="1"/>
  <c r="AJ51"/>
  <c r="G51" s="1"/>
  <c r="AJ47"/>
  <c r="G47" s="1"/>
  <c r="AJ43"/>
  <c r="G43" s="1"/>
  <c r="L41" i="13" s="1"/>
  <c r="P41" s="1"/>
  <c r="AJ41" i="10"/>
  <c r="G41" s="1"/>
  <c r="L39" i="13" s="1"/>
  <c r="P39" s="1"/>
  <c r="AJ39" i="10"/>
  <c r="G39" s="1"/>
  <c r="L37" i="13" s="1"/>
  <c r="P37" s="1"/>
  <c r="AJ37" i="10"/>
  <c r="G37" s="1"/>
  <c r="L35" i="13" s="1"/>
  <c r="P35" s="1"/>
  <c r="AJ35" i="10"/>
  <c r="G35" s="1"/>
  <c r="L33" i="13" s="1"/>
  <c r="P33" s="1"/>
  <c r="AJ33" i="10"/>
  <c r="G33" s="1"/>
  <c r="L31" i="13" s="1"/>
  <c r="P31" s="1"/>
  <c r="AJ31" i="10"/>
  <c r="G31" s="1"/>
  <c r="L29" i="13" s="1"/>
  <c r="P29" s="1"/>
  <c r="AJ29" i="10"/>
  <c r="G29" s="1"/>
  <c r="L27" i="13" s="1"/>
  <c r="P27" s="1"/>
  <c r="AJ27" i="10"/>
  <c r="G27" s="1"/>
  <c r="L25" i="13" s="1"/>
  <c r="P25" s="1"/>
  <c r="AJ21" i="10"/>
  <c r="G21" s="1"/>
  <c r="L19" i="13" s="1"/>
  <c r="P19" s="1"/>
  <c r="AJ19" i="10"/>
  <c r="G19" s="1"/>
  <c r="L17" i="13" s="1"/>
  <c r="P17" s="1"/>
  <c r="AK115" i="10"/>
  <c r="AK105"/>
  <c r="AK97"/>
  <c r="AK93"/>
  <c r="AK91"/>
  <c r="AY296"/>
  <c r="BW296" s="1"/>
  <c r="AY292"/>
  <c r="BW292" s="1"/>
  <c r="G113" l="1"/>
  <c r="L111" i="13" s="1"/>
  <c r="P111" s="1"/>
  <c r="G294" i="10"/>
  <c r="CA294" s="1"/>
  <c r="CC294" s="1"/>
  <c r="AK296"/>
  <c r="G164"/>
  <c r="L162" i="13" s="1"/>
  <c r="P162" s="1"/>
  <c r="G265" i="10"/>
  <c r="L263" i="13" s="1"/>
  <c r="P263" s="1"/>
  <c r="G264" i="10"/>
  <c r="L262" i="13" s="1"/>
  <c r="AJ271" i="10"/>
  <c r="G227"/>
  <c r="G543"/>
  <c r="L540" i="13" s="1"/>
  <c r="AU549" i="10"/>
  <c r="BS549" s="1"/>
  <c r="L219" i="13"/>
  <c r="L225" s="1"/>
  <c r="F30" i="11" s="1"/>
  <c r="AK124" i="10"/>
  <c r="AJ124"/>
  <c r="G30"/>
  <c r="L28" i="13" s="1"/>
  <c r="P28" s="1"/>
  <c r="L127"/>
  <c r="P127" s="1"/>
  <c r="L128"/>
  <c r="P128" s="1"/>
  <c r="L443"/>
  <c r="P443" s="1"/>
  <c r="L125"/>
  <c r="P125" s="1"/>
  <c r="L126"/>
  <c r="P126" s="1"/>
  <c r="L438"/>
  <c r="P438" s="1"/>
  <c r="G449" i="10"/>
  <c r="L49" i="13"/>
  <c r="P49" s="1"/>
  <c r="L53"/>
  <c r="P53" s="1"/>
  <c r="L57"/>
  <c r="P57" s="1"/>
  <c r="L65"/>
  <c r="P65" s="1"/>
  <c r="L69"/>
  <c r="P69" s="1"/>
  <c r="L45"/>
  <c r="P45" s="1"/>
  <c r="L51"/>
  <c r="P51" s="1"/>
  <c r="L55"/>
  <c r="P55" s="1"/>
  <c r="L59"/>
  <c r="P59" s="1"/>
  <c r="L64"/>
  <c r="P64" s="1"/>
  <c r="L67"/>
  <c r="P67" s="1"/>
  <c r="L71"/>
  <c r="P71" s="1"/>
  <c r="L408"/>
  <c r="P408" s="1"/>
  <c r="L44"/>
  <c r="P44" s="1"/>
  <c r="L54"/>
  <c r="P54" s="1"/>
  <c r="L60"/>
  <c r="P60" s="1"/>
  <c r="L68"/>
  <c r="P68" s="1"/>
  <c r="L52"/>
  <c r="P52" s="1"/>
  <c r="L66"/>
  <c r="P66" s="1"/>
  <c r="L63"/>
  <c r="P63" s="1"/>
  <c r="L50"/>
  <c r="P50" s="1"/>
  <c r="L56"/>
  <c r="P56" s="1"/>
  <c r="L70"/>
  <c r="P70" s="1"/>
  <c r="L42"/>
  <c r="P42" s="1"/>
  <c r="L58"/>
  <c r="P58" s="1"/>
  <c r="L48"/>
  <c r="P48" s="1"/>
  <c r="L61"/>
  <c r="P61" s="1"/>
  <c r="L46"/>
  <c r="P46" s="1"/>
  <c r="L406"/>
  <c r="P406" s="1"/>
  <c r="P407"/>
  <c r="L119"/>
  <c r="P119" s="1"/>
  <c r="L118"/>
  <c r="P118" s="1"/>
  <c r="L117"/>
  <c r="P117" s="1"/>
  <c r="L115"/>
  <c r="P115" s="1"/>
  <c r="L114"/>
  <c r="P114" s="1"/>
  <c r="G626" i="10"/>
  <c r="BZ626" s="1"/>
  <c r="L616" i="13"/>
  <c r="P616" s="1"/>
  <c r="L116"/>
  <c r="P116" s="1"/>
  <c r="AK794" i="10"/>
  <c r="L325" i="13"/>
  <c r="P325" s="1"/>
  <c r="P326"/>
  <c r="P619"/>
  <c r="P620"/>
  <c r="G315" i="10"/>
  <c r="CA565"/>
  <c r="CC565" s="1"/>
  <c r="G247"/>
  <c r="L245" i="13" s="1"/>
  <c r="P245" s="1"/>
  <c r="CA828" i="10"/>
  <c r="CC828" s="1"/>
  <c r="BZ565"/>
  <c r="CA566"/>
  <c r="CC566" s="1"/>
  <c r="L563" i="13"/>
  <c r="P563" s="1"/>
  <c r="BZ566" i="10"/>
  <c r="BY566"/>
  <c r="BY565"/>
  <c r="AK573"/>
  <c r="CA608"/>
  <c r="CC608" s="1"/>
  <c r="G573"/>
  <c r="BY573" s="1"/>
  <c r="G824"/>
  <c r="G826" s="1"/>
  <c r="BY826" s="1"/>
  <c r="G513"/>
  <c r="AK518"/>
  <c r="G245"/>
  <c r="L243" i="13" s="1"/>
  <c r="P243" s="1"/>
  <c r="G248" i="10"/>
  <c r="L246" i="13" s="1"/>
  <c r="P246" s="1"/>
  <c r="AK204" i="10"/>
  <c r="BZ942"/>
  <c r="CA942"/>
  <c r="CC942" s="1"/>
  <c r="G246"/>
  <c r="L244" i="13" s="1"/>
  <c r="P244" s="1"/>
  <c r="G249" i="10"/>
  <c r="L247" i="13" s="1"/>
  <c r="P247" s="1"/>
  <c r="G250" i="10"/>
  <c r="L248" i="13" s="1"/>
  <c r="P248" s="1"/>
  <c r="G251" i="10"/>
  <c r="L249" i="13" s="1"/>
  <c r="P249" s="1"/>
  <c r="G858" i="10"/>
  <c r="L855" i="13" s="1"/>
  <c r="P855" s="1"/>
  <c r="AJ238" i="10"/>
  <c r="AJ459"/>
  <c r="BZ608"/>
  <c r="G139"/>
  <c r="L137" i="13" s="1"/>
  <c r="P137" s="1"/>
  <c r="G17" i="10"/>
  <c r="G23"/>
  <c r="L290" i="13"/>
  <c r="F46" i="11" s="1"/>
  <c r="P288" i="13"/>
  <c r="P290" s="1"/>
  <c r="L300"/>
  <c r="F49" i="11" s="1"/>
  <c r="P299" i="13"/>
  <c r="P300" s="1"/>
  <c r="L297"/>
  <c r="F48" i="11" s="1"/>
  <c r="P296" i="13"/>
  <c r="P297" s="1"/>
  <c r="L553"/>
  <c r="F74" i="11" s="1"/>
  <c r="P551" i="13"/>
  <c r="P553" s="1"/>
  <c r="L556"/>
  <c r="F75" i="11" s="1"/>
  <c r="P555" i="13"/>
  <c r="P556" s="1"/>
  <c r="BZ578" i="10"/>
  <c r="L575" i="13"/>
  <c r="L585"/>
  <c r="F81" i="11" s="1"/>
  <c r="P584" i="13"/>
  <c r="P585" s="1"/>
  <c r="L591"/>
  <c r="F83" i="11" s="1"/>
  <c r="P590" i="13"/>
  <c r="P591" s="1"/>
  <c r="F82" i="11"/>
  <c r="P588" i="13"/>
  <c r="L602"/>
  <c r="F86" i="11" s="1"/>
  <c r="P600" i="13"/>
  <c r="P602" s="1"/>
  <c r="L606"/>
  <c r="F87" i="11" s="1"/>
  <c r="P604" i="13"/>
  <c r="P606" s="1"/>
  <c r="L598"/>
  <c r="F85" i="11" s="1"/>
  <c r="P596" i="13"/>
  <c r="P598" s="1"/>
  <c r="L626"/>
  <c r="F91" i="11" s="1"/>
  <c r="P625" i="13"/>
  <c r="P626" s="1"/>
  <c r="L611"/>
  <c r="F88" i="11" s="1"/>
  <c r="L186" i="13"/>
  <c r="F22" i="11" s="1"/>
  <c r="P182" i="13"/>
  <c r="P186" s="1"/>
  <c r="P262"/>
  <c r="P313"/>
  <c r="L573"/>
  <c r="F78" i="11" s="1"/>
  <c r="P572" i="13"/>
  <c r="P573" s="1"/>
  <c r="L582"/>
  <c r="F80" i="11" s="1"/>
  <c r="P579" i="13"/>
  <c r="P582" s="1"/>
  <c r="L614"/>
  <c r="F89" i="11" s="1"/>
  <c r="P613" i="13"/>
  <c r="P614" s="1"/>
  <c r="P825"/>
  <c r="P828" s="1"/>
  <c r="L828"/>
  <c r="F97" i="11" s="1"/>
  <c r="P562" i="13"/>
  <c r="P611"/>
  <c r="G25" i="10"/>
  <c r="L23" i="13" s="1"/>
  <c r="P23" s="1"/>
  <c r="G167" i="10"/>
  <c r="L165" i="13" s="1"/>
  <c r="G453" i="10"/>
  <c r="L450" i="13" s="1"/>
  <c r="G457" i="10"/>
  <c r="L454" i="13" s="1"/>
  <c r="G452" i="10"/>
  <c r="L449" i="13" s="1"/>
  <c r="G454" i="10"/>
  <c r="L451" i="13" s="1"/>
  <c r="P451" s="1"/>
  <c r="P135"/>
  <c r="BY828" i="10"/>
  <c r="CA830"/>
  <c r="CC830" s="1"/>
  <c r="G501"/>
  <c r="AJ196"/>
  <c r="BY608"/>
  <c r="BZ828"/>
  <c r="BZ825"/>
  <c r="BZ830"/>
  <c r="BY830"/>
  <c r="BY825"/>
  <c r="BY563"/>
  <c r="G831"/>
  <c r="CA825"/>
  <c r="CC825" s="1"/>
  <c r="BZ831"/>
  <c r="G556"/>
  <c r="CA556" s="1"/>
  <c r="CC556" s="1"/>
  <c r="BZ584"/>
  <c r="BY578"/>
  <c r="G580"/>
  <c r="BZ580" s="1"/>
  <c r="G588"/>
  <c r="G594"/>
  <c r="G605"/>
  <c r="BZ605" s="1"/>
  <c r="G609"/>
  <c r="BZ609" s="1"/>
  <c r="G614"/>
  <c r="G559"/>
  <c r="CA559" s="1"/>
  <c r="CC559" s="1"/>
  <c r="G576"/>
  <c r="BY576" s="1"/>
  <c r="BY582"/>
  <c r="G585"/>
  <c r="CA585" s="1"/>
  <c r="CC585" s="1"/>
  <c r="BZ604"/>
  <c r="G617"/>
  <c r="G601"/>
  <c r="BZ601" s="1"/>
  <c r="G629"/>
  <c r="AY580"/>
  <c r="BW580" s="1"/>
  <c r="AN580"/>
  <c r="BL580" s="1"/>
  <c r="AY601"/>
  <c r="BW601" s="1"/>
  <c r="AN601"/>
  <c r="BL601" s="1"/>
  <c r="AN296"/>
  <c r="BL296" s="1"/>
  <c r="AN292"/>
  <c r="BL292" s="1"/>
  <c r="CA575"/>
  <c r="CC575" s="1"/>
  <c r="BZ563"/>
  <c r="CA603"/>
  <c r="CC603" s="1"/>
  <c r="BY603"/>
  <c r="CA619"/>
  <c r="CC619" s="1"/>
  <c r="BY619"/>
  <c r="CA604"/>
  <c r="CC604" s="1"/>
  <c r="BY604"/>
  <c r="CA607"/>
  <c r="CC607" s="1"/>
  <c r="BY607"/>
  <c r="BZ603"/>
  <c r="BZ619"/>
  <c r="BZ607"/>
  <c r="CA584"/>
  <c r="CC584" s="1"/>
  <c r="BY584"/>
  <c r="BZ582"/>
  <c r="CA582"/>
  <c r="CC582" s="1"/>
  <c r="G261"/>
  <c r="L259" i="13" s="1"/>
  <c r="BZ575" i="10"/>
  <c r="BY575"/>
  <c r="CA579"/>
  <c r="CC579" s="1"/>
  <c r="BY579"/>
  <c r="CA558"/>
  <c r="CC558" s="1"/>
  <c r="BZ579"/>
  <c r="BY558"/>
  <c r="BZ558"/>
  <c r="CA555"/>
  <c r="CC555" s="1"/>
  <c r="BY555"/>
  <c r="CA554"/>
  <c r="CC554" s="1"/>
  <c r="BY554"/>
  <c r="CA543"/>
  <c r="CC543" s="1"/>
  <c r="AJ552"/>
  <c r="G551"/>
  <c r="L548" i="13" s="1"/>
  <c r="AJ549" i="10"/>
  <c r="AK549"/>
  <c r="AK556"/>
  <c r="BZ554"/>
  <c r="AJ540"/>
  <c r="G539"/>
  <c r="L536" i="13" s="1"/>
  <c r="BZ555" i="10"/>
  <c r="AK528"/>
  <c r="G526"/>
  <c r="L523" i="13" s="1"/>
  <c r="G516" i="10"/>
  <c r="L513" i="13" s="1"/>
  <c r="P513" s="1"/>
  <c r="G523" i="10"/>
  <c r="L520" i="13" s="1"/>
  <c r="G493" i="10"/>
  <c r="AJ508"/>
  <c r="AK508"/>
  <c r="G504"/>
  <c r="L501" i="13" s="1"/>
  <c r="G510" i="10"/>
  <c r="L507" i="13" s="1"/>
  <c r="AJ511" i="10"/>
  <c r="G494"/>
  <c r="L491" i="13" s="1"/>
  <c r="P491" s="1"/>
  <c r="AJ499" i="10"/>
  <c r="AK491"/>
  <c r="G199"/>
  <c r="L197" i="13" s="1"/>
  <c r="AK502" i="10"/>
  <c r="AK499"/>
  <c r="G489"/>
  <c r="L486" i="13" s="1"/>
  <c r="AJ491" i="10"/>
  <c r="AJ471"/>
  <c r="AJ476"/>
  <c r="G473"/>
  <c r="L470" i="13" s="1"/>
  <c r="AK476" i="10"/>
  <c r="G475"/>
  <c r="L472" i="13" s="1"/>
  <c r="P472" s="1"/>
  <c r="G468" i="10"/>
  <c r="L465" i="13" s="1"/>
  <c r="P465" s="1"/>
  <c r="AK471" i="10"/>
  <c r="G466"/>
  <c r="G458"/>
  <c r="L455" i="13" s="1"/>
  <c r="P455" s="1"/>
  <c r="AK459" i="10"/>
  <c r="AJ242"/>
  <c r="G274"/>
  <c r="AJ252"/>
  <c r="G240"/>
  <c r="AK302"/>
  <c r="G236"/>
  <c r="L234" i="13" s="1"/>
  <c r="G268" i="10"/>
  <c r="L266" i="13" s="1"/>
  <c r="G292" i="10"/>
  <c r="CA292" s="1"/>
  <c r="CC292" s="1"/>
  <c r="AJ302"/>
  <c r="G302"/>
  <c r="AJ299"/>
  <c r="G299"/>
  <c r="CA291"/>
  <c r="CC291" s="1"/>
  <c r="BY291"/>
  <c r="CA290"/>
  <c r="CC290" s="1"/>
  <c r="BY290"/>
  <c r="AK292"/>
  <c r="BZ290"/>
  <c r="BZ291"/>
  <c r="AJ266"/>
  <c r="AK274"/>
  <c r="AK271"/>
  <c r="G270"/>
  <c r="L268" i="13" s="1"/>
  <c r="P268" s="1"/>
  <c r="BY265" i="10"/>
  <c r="CA264"/>
  <c r="CC264" s="1"/>
  <c r="AK266"/>
  <c r="BZ264"/>
  <c r="BZ265"/>
  <c r="AK262"/>
  <c r="AJ204"/>
  <c r="G194"/>
  <c r="L192" i="13" s="1"/>
  <c r="G209" i="10"/>
  <c r="L207" i="13" s="1"/>
  <c r="AK252" i="10"/>
  <c r="G932"/>
  <c r="L929" i="13" s="1"/>
  <c r="AK242" i="10"/>
  <c r="G241"/>
  <c r="L239" i="13" s="1"/>
  <c r="P239" s="1"/>
  <c r="AK238" i="10"/>
  <c r="G237"/>
  <c r="L235" i="13" s="1"/>
  <c r="P235" s="1"/>
  <c r="G229" i="10"/>
  <c r="L227" i="13" s="1"/>
  <c r="G218" i="10"/>
  <c r="L216" i="13" s="1"/>
  <c r="AJ227" i="10"/>
  <c r="AK227"/>
  <c r="G188"/>
  <c r="G206"/>
  <c r="L204" i="13" s="1"/>
  <c r="G198" i="10"/>
  <c r="G880"/>
  <c r="L877" i="13" s="1"/>
  <c r="AK188" i="10"/>
  <c r="AJ188"/>
  <c r="G162"/>
  <c r="L160" i="13" s="1"/>
  <c r="G156" i="10"/>
  <c r="AK160"/>
  <c r="G158"/>
  <c r="L156" i="13" s="1"/>
  <c r="P156" s="1"/>
  <c r="G93" i="10"/>
  <c r="L91" i="13" s="1"/>
  <c r="P91" s="1"/>
  <c r="G115" i="10"/>
  <c r="L113" i="13" s="1"/>
  <c r="P113" s="1"/>
  <c r="G91" i="10"/>
  <c r="L89" i="13" s="1"/>
  <c r="P89" s="1"/>
  <c r="G97" i="10"/>
  <c r="L95" i="13" s="1"/>
  <c r="P95" s="1"/>
  <c r="G105" i="10"/>
  <c r="L103" i="13" s="1"/>
  <c r="P103" s="1"/>
  <c r="CA265" i="10" l="1"/>
  <c r="CC265" s="1"/>
  <c r="BZ543"/>
  <c r="BY543"/>
  <c r="L154" i="13"/>
  <c r="L158" s="1"/>
  <c r="G160" i="10"/>
  <c r="L463" i="13"/>
  <c r="L468" s="1"/>
  <c r="G471" i="10"/>
  <c r="BY264"/>
  <c r="G266"/>
  <c r="BZ266" s="1"/>
  <c r="BZ294"/>
  <c r="L292" i="13"/>
  <c r="G296" i="10"/>
  <c r="CA296" s="1"/>
  <c r="CC296" s="1"/>
  <c r="BY294"/>
  <c r="P264" i="13"/>
  <c r="L264"/>
  <c r="F39" i="11" s="1"/>
  <c r="CA274" i="10"/>
  <c r="CC274" s="1"/>
  <c r="L271" i="13"/>
  <c r="P540"/>
  <c r="P219"/>
  <c r="P225" s="1"/>
  <c r="L21"/>
  <c r="P21" s="1"/>
  <c r="G124" i="10"/>
  <c r="L446" i="13"/>
  <c r="F53" i="11" s="1"/>
  <c r="P446" i="13"/>
  <c r="P450"/>
  <c r="BZ573" i="10"/>
  <c r="L15" i="13"/>
  <c r="L122" s="1"/>
  <c r="P623"/>
  <c r="CA245" i="10"/>
  <c r="CC245" s="1"/>
  <c r="CA573"/>
  <c r="CC573" s="1"/>
  <c r="L570" i="13"/>
  <c r="F77" i="11" s="1"/>
  <c r="L623" i="13"/>
  <c r="G204" i="10"/>
  <c r="BY245"/>
  <c r="BZ245"/>
  <c r="P570" i="13"/>
  <c r="L312"/>
  <c r="BY261" i="10"/>
  <c r="G262"/>
  <c r="BY262" s="1"/>
  <c r="L821" i="13"/>
  <c r="BZ824" i="10"/>
  <c r="CA824"/>
  <c r="CC824" s="1"/>
  <c r="BY824"/>
  <c r="L510" i="13"/>
  <c r="P510" s="1"/>
  <c r="G518" i="10"/>
  <c r="P515" i="13"/>
  <c r="L196"/>
  <c r="L202" s="1"/>
  <c r="F25" i="11" s="1"/>
  <c r="L142" i="13"/>
  <c r="F14" i="11" s="1"/>
  <c r="P142" i="13"/>
  <c r="L163"/>
  <c r="F18" i="11" s="1"/>
  <c r="P160" i="13"/>
  <c r="P163" s="1"/>
  <c r="L205"/>
  <c r="F26" i="11" s="1"/>
  <c r="P204" i="13"/>
  <c r="P205" s="1"/>
  <c r="L228"/>
  <c r="F31" i="11" s="1"/>
  <c r="P227" i="13"/>
  <c r="P228" s="1"/>
  <c r="L194"/>
  <c r="F24" i="11" s="1"/>
  <c r="P192" i="13"/>
  <c r="P194" s="1"/>
  <c r="CA240" i="10"/>
  <c r="CC240" s="1"/>
  <c r="L238" i="13"/>
  <c r="L473"/>
  <c r="F58" i="11" s="1"/>
  <c r="P470" i="13"/>
  <c r="P473" s="1"/>
  <c r="L488"/>
  <c r="F60" i="11" s="1"/>
  <c r="P486" i="13"/>
  <c r="P488" s="1"/>
  <c r="P197"/>
  <c r="F66" i="11"/>
  <c r="L505" i="13"/>
  <c r="F63" i="11" s="1"/>
  <c r="P501" i="13"/>
  <c r="P505" s="1"/>
  <c r="L521"/>
  <c r="F67" i="11" s="1"/>
  <c r="P520" i="13"/>
  <c r="P521" s="1"/>
  <c r="L549"/>
  <c r="F73" i="11" s="1"/>
  <c r="P548" i="13"/>
  <c r="P549" s="1"/>
  <c r="L260"/>
  <c r="F38" i="11" s="1"/>
  <c r="P259" i="13"/>
  <c r="P260" s="1"/>
  <c r="L456"/>
  <c r="F55" i="11" s="1"/>
  <c r="F17"/>
  <c r="L217" i="13"/>
  <c r="F29" i="11" s="1"/>
  <c r="P216" i="13"/>
  <c r="P217" s="1"/>
  <c r="L208"/>
  <c r="F27" i="11" s="1"/>
  <c r="P207" i="13"/>
  <c r="P208" s="1"/>
  <c r="L269"/>
  <c r="F40" i="11" s="1"/>
  <c r="P266" i="13"/>
  <c r="P269" s="1"/>
  <c r="F57" i="11"/>
  <c r="L508" i="13"/>
  <c r="F64" i="11" s="1"/>
  <c r="P507" i="13"/>
  <c r="P508" s="1"/>
  <c r="CA493" i="10"/>
  <c r="CC493" s="1"/>
  <c r="L490" i="13"/>
  <c r="L525"/>
  <c r="F68" i="11" s="1"/>
  <c r="P523" i="13"/>
  <c r="P525" s="1"/>
  <c r="L537"/>
  <c r="F71" i="11" s="1"/>
  <c r="P536" i="13"/>
  <c r="P537" s="1"/>
  <c r="G502" i="10"/>
  <c r="BZ502" s="1"/>
  <c r="L498" i="13"/>
  <c r="L577"/>
  <c r="F79" i="11" s="1"/>
  <c r="P575" i="13"/>
  <c r="P577" s="1"/>
  <c r="CA457" i="10"/>
  <c r="CC457" s="1"/>
  <c r="G455"/>
  <c r="P165" i="13"/>
  <c r="BY457" i="10"/>
  <c r="P454" i="13"/>
  <c r="P456" s="1"/>
  <c r="L236"/>
  <c r="F33" i="11" s="1"/>
  <c r="P234" i="13"/>
  <c r="P236" s="1"/>
  <c r="BZ457" i="10"/>
  <c r="L878" i="13"/>
  <c r="F104" i="11" s="1"/>
  <c r="P877" i="13"/>
  <c r="P878" s="1"/>
  <c r="P449"/>
  <c r="L452"/>
  <c r="F54" i="11" s="1"/>
  <c r="P929" i="13"/>
  <c r="BY501" i="10"/>
  <c r="BZ501"/>
  <c r="CA501"/>
  <c r="CC501" s="1"/>
  <c r="CA576"/>
  <c r="CC576" s="1"/>
  <c r="BZ261"/>
  <c r="CA261"/>
  <c r="CC261" s="1"/>
  <c r="BZ576"/>
  <c r="BZ493"/>
  <c r="CA831"/>
  <c r="CC831" s="1"/>
  <c r="BY831"/>
  <c r="CA826"/>
  <c r="CC826" s="1"/>
  <c r="BZ826"/>
  <c r="BZ471"/>
  <c r="CA494"/>
  <c r="CC494" s="1"/>
  <c r="G511"/>
  <c r="BY493"/>
  <c r="G499"/>
  <c r="CA499" s="1"/>
  <c r="CC499" s="1"/>
  <c r="G528"/>
  <c r="G540"/>
  <c r="G552"/>
  <c r="CA601"/>
  <c r="CC601" s="1"/>
  <c r="BY601"/>
  <c r="CA458"/>
  <c r="CC458" s="1"/>
  <c r="BY473"/>
  <c r="G476"/>
  <c r="CA476" s="1"/>
  <c r="CC476" s="1"/>
  <c r="G491"/>
  <c r="BY491" s="1"/>
  <c r="G508"/>
  <c r="G524"/>
  <c r="G459"/>
  <c r="BZ459" s="1"/>
  <c r="BZ556"/>
  <c r="BY556"/>
  <c r="BZ559"/>
  <c r="CA605"/>
  <c r="CC605" s="1"/>
  <c r="BY605"/>
  <c r="CA609"/>
  <c r="CC609" s="1"/>
  <c r="BY609"/>
  <c r="CA626"/>
  <c r="BY626"/>
  <c r="BZ585"/>
  <c r="BY585"/>
  <c r="BY559"/>
  <c r="CA580"/>
  <c r="CC580" s="1"/>
  <c r="BY580"/>
  <c r="BY268"/>
  <c r="BZ292"/>
  <c r="BZ240"/>
  <c r="BY489"/>
  <c r="BZ458"/>
  <c r="BZ494"/>
  <c r="BY494"/>
  <c r="CA489"/>
  <c r="CC489" s="1"/>
  <c r="BZ489"/>
  <c r="BZ274"/>
  <c r="BZ473"/>
  <c r="CA475"/>
  <c r="CC475" s="1"/>
  <c r="BY475"/>
  <c r="CA473"/>
  <c r="CC473" s="1"/>
  <c r="BZ475"/>
  <c r="CA466"/>
  <c r="BY466"/>
  <c r="BZ466"/>
  <c r="BY458"/>
  <c r="G271"/>
  <c r="BZ271" s="1"/>
  <c r="BZ268"/>
  <c r="CA268"/>
  <c r="CC268" s="1"/>
  <c r="BY240"/>
  <c r="G238"/>
  <c r="BZ238" s="1"/>
  <c r="BY236"/>
  <c r="BZ236"/>
  <c r="CA236"/>
  <c r="CC236" s="1"/>
  <c r="G230"/>
  <c r="G219"/>
  <c r="G210"/>
  <c r="G207"/>
  <c r="G196"/>
  <c r="G881"/>
  <c r="CA192"/>
  <c r="CC192" s="1"/>
  <c r="G165"/>
  <c r="BZ296"/>
  <c r="BY292"/>
  <c r="BY274"/>
  <c r="CA270"/>
  <c r="CC270" s="1"/>
  <c r="BY270"/>
  <c r="BZ270"/>
  <c r="BY266"/>
  <c r="CA932"/>
  <c r="CC932" s="1"/>
  <c r="BY932"/>
  <c r="BZ932"/>
  <c r="CA241"/>
  <c r="CC241" s="1"/>
  <c r="BY241"/>
  <c r="BZ241"/>
  <c r="G242"/>
  <c r="CA237"/>
  <c r="CC237" s="1"/>
  <c r="BY237"/>
  <c r="BZ237"/>
  <c r="CA221"/>
  <c r="CC221" s="1"/>
  <c r="CA227"/>
  <c r="CC227" s="1"/>
  <c r="BZ221"/>
  <c r="BY221"/>
  <c r="CA185"/>
  <c r="CC185" s="1"/>
  <c r="BY185"/>
  <c r="CA184"/>
  <c r="CC184" s="1"/>
  <c r="CA188"/>
  <c r="CC188" s="1"/>
  <c r="BY184"/>
  <c r="BZ188"/>
  <c r="BZ185"/>
  <c r="BZ184"/>
  <c r="CA266" l="1"/>
  <c r="CC266" s="1"/>
  <c r="BY296"/>
  <c r="P463" i="13"/>
  <c r="P468" s="1"/>
  <c r="P154"/>
  <c r="P158" s="1"/>
  <c r="L294"/>
  <c r="F47" i="11" s="1"/>
  <c r="P292" i="13"/>
  <c r="P294" s="1"/>
  <c r="L272"/>
  <c r="F41" i="11" s="1"/>
  <c r="P271" i="13"/>
  <c r="P272" s="1"/>
  <c r="P452"/>
  <c r="F90" i="11"/>
  <c r="CC626" i="10"/>
  <c r="P15" i="13"/>
  <c r="P122" s="1"/>
  <c r="CA502" i="10"/>
  <c r="CC502" s="1"/>
  <c r="CA262"/>
  <c r="CC262" s="1"/>
  <c r="BZ262"/>
  <c r="P312" i="13"/>
  <c r="P821"/>
  <c r="P823" s="1"/>
  <c r="L823"/>
  <c r="F96" i="11" s="1"/>
  <c r="L515" i="13"/>
  <c r="CA491" i="10"/>
  <c r="CC491" s="1"/>
  <c r="P196" i="13"/>
  <c r="P202" s="1"/>
  <c r="BY502" i="10"/>
  <c r="L499" i="13"/>
  <c r="F62" i="11" s="1"/>
  <c r="P498" i="13"/>
  <c r="P499" s="1"/>
  <c r="L496"/>
  <c r="F61" i="11" s="1"/>
  <c r="P490" i="13"/>
  <c r="P496" s="1"/>
  <c r="F23" i="11"/>
  <c r="L240" i="13"/>
  <c r="F34" i="11" s="1"/>
  <c r="P238" i="13"/>
  <c r="P240" s="1"/>
  <c r="AY492" i="10"/>
  <c r="BW492" s="1"/>
  <c r="AN492"/>
  <c r="BL492" s="1"/>
  <c r="AY238"/>
  <c r="BW238" s="1"/>
  <c r="AN238"/>
  <c r="BL238" s="1"/>
  <c r="AY562"/>
  <c r="BW562" s="1"/>
  <c r="AN562"/>
  <c r="BL562" s="1"/>
  <c r="AY242"/>
  <c r="BW242" s="1"/>
  <c r="AN242"/>
  <c r="BL242" s="1"/>
  <c r="AY262"/>
  <c r="BW262" s="1"/>
  <c r="AN262"/>
  <c r="BL262" s="1"/>
  <c r="AY184"/>
  <c r="BW184" s="1"/>
  <c r="AN184"/>
  <c r="BL184" s="1"/>
  <c r="AY556"/>
  <c r="BW556" s="1"/>
  <c r="AN556"/>
  <c r="BL556" s="1"/>
  <c r="AY266"/>
  <c r="BW266" s="1"/>
  <c r="AN266"/>
  <c r="BL266" s="1"/>
  <c r="BY499"/>
  <c r="BZ499"/>
  <c r="BZ491"/>
  <c r="BZ476"/>
  <c r="BY476"/>
  <c r="CD466"/>
  <c r="CC466"/>
  <c r="CA471"/>
  <c r="CC471" s="1"/>
  <c r="BY471"/>
  <c r="CA459"/>
  <c r="CC459" s="1"/>
  <c r="BY459"/>
  <c r="BY192"/>
  <c r="BZ192"/>
  <c r="CA271"/>
  <c r="CC271" s="1"/>
  <c r="BY271"/>
  <c r="CA242"/>
  <c r="CC242" s="1"/>
  <c r="BY242"/>
  <c r="BZ242"/>
  <c r="CA238"/>
  <c r="CC238" s="1"/>
  <c r="BY238"/>
  <c r="BY227"/>
  <c r="BZ227"/>
  <c r="BY188"/>
  <c r="F12" i="11" l="1"/>
  <c r="Y971" i="10"/>
  <c r="Z971"/>
  <c r="AA971"/>
  <c r="AB971"/>
  <c r="AC971"/>
  <c r="AD971"/>
  <c r="AE971"/>
  <c r="AF971"/>
  <c r="AG971"/>
  <c r="AH971"/>
  <c r="AI971"/>
  <c r="AL971"/>
  <c r="W971"/>
  <c r="I971"/>
  <c r="J971"/>
  <c r="K971"/>
  <c r="L971"/>
  <c r="M971"/>
  <c r="N971"/>
  <c r="O971"/>
  <c r="P971"/>
  <c r="Q971"/>
  <c r="R971"/>
  <c r="S971"/>
  <c r="T971"/>
  <c r="U971"/>
  <c r="Y958"/>
  <c r="Z958"/>
  <c r="AA958"/>
  <c r="AB958"/>
  <c r="AC958"/>
  <c r="AD958"/>
  <c r="AE958"/>
  <c r="AF958"/>
  <c r="AG958"/>
  <c r="AH958"/>
  <c r="AI958"/>
  <c r="W958"/>
  <c r="U958"/>
  <c r="T958"/>
  <c r="I958"/>
  <c r="J958"/>
  <c r="K958"/>
  <c r="L958"/>
  <c r="M958"/>
  <c r="N958"/>
  <c r="O958"/>
  <c r="P958"/>
  <c r="Q958"/>
  <c r="R958"/>
  <c r="S958"/>
  <c r="AK958"/>
  <c r="H958"/>
  <c r="Y945"/>
  <c r="Z945"/>
  <c r="AA945"/>
  <c r="AB945"/>
  <c r="AC945"/>
  <c r="AD945"/>
  <c r="AE945"/>
  <c r="AF945"/>
  <c r="AG945"/>
  <c r="AH945"/>
  <c r="AI945"/>
  <c r="AL945"/>
  <c r="U945"/>
  <c r="T945"/>
  <c r="I945"/>
  <c r="J945"/>
  <c r="K945"/>
  <c r="L945"/>
  <c r="M945"/>
  <c r="N945"/>
  <c r="O945"/>
  <c r="P945"/>
  <c r="Q945"/>
  <c r="R945"/>
  <c r="S945"/>
  <c r="W939"/>
  <c r="W935"/>
  <c r="W929"/>
  <c r="Y926"/>
  <c r="Z926"/>
  <c r="AA926"/>
  <c r="AB926"/>
  <c r="AC926"/>
  <c r="AD926"/>
  <c r="AE926"/>
  <c r="AF926"/>
  <c r="AG926"/>
  <c r="AH926"/>
  <c r="AI926"/>
  <c r="W926"/>
  <c r="U926"/>
  <c r="T926"/>
  <c r="I926"/>
  <c r="J926"/>
  <c r="K926"/>
  <c r="L926"/>
  <c r="M926"/>
  <c r="N926"/>
  <c r="O926"/>
  <c r="P926"/>
  <c r="Q926"/>
  <c r="R926"/>
  <c r="S926"/>
  <c r="AK926"/>
  <c r="H926"/>
  <c r="Y923"/>
  <c r="Z923"/>
  <c r="AA923"/>
  <c r="AB923"/>
  <c r="AC923"/>
  <c r="AD923"/>
  <c r="AE923"/>
  <c r="AF923"/>
  <c r="AG923"/>
  <c r="AH923"/>
  <c r="AI923"/>
  <c r="W923"/>
  <c r="I923"/>
  <c r="J923"/>
  <c r="K923"/>
  <c r="L923"/>
  <c r="M923"/>
  <c r="N923"/>
  <c r="O923"/>
  <c r="P923"/>
  <c r="Q923"/>
  <c r="R923"/>
  <c r="S923"/>
  <c r="H923"/>
  <c r="W918"/>
  <c r="T909"/>
  <c r="AI909"/>
  <c r="AH909"/>
  <c r="AG909"/>
  <c r="AF909"/>
  <c r="AE909"/>
  <c r="AD909"/>
  <c r="AC909"/>
  <c r="AB909"/>
  <c r="AA909"/>
  <c r="Z909"/>
  <c r="Y909"/>
  <c r="W909"/>
  <c r="U909"/>
  <c r="I909"/>
  <c r="J909"/>
  <c r="K909"/>
  <c r="L909"/>
  <c r="M909"/>
  <c r="N909"/>
  <c r="O909"/>
  <c r="P909"/>
  <c r="Q909"/>
  <c r="R909"/>
  <c r="S909"/>
  <c r="H909"/>
  <c r="Y899"/>
  <c r="Z899"/>
  <c r="AA899"/>
  <c r="AB899"/>
  <c r="AC899"/>
  <c r="AD899"/>
  <c r="AE899"/>
  <c r="AF899"/>
  <c r="AG899"/>
  <c r="AH899"/>
  <c r="AI899"/>
  <c r="W899"/>
  <c r="U899"/>
  <c r="T899"/>
  <c r="I899"/>
  <c r="J899"/>
  <c r="K899"/>
  <c r="L899"/>
  <c r="M899"/>
  <c r="N899"/>
  <c r="O899"/>
  <c r="P899"/>
  <c r="Q899"/>
  <c r="R899"/>
  <c r="S899"/>
  <c r="X899"/>
  <c r="AD896"/>
  <c r="AE896"/>
  <c r="AF896"/>
  <c r="AG896"/>
  <c r="AH896"/>
  <c r="AI896"/>
  <c r="AC896"/>
  <c r="AB896"/>
  <c r="AA896"/>
  <c r="Z896"/>
  <c r="Y896"/>
  <c r="W896"/>
  <c r="U896"/>
  <c r="T896"/>
  <c r="I896"/>
  <c r="J896"/>
  <c r="K896"/>
  <c r="L896"/>
  <c r="M896"/>
  <c r="N896"/>
  <c r="O896"/>
  <c r="P896"/>
  <c r="Q896"/>
  <c r="R896"/>
  <c r="S896"/>
  <c r="Y885"/>
  <c r="Z885"/>
  <c r="AA885"/>
  <c r="AB885"/>
  <c r="AC885"/>
  <c r="AD885"/>
  <c r="AE885"/>
  <c r="AF885"/>
  <c r="AG885"/>
  <c r="AH885"/>
  <c r="AI885"/>
  <c r="I885"/>
  <c r="J885"/>
  <c r="K885"/>
  <c r="L885"/>
  <c r="M885"/>
  <c r="N885"/>
  <c r="O885"/>
  <c r="P885"/>
  <c r="Q885"/>
  <c r="R885"/>
  <c r="S885"/>
  <c r="T885"/>
  <c r="U885"/>
  <c r="L867" i="13"/>
  <c r="P867" s="1"/>
  <c r="L868"/>
  <c r="P868" s="1"/>
  <c r="L869"/>
  <c r="P869" s="1"/>
  <c r="L870"/>
  <c r="P870" s="1"/>
  <c r="L871"/>
  <c r="P871" s="1"/>
  <c r="L866"/>
  <c r="P866" s="1"/>
  <c r="L865"/>
  <c r="P865" s="1"/>
  <c r="L864"/>
  <c r="L872" l="1"/>
  <c r="P864"/>
  <c r="P872" s="1"/>
  <c r="G875" i="10"/>
  <c r="H971"/>
  <c r="G996"/>
  <c r="L993" i="13" s="1"/>
  <c r="P993" s="1"/>
  <c r="G989" i="10"/>
  <c r="L986" i="13" s="1"/>
  <c r="P986" s="1"/>
  <c r="G994" i="10"/>
  <c r="L991" i="13" s="1"/>
  <c r="P991" s="1"/>
  <c r="G987" i="10"/>
  <c r="L984" i="13" s="1"/>
  <c r="P984" s="1"/>
  <c r="G993" i="10"/>
  <c r="L990" i="13" s="1"/>
  <c r="P990" s="1"/>
  <c r="G997" i="10"/>
  <c r="L994" i="13" s="1"/>
  <c r="P994" s="1"/>
  <c r="G995" i="10"/>
  <c r="L992" i="13" s="1"/>
  <c r="P992" s="1"/>
  <c r="G992" i="10"/>
  <c r="L989" i="13" s="1"/>
  <c r="P989" s="1"/>
  <c r="G990" i="10"/>
  <c r="L987" i="13" s="1"/>
  <c r="P987" s="1"/>
  <c r="G991" i="10"/>
  <c r="L988" i="13" s="1"/>
  <c r="P988" s="1"/>
  <c r="G988" i="10"/>
  <c r="L985" i="13" s="1"/>
  <c r="P985" s="1"/>
  <c r="G986" i="10"/>
  <c r="L983" i="13" s="1"/>
  <c r="G983" i="10"/>
  <c r="L980" i="13" s="1"/>
  <c r="G980" i="10"/>
  <c r="L977" i="13" s="1"/>
  <c r="P977" s="1"/>
  <c r="G979" i="10"/>
  <c r="L976" i="13" s="1"/>
  <c r="P976" s="1"/>
  <c r="G978" i="10"/>
  <c r="X975"/>
  <c r="G973"/>
  <c r="L970" i="13" s="1"/>
  <c r="G974" i="10"/>
  <c r="L971" i="13" s="1"/>
  <c r="P971" s="1"/>
  <c r="AJ971" i="10"/>
  <c r="X971"/>
  <c r="G596"/>
  <c r="L593" i="13" s="1"/>
  <c r="G955" i="10"/>
  <c r="L952" i="13" s="1"/>
  <c r="X958" i="10"/>
  <c r="G957"/>
  <c r="L954" i="13" s="1"/>
  <c r="P954" s="1"/>
  <c r="G956" i="10"/>
  <c r="L953" i="13" s="1"/>
  <c r="P953" s="1"/>
  <c r="G944" i="10"/>
  <c r="AK945"/>
  <c r="H945"/>
  <c r="X945"/>
  <c r="H935"/>
  <c r="X939"/>
  <c r="G934"/>
  <c r="L931" i="13" s="1"/>
  <c r="P931" s="1"/>
  <c r="AU244" i="10"/>
  <c r="G933"/>
  <c r="L930" i="13" s="1"/>
  <c r="P930" s="1"/>
  <c r="X935" i="10"/>
  <c r="G931"/>
  <c r="L928" i="13" s="1"/>
  <c r="P928" s="1"/>
  <c r="G244" i="10"/>
  <c r="G252" s="1"/>
  <c r="X929"/>
  <c r="G928"/>
  <c r="L925" i="13" s="1"/>
  <c r="X926" i="10"/>
  <c r="G168"/>
  <c r="G894"/>
  <c r="L891" i="13" s="1"/>
  <c r="X905" i="10"/>
  <c r="AK899"/>
  <c r="G920"/>
  <c r="L917" i="13" s="1"/>
  <c r="AK923" i="10"/>
  <c r="G922"/>
  <c r="L919" i="13" s="1"/>
  <c r="P919" s="1"/>
  <c r="X923" i="10"/>
  <c r="G921"/>
  <c r="L918" i="13" s="1"/>
  <c r="P918" s="1"/>
  <c r="X918" i="10"/>
  <c r="G914"/>
  <c r="L911" i="13" s="1"/>
  <c r="P911" s="1"/>
  <c r="G912" i="10"/>
  <c r="L909" i="13" s="1"/>
  <c r="P909" s="1"/>
  <c r="G547" i="10"/>
  <c r="G915"/>
  <c r="L912" i="13" s="1"/>
  <c r="P912" s="1"/>
  <c r="G917" i="10"/>
  <c r="L914" i="13" s="1"/>
  <c r="P914" s="1"/>
  <c r="G911" i="10"/>
  <c r="L908" i="13" s="1"/>
  <c r="G913" i="10"/>
  <c r="L910" i="13" s="1"/>
  <c r="P910" s="1"/>
  <c r="G907" i="10"/>
  <c r="L904" i="13" s="1"/>
  <c r="AJ909" i="10"/>
  <c r="G908"/>
  <c r="L905" i="13" s="1"/>
  <c r="P905" s="1"/>
  <c r="X909" i="10"/>
  <c r="H899"/>
  <c r="G841"/>
  <c r="L838" i="13" s="1"/>
  <c r="P838" s="1"/>
  <c r="H896" i="10"/>
  <c r="X896"/>
  <c r="AK896"/>
  <c r="G887"/>
  <c r="L884" i="13" s="1"/>
  <c r="G883" i="10"/>
  <c r="L880" i="13" s="1"/>
  <c r="H885" i="10"/>
  <c r="AK885"/>
  <c r="G850"/>
  <c r="L847" i="13" s="1"/>
  <c r="P847" s="1"/>
  <c r="G853" i="10"/>
  <c r="L850" i="13" s="1"/>
  <c r="P850" s="1"/>
  <c r="G860" i="10"/>
  <c r="L857" i="13" s="1"/>
  <c r="P857" s="1"/>
  <c r="G857" i="10"/>
  <c r="L854" i="13" s="1"/>
  <c r="P854" s="1"/>
  <c r="G859" i="10"/>
  <c r="L856" i="13" s="1"/>
  <c r="P856" s="1"/>
  <c r="G855" i="10"/>
  <c r="L852" i="13" s="1"/>
  <c r="P852" s="1"/>
  <c r="G854" i="10"/>
  <c r="L851" i="13" s="1"/>
  <c r="P851" s="1"/>
  <c r="G856" i="10"/>
  <c r="L853" i="13" s="1"/>
  <c r="P853" s="1"/>
  <c r="G852" i="10"/>
  <c r="L849" i="13" s="1"/>
  <c r="P849" s="1"/>
  <c r="G849" i="10"/>
  <c r="L846" i="13" s="1"/>
  <c r="G851" i="10"/>
  <c r="L848" i="13" s="1"/>
  <c r="P848" s="1"/>
  <c r="G837" i="10"/>
  <c r="L834" i="13" s="1"/>
  <c r="P834" s="1"/>
  <c r="G845" i="10"/>
  <c r="L842" i="13" s="1"/>
  <c r="P842" s="1"/>
  <c r="G844" i="10"/>
  <c r="L841" i="13" s="1"/>
  <c r="G846" i="10"/>
  <c r="L843" i="13" s="1"/>
  <c r="P843" s="1"/>
  <c r="G839" i="10"/>
  <c r="L836" i="13" s="1"/>
  <c r="P836" s="1"/>
  <c r="G835" i="10"/>
  <c r="L832" i="13" s="1"/>
  <c r="P832" s="1"/>
  <c r="G834" i="10"/>
  <c r="L831" i="13" s="1"/>
  <c r="P831" s="1"/>
  <c r="G833" i="10"/>
  <c r="L830" i="13" s="1"/>
  <c r="G840" i="10"/>
  <c r="L837" i="13" s="1"/>
  <c r="P837" s="1"/>
  <c r="G838" i="10"/>
  <c r="L835" i="13" s="1"/>
  <c r="P835" s="1"/>
  <c r="G836" i="10"/>
  <c r="L833" i="13" s="1"/>
  <c r="P833" s="1"/>
  <c r="G810" i="10"/>
  <c r="L807" i="13" s="1"/>
  <c r="P807" s="1"/>
  <c r="G809" i="10"/>
  <c r="L806" i="13" s="1"/>
  <c r="P806" s="1"/>
  <c r="G808" i="10"/>
  <c r="L805" i="13" s="1"/>
  <c r="P805" s="1"/>
  <c r="G807" i="10"/>
  <c r="L804" i="13" s="1"/>
  <c r="P804" s="1"/>
  <c r="G806" i="10"/>
  <c r="L803" i="13" s="1"/>
  <c r="P803" s="1"/>
  <c r="G805" i="10"/>
  <c r="L802" i="13" s="1"/>
  <c r="P802" s="1"/>
  <c r="G804" i="10"/>
  <c r="L801" i="13" s="1"/>
  <c r="P801" s="1"/>
  <c r="G803" i="10"/>
  <c r="L800" i="13" s="1"/>
  <c r="P800" s="1"/>
  <c r="G802" i="10"/>
  <c r="L799" i="13" s="1"/>
  <c r="P799" s="1"/>
  <c r="G801" i="10"/>
  <c r="L798" i="13" s="1"/>
  <c r="P798" s="1"/>
  <c r="G800" i="10"/>
  <c r="L797" i="13" s="1"/>
  <c r="P797" s="1"/>
  <c r="G799" i="10"/>
  <c r="L796" i="13" s="1"/>
  <c r="P796" s="1"/>
  <c r="G798" i="10"/>
  <c r="L795" i="13" s="1"/>
  <c r="P795" s="1"/>
  <c r="G797" i="10"/>
  <c r="L794" i="13" s="1"/>
  <c r="P794" s="1"/>
  <c r="L975" l="1"/>
  <c r="P975" s="1"/>
  <c r="P978" s="1"/>
  <c r="G981" i="10"/>
  <c r="L978" i="13"/>
  <c r="F128" i="11" s="1"/>
  <c r="G945" i="10"/>
  <c r="L941" i="13"/>
  <c r="L942" s="1"/>
  <c r="F119" i="11" s="1"/>
  <c r="L544" i="13"/>
  <c r="L546" s="1"/>
  <c r="G549" i="10"/>
  <c r="F102" i="11"/>
  <c r="L242" i="13"/>
  <c r="L250" s="1"/>
  <c r="F35" i="11" s="1"/>
  <c r="L166" i="13"/>
  <c r="G175" i="10"/>
  <c r="L844" i="13"/>
  <c r="F99" i="11" s="1"/>
  <c r="P841" i="13"/>
  <c r="P844" s="1"/>
  <c r="L858"/>
  <c r="F100" i="11" s="1"/>
  <c r="P846" i="13"/>
  <c r="P858" s="1"/>
  <c r="L862"/>
  <c r="F101" i="11" s="1"/>
  <c r="P862" i="13"/>
  <c r="L920"/>
  <c r="F113" i="11" s="1"/>
  <c r="P917" i="13"/>
  <c r="P920" s="1"/>
  <c r="L955"/>
  <c r="F122" i="11" s="1"/>
  <c r="P952" i="13"/>
  <c r="P955" s="1"/>
  <c r="L981"/>
  <c r="F129" i="11" s="1"/>
  <c r="P980" i="13"/>
  <c r="P981" s="1"/>
  <c r="L839"/>
  <c r="F98" i="11" s="1"/>
  <c r="P830" i="13"/>
  <c r="P839" s="1"/>
  <c r="F103" i="11"/>
  <c r="P880" i="13"/>
  <c r="L885"/>
  <c r="F106" i="11" s="1"/>
  <c r="P884" i="13"/>
  <c r="P885" s="1"/>
  <c r="L906"/>
  <c r="F111" i="11" s="1"/>
  <c r="P904" i="13"/>
  <c r="P906" s="1"/>
  <c r="P908"/>
  <c r="P915" s="1"/>
  <c r="P891"/>
  <c r="L926"/>
  <c r="F115" i="11" s="1"/>
  <c r="P925" i="13"/>
  <c r="P926" s="1"/>
  <c r="L594"/>
  <c r="F84" i="11" s="1"/>
  <c r="P593" i="13"/>
  <c r="P594" s="1"/>
  <c r="L972"/>
  <c r="F127" i="11" s="1"/>
  <c r="P970" i="13"/>
  <c r="P972" s="1"/>
  <c r="L995"/>
  <c r="F130" i="11" s="1"/>
  <c r="P983" i="13"/>
  <c r="P995" s="1"/>
  <c r="L932"/>
  <c r="F116" i="11" s="1"/>
  <c r="G970" i="10"/>
  <c r="L967" i="13" s="1"/>
  <c r="G842" i="10"/>
  <c r="G998"/>
  <c r="G984"/>
  <c r="G975"/>
  <c r="CA244"/>
  <c r="AK971"/>
  <c r="G958"/>
  <c r="AJ958"/>
  <c r="AJ945"/>
  <c r="AJ896"/>
  <c r="G935"/>
  <c r="G901"/>
  <c r="L898" i="13" s="1"/>
  <c r="AJ929" i="10"/>
  <c r="G929"/>
  <c r="AJ926"/>
  <c r="G925"/>
  <c r="L922" i="13" s="1"/>
  <c r="G898" i="10"/>
  <c r="L895" i="13" s="1"/>
  <c r="AJ899" i="10"/>
  <c r="G923"/>
  <c r="AJ923"/>
  <c r="AK918"/>
  <c r="G918"/>
  <c r="AJ918"/>
  <c r="AK909"/>
  <c r="G895"/>
  <c r="L892" i="13" s="1"/>
  <c r="P892" s="1"/>
  <c r="AJ885" i="10"/>
  <c r="G884"/>
  <c r="L881" i="13" s="1"/>
  <c r="P881" s="1"/>
  <c r="G861" i="10"/>
  <c r="G847"/>
  <c r="L887" i="13" l="1"/>
  <c r="L889" s="1"/>
  <c r="F107" i="11" s="1"/>
  <c r="P941" i="13"/>
  <c r="P942" s="1"/>
  <c r="P544"/>
  <c r="P546" s="1"/>
  <c r="F72" i="11"/>
  <c r="L915" i="13"/>
  <c r="F112" i="11" s="1"/>
  <c r="CA549" i="10"/>
  <c r="CC549" s="1"/>
  <c r="BY549"/>
  <c r="BZ549"/>
  <c r="P242" i="13"/>
  <c r="P250" s="1"/>
  <c r="P932"/>
  <c r="CA252" i="10"/>
  <c r="CC252" s="1"/>
  <c r="BY252"/>
  <c r="BZ252"/>
  <c r="P166" i="13"/>
  <c r="P173" s="1"/>
  <c r="L173"/>
  <c r="F19" i="11" s="1"/>
  <c r="L923" i="13"/>
  <c r="F114" i="11" s="1"/>
  <c r="P922" i="13"/>
  <c r="P923" s="1"/>
  <c r="L902"/>
  <c r="F110" i="11" s="1"/>
  <c r="P898" i="13"/>
  <c r="P902" s="1"/>
  <c r="L968"/>
  <c r="F126" i="11" s="1"/>
  <c r="P967" i="13"/>
  <c r="P968" s="1"/>
  <c r="L893"/>
  <c r="F108" i="11" s="1"/>
  <c r="L882" i="13"/>
  <c r="F105" i="11" s="1"/>
  <c r="L896" i="13"/>
  <c r="F109" i="11" s="1"/>
  <c r="P895" i="13"/>
  <c r="P896" s="1"/>
  <c r="F125" i="11"/>
  <c r="P965" i="13"/>
  <c r="P893"/>
  <c r="P882"/>
  <c r="G971" i="10"/>
  <c r="G926"/>
  <c r="G905"/>
  <c r="G909"/>
  <c r="G896"/>
  <c r="G899"/>
  <c r="G885"/>
  <c r="P887" i="13" l="1"/>
  <c r="P889" s="1"/>
  <c r="AK533" i="10"/>
  <c r="AK532"/>
  <c r="AK530"/>
  <c r="AJ531"/>
  <c r="AK484"/>
  <c r="AK485"/>
  <c r="AK483"/>
  <c r="AJ482"/>
  <c r="AJ481"/>
  <c r="AK480"/>
  <c r="AK478"/>
  <c r="AK479"/>
  <c r="H482"/>
  <c r="H483"/>
  <c r="H484"/>
  <c r="H485"/>
  <c r="H486"/>
  <c r="AK463"/>
  <c r="AK462"/>
  <c r="AK461"/>
  <c r="H462"/>
  <c r="AK304"/>
  <c r="AK311" s="1"/>
  <c r="AK287"/>
  <c r="AI285"/>
  <c r="AH285"/>
  <c r="AG285"/>
  <c r="AF285"/>
  <c r="AE285"/>
  <c r="AD285"/>
  <c r="AC285"/>
  <c r="AB285"/>
  <c r="AA285"/>
  <c r="Z285"/>
  <c r="Y285"/>
  <c r="W285"/>
  <c r="U285"/>
  <c r="T285"/>
  <c r="S285"/>
  <c r="R285"/>
  <c r="Q285"/>
  <c r="P285"/>
  <c r="O285"/>
  <c r="N285"/>
  <c r="M285"/>
  <c r="L285"/>
  <c r="K285"/>
  <c r="J285"/>
  <c r="I285"/>
  <c r="AK284"/>
  <c r="AK285" s="1"/>
  <c r="H284"/>
  <c r="H285" s="1"/>
  <c r="H276"/>
  <c r="H279" s="1"/>
  <c r="AK254"/>
  <c r="AK256" s="1"/>
  <c r="AJ233"/>
  <c r="AK232"/>
  <c r="AK214"/>
  <c r="AK213"/>
  <c r="AK212"/>
  <c r="AK215"/>
  <c r="H214"/>
  <c r="H147"/>
  <c r="H148"/>
  <c r="H146"/>
  <c r="H126"/>
  <c r="H135" s="1"/>
  <c r="AJ148" l="1"/>
  <c r="AK148"/>
  <c r="AJ486"/>
  <c r="AK486"/>
  <c r="AJ146"/>
  <c r="AK146"/>
  <c r="AJ147"/>
  <c r="AK147"/>
  <c r="AK126"/>
  <c r="AK135" s="1"/>
  <c r="G777"/>
  <c r="L774" i="13" s="1"/>
  <c r="P774" s="1"/>
  <c r="G779" i="10"/>
  <c r="L776" i="13" s="1"/>
  <c r="P776" s="1"/>
  <c r="G736" i="10"/>
  <c r="L733" i="13" s="1"/>
  <c r="P733" s="1"/>
  <c r="G785" i="10"/>
  <c r="L782" i="13" s="1"/>
  <c r="P782" s="1"/>
  <c r="G649" i="10"/>
  <c r="L646" i="13" s="1"/>
  <c r="P646" s="1"/>
  <c r="G789" i="10"/>
  <c r="L786" i="13" s="1"/>
  <c r="P786" s="1"/>
  <c r="L778"/>
  <c r="P778" s="1"/>
  <c r="G780" i="10"/>
  <c r="L777" i="13" s="1"/>
  <c r="P777" s="1"/>
  <c r="G658" i="10"/>
  <c r="L655" i="13" s="1"/>
  <c r="P655" s="1"/>
  <c r="G659" i="10"/>
  <c r="L656" i="13" s="1"/>
  <c r="P656" s="1"/>
  <c r="G671" i="10"/>
  <c r="L668" i="13" s="1"/>
  <c r="P668" s="1"/>
  <c r="G673" i="10"/>
  <c r="L670" i="13" s="1"/>
  <c r="P670" s="1"/>
  <c r="G700" i="10"/>
  <c r="L697" i="13" s="1"/>
  <c r="P697" s="1"/>
  <c r="G701" i="10"/>
  <c r="L698" i="13" s="1"/>
  <c r="P698" s="1"/>
  <c r="G709" i="10"/>
  <c r="L706" i="13" s="1"/>
  <c r="P706" s="1"/>
  <c r="G710" i="10"/>
  <c r="L707" i="13" s="1"/>
  <c r="P707" s="1"/>
  <c r="G713" i="10"/>
  <c r="L710" i="13" s="1"/>
  <c r="P710" s="1"/>
  <c r="G715" i="10"/>
  <c r="L712" i="13" s="1"/>
  <c r="P712" s="1"/>
  <c r="G718" i="10"/>
  <c r="L715" i="13" s="1"/>
  <c r="P715" s="1"/>
  <c r="G722" i="10"/>
  <c r="L719" i="13" s="1"/>
  <c r="P719" s="1"/>
  <c r="G726" i="10"/>
  <c r="L723" i="13" s="1"/>
  <c r="P723" s="1"/>
  <c r="G734" i="10"/>
  <c r="L731" i="13" s="1"/>
  <c r="P731" s="1"/>
  <c r="G705" i="10"/>
  <c r="L702" i="13" s="1"/>
  <c r="P702" s="1"/>
  <c r="G706" i="10"/>
  <c r="L703" i="13" s="1"/>
  <c r="P703" s="1"/>
  <c r="G767" i="10"/>
  <c r="L764" i="13" s="1"/>
  <c r="P764" s="1"/>
  <c r="G768" i="10"/>
  <c r="L765" i="13" s="1"/>
  <c r="P765" s="1"/>
  <c r="G769" i="10"/>
  <c r="L766" i="13" s="1"/>
  <c r="P766" s="1"/>
  <c r="G770" i="10"/>
  <c r="L767" i="13" s="1"/>
  <c r="P767" s="1"/>
  <c r="G634" i="10"/>
  <c r="L631" i="13" s="1"/>
  <c r="P631" s="1"/>
  <c r="G635" i="10"/>
  <c r="L632" i="13" s="1"/>
  <c r="P632" s="1"/>
  <c r="G636" i="10"/>
  <c r="L633" i="13" s="1"/>
  <c r="P633" s="1"/>
  <c r="G677" i="10"/>
  <c r="L674" i="13" s="1"/>
  <c r="P674" s="1"/>
  <c r="G681" i="10"/>
  <c r="L678" i="13" s="1"/>
  <c r="P678" s="1"/>
  <c r="G741" i="10"/>
  <c r="L738" i="13" s="1"/>
  <c r="P738" s="1"/>
  <c r="G742" i="10"/>
  <c r="L739" i="13" s="1"/>
  <c r="P739" s="1"/>
  <c r="G752" i="10"/>
  <c r="L749" i="13" s="1"/>
  <c r="P749" s="1"/>
  <c r="G754" i="10"/>
  <c r="L751" i="13" s="1"/>
  <c r="P751" s="1"/>
  <c r="G755" i="10"/>
  <c r="L752" i="13" s="1"/>
  <c r="P752" s="1"/>
  <c r="G761" i="10"/>
  <c r="L758" i="13" s="1"/>
  <c r="P758" s="1"/>
  <c r="G764" i="10"/>
  <c r="L761" i="13" s="1"/>
  <c r="P761" s="1"/>
  <c r="G660" i="10"/>
  <c r="L657" i="13" s="1"/>
  <c r="P657" s="1"/>
  <c r="G661" i="10"/>
  <c r="L658" i="13" s="1"/>
  <c r="P658" s="1"/>
  <c r="G662" i="10"/>
  <c r="L659" i="13" s="1"/>
  <c r="P659" s="1"/>
  <c r="G663" i="10"/>
  <c r="L660" i="13" s="1"/>
  <c r="P660" s="1"/>
  <c r="G664" i="10"/>
  <c r="L661" i="13" s="1"/>
  <c r="P661" s="1"/>
  <c r="G665" i="10"/>
  <c r="L662" i="13" s="1"/>
  <c r="P662" s="1"/>
  <c r="G666" i="10"/>
  <c r="L663" i="13" s="1"/>
  <c r="P663" s="1"/>
  <c r="G667" i="10"/>
  <c r="L664" i="13" s="1"/>
  <c r="P664" s="1"/>
  <c r="G668" i="10"/>
  <c r="L665" i="13" s="1"/>
  <c r="P665" s="1"/>
  <c r="G669" i="10"/>
  <c r="L666" i="13" s="1"/>
  <c r="P666" s="1"/>
  <c r="G670" i="10"/>
  <c r="L667" i="13" s="1"/>
  <c r="P667" s="1"/>
  <c r="G672" i="10"/>
  <c r="L669" i="13" s="1"/>
  <c r="P669" s="1"/>
  <c r="G678" i="10"/>
  <c r="L675" i="13" s="1"/>
  <c r="P675" s="1"/>
  <c r="G679" i="10"/>
  <c r="L676" i="13" s="1"/>
  <c r="P676" s="1"/>
  <c r="G723" i="10"/>
  <c r="L720" i="13" s="1"/>
  <c r="P720" s="1"/>
  <c r="G724" i="10"/>
  <c r="L721" i="13" s="1"/>
  <c r="P721" s="1"/>
  <c r="G725" i="10"/>
  <c r="L722" i="13" s="1"/>
  <c r="P722" s="1"/>
  <c r="G367" i="10"/>
  <c r="G728"/>
  <c r="L725" i="13" s="1"/>
  <c r="P725" s="1"/>
  <c r="G744" i="10"/>
  <c r="L741" i="13" s="1"/>
  <c r="P741" s="1"/>
  <c r="G745" i="10"/>
  <c r="L742" i="13" s="1"/>
  <c r="P742" s="1"/>
  <c r="G791" i="10"/>
  <c r="L788" i="13" s="1"/>
  <c r="P788" s="1"/>
  <c r="G788" i="10"/>
  <c r="L785" i="13" s="1"/>
  <c r="P785" s="1"/>
  <c r="G787" i="10"/>
  <c r="L784" i="13" s="1"/>
  <c r="P784" s="1"/>
  <c r="G784" i="10"/>
  <c r="L781" i="13" s="1"/>
  <c r="P781" s="1"/>
  <c r="G783" i="10"/>
  <c r="L780" i="13" s="1"/>
  <c r="P780" s="1"/>
  <c r="G640" i="10"/>
  <c r="L637" i="13" s="1"/>
  <c r="P637" s="1"/>
  <c r="G756" i="10"/>
  <c r="L753" i="13" s="1"/>
  <c r="P753" s="1"/>
  <c r="G753" i="10"/>
  <c r="L750" i="13" s="1"/>
  <c r="P750" s="1"/>
  <c r="G704" i="10"/>
  <c r="L701" i="13" s="1"/>
  <c r="P701" s="1"/>
  <c r="G732" i="10"/>
  <c r="L729" i="13" s="1"/>
  <c r="P729" s="1"/>
  <c r="G733" i="10"/>
  <c r="L730" i="13" s="1"/>
  <c r="P730" s="1"/>
  <c r="G766" i="10"/>
  <c r="G642"/>
  <c r="L639" i="13" s="1"/>
  <c r="P639" s="1"/>
  <c r="G643" i="10"/>
  <c r="L640" i="13" s="1"/>
  <c r="P640" s="1"/>
  <c r="G644" i="10"/>
  <c r="L641" i="13" s="1"/>
  <c r="P641" s="1"/>
  <c r="G651" i="10"/>
  <c r="L648" i="13" s="1"/>
  <c r="P648" s="1"/>
  <c r="G654" i="10"/>
  <c r="L651" i="13" s="1"/>
  <c r="P651" s="1"/>
  <c r="G675" i="10"/>
  <c r="L672" i="13" s="1"/>
  <c r="P672" s="1"/>
  <c r="G685" i="10"/>
  <c r="L682" i="13" s="1"/>
  <c r="P682" s="1"/>
  <c r="G686" i="10"/>
  <c r="L683" i="13" s="1"/>
  <c r="P683" s="1"/>
  <c r="G692" i="10"/>
  <c r="L689" i="13" s="1"/>
  <c r="P689" s="1"/>
  <c r="G697" i="10"/>
  <c r="L694" i="13" s="1"/>
  <c r="P694" s="1"/>
  <c r="G738" i="10"/>
  <c r="L735" i="13" s="1"/>
  <c r="P735" s="1"/>
  <c r="G772" i="10"/>
  <c r="L769" i="13" s="1"/>
  <c r="P769" s="1"/>
  <c r="G793" i="10"/>
  <c r="L790" i="13" s="1"/>
  <c r="P790" s="1"/>
  <c r="G633" i="10"/>
  <c r="L630" i="13" s="1"/>
  <c r="G639" i="10"/>
  <c r="L636" i="13" s="1"/>
  <c r="P636" s="1"/>
  <c r="G645" i="10"/>
  <c r="L642" i="13" s="1"/>
  <c r="P642" s="1"/>
  <c r="G646" i="10"/>
  <c r="L643" i="13" s="1"/>
  <c r="P643" s="1"/>
  <c r="G647" i="10"/>
  <c r="L644" i="13" s="1"/>
  <c r="P644" s="1"/>
  <c r="G652" i="10"/>
  <c r="L649" i="13" s="1"/>
  <c r="P649" s="1"/>
  <c r="G683" i="10"/>
  <c r="L680" i="13" s="1"/>
  <c r="P680" s="1"/>
  <c r="G684" i="10"/>
  <c r="L681" i="13" s="1"/>
  <c r="P681" s="1"/>
  <c r="G689" i="10"/>
  <c r="L686" i="13" s="1"/>
  <c r="P686" s="1"/>
  <c r="G690" i="10"/>
  <c r="L687" i="13" s="1"/>
  <c r="P687" s="1"/>
  <c r="G696" i="10"/>
  <c r="L693" i="13" s="1"/>
  <c r="P693" s="1"/>
  <c r="G711" i="10"/>
  <c r="L708" i="13" s="1"/>
  <c r="P708" s="1"/>
  <c r="G712" i="10"/>
  <c r="L709" i="13" s="1"/>
  <c r="P709" s="1"/>
  <c r="G714" i="10"/>
  <c r="L711" i="13" s="1"/>
  <c r="P711" s="1"/>
  <c r="G716" i="10"/>
  <c r="L713" i="13" s="1"/>
  <c r="P713" s="1"/>
  <c r="G717" i="10"/>
  <c r="L714" i="13" s="1"/>
  <c r="P714" s="1"/>
  <c r="G719" i="10"/>
  <c r="L716" i="13" s="1"/>
  <c r="P716" s="1"/>
  <c r="G720" i="10"/>
  <c r="L717" i="13" s="1"/>
  <c r="P717" s="1"/>
  <c r="G730" i="10"/>
  <c r="L727" i="13" s="1"/>
  <c r="P727" s="1"/>
  <c r="G739" i="10"/>
  <c r="L736" i="13" s="1"/>
  <c r="P736" s="1"/>
  <c r="G747" i="10"/>
  <c r="L744" i="13" s="1"/>
  <c r="P744" s="1"/>
  <c r="G748" i="10"/>
  <c r="L745" i="13" s="1"/>
  <c r="P745" s="1"/>
  <c r="G749" i="10"/>
  <c r="L746" i="13" s="1"/>
  <c r="P746" s="1"/>
  <c r="G750" i="10"/>
  <c r="L747" i="13" s="1"/>
  <c r="P747" s="1"/>
  <c r="G757" i="10"/>
  <c r="L754" i="13" s="1"/>
  <c r="P754" s="1"/>
  <c r="G758" i="10"/>
  <c r="L755" i="13" s="1"/>
  <c r="P755" s="1"/>
  <c r="G759" i="10"/>
  <c r="L756" i="13" s="1"/>
  <c r="P756" s="1"/>
  <c r="G760" i="10"/>
  <c r="L757" i="13" s="1"/>
  <c r="P757" s="1"/>
  <c r="G762" i="10"/>
  <c r="L759" i="13" s="1"/>
  <c r="P759" s="1"/>
  <c r="G774" i="10"/>
  <c r="L771" i="13" s="1"/>
  <c r="P771" s="1"/>
  <c r="G775" i="10"/>
  <c r="L772" i="13" s="1"/>
  <c r="P772" s="1"/>
  <c r="G776" i="10"/>
  <c r="L773" i="13" s="1"/>
  <c r="P773" s="1"/>
  <c r="G790" i="10"/>
  <c r="L787" i="13" s="1"/>
  <c r="P787" s="1"/>
  <c r="G786" i="10"/>
  <c r="L783" i="13" s="1"/>
  <c r="P783" s="1"/>
  <c r="G782" i="10"/>
  <c r="L779" i="13" s="1"/>
  <c r="P779" s="1"/>
  <c r="G778" i="10"/>
  <c r="L775" i="13" s="1"/>
  <c r="P775" s="1"/>
  <c r="G656" i="10"/>
  <c r="L653" i="13" s="1"/>
  <c r="P653" s="1"/>
  <c r="G657" i="10"/>
  <c r="L654" i="13" s="1"/>
  <c r="P654" s="1"/>
  <c r="G699" i="10"/>
  <c r="L696" i="13" s="1"/>
  <c r="P696" s="1"/>
  <c r="G771" i="10"/>
  <c r="L768" i="13" s="1"/>
  <c r="P768" s="1"/>
  <c r="G763" i="10"/>
  <c r="L760" i="13" s="1"/>
  <c r="P760" s="1"/>
  <c r="G751" i="10"/>
  <c r="L748" i="13" s="1"/>
  <c r="P748" s="1"/>
  <c r="G746" i="10"/>
  <c r="L743" i="13" s="1"/>
  <c r="P743" s="1"/>
  <c r="G743" i="10"/>
  <c r="L740" i="13" s="1"/>
  <c r="P740" s="1"/>
  <c r="G737" i="10"/>
  <c r="L734" i="13" s="1"/>
  <c r="P734" s="1"/>
  <c r="G731" i="10"/>
  <c r="L728" i="13" s="1"/>
  <c r="P728" s="1"/>
  <c r="G729" i="10"/>
  <c r="L726" i="13" s="1"/>
  <c r="P726" s="1"/>
  <c r="G721" i="10"/>
  <c r="L718" i="13" s="1"/>
  <c r="P718" s="1"/>
  <c r="G707" i="10"/>
  <c r="L704" i="13" s="1"/>
  <c r="P704" s="1"/>
  <c r="G703" i="10"/>
  <c r="L700" i="13" s="1"/>
  <c r="P700" s="1"/>
  <c r="G694" i="10"/>
  <c r="L691" i="13" s="1"/>
  <c r="P691" s="1"/>
  <c r="G691" i="10"/>
  <c r="L688" i="13" s="1"/>
  <c r="P688" s="1"/>
  <c r="G688" i="10"/>
  <c r="L685" i="13" s="1"/>
  <c r="P685" s="1"/>
  <c r="G687" i="10"/>
  <c r="L684" i="13" s="1"/>
  <c r="P684" s="1"/>
  <c r="G680" i="10"/>
  <c r="L677" i="13" s="1"/>
  <c r="P677" s="1"/>
  <c r="G653" i="10"/>
  <c r="L650" i="13" s="1"/>
  <c r="P650" s="1"/>
  <c r="G650" i="10"/>
  <c r="L647" i="13" s="1"/>
  <c r="P647" s="1"/>
  <c r="G648" i="10"/>
  <c r="L645" i="13" s="1"/>
  <c r="P645" s="1"/>
  <c r="G792" i="10"/>
  <c r="L789" i="13" s="1"/>
  <c r="P789" s="1"/>
  <c r="G773" i="10"/>
  <c r="L770" i="13" s="1"/>
  <c r="P770" s="1"/>
  <c r="G765" i="10"/>
  <c r="L762" i="13" s="1"/>
  <c r="P762" s="1"/>
  <c r="G740" i="10"/>
  <c r="L737" i="13" s="1"/>
  <c r="P737" s="1"/>
  <c r="G735" i="10"/>
  <c r="L732" i="13" s="1"/>
  <c r="P732" s="1"/>
  <c r="G708" i="10"/>
  <c r="L705" i="13" s="1"/>
  <c r="P705" s="1"/>
  <c r="G702" i="10"/>
  <c r="L699" i="13" s="1"/>
  <c r="P699" s="1"/>
  <c r="G698" i="10"/>
  <c r="L695" i="13" s="1"/>
  <c r="P695" s="1"/>
  <c r="G695" i="10"/>
  <c r="L692" i="13" s="1"/>
  <c r="P692" s="1"/>
  <c r="G693" i="10"/>
  <c r="L690" i="13" s="1"/>
  <c r="P690" s="1"/>
  <c r="G682" i="10"/>
  <c r="L679" i="13" s="1"/>
  <c r="P679" s="1"/>
  <c r="G676" i="10"/>
  <c r="L673" i="13" s="1"/>
  <c r="P673" s="1"/>
  <c r="G674" i="10"/>
  <c r="L671" i="13" s="1"/>
  <c r="P671" s="1"/>
  <c r="G655" i="10"/>
  <c r="L652" i="13" s="1"/>
  <c r="P652" s="1"/>
  <c r="G641" i="10"/>
  <c r="L638" i="13" s="1"/>
  <c r="P638" s="1"/>
  <c r="G638" i="10"/>
  <c r="L635" i="13" s="1"/>
  <c r="P635" s="1"/>
  <c r="G637" i="10"/>
  <c r="L634" i="13" s="1"/>
  <c r="P634" s="1"/>
  <c r="AJ530" i="10"/>
  <c r="AJ532"/>
  <c r="AJ533"/>
  <c r="AK531"/>
  <c r="AJ479"/>
  <c r="AJ478"/>
  <c r="AJ480"/>
  <c r="AJ483"/>
  <c r="G483" s="1"/>
  <c r="L480" i="13" s="1"/>
  <c r="P480" s="1"/>
  <c r="AJ485" i="10"/>
  <c r="G485" s="1"/>
  <c r="L482" i="13" s="1"/>
  <c r="P482" s="1"/>
  <c r="AJ484" i="10"/>
  <c r="G484" s="1"/>
  <c r="L481" i="13" s="1"/>
  <c r="P481" s="1"/>
  <c r="AK482" i="10"/>
  <c r="G482" s="1"/>
  <c r="L479" i="13" s="1"/>
  <c r="P479" s="1"/>
  <c r="AK481" i="10"/>
  <c r="AJ461"/>
  <c r="AJ462"/>
  <c r="G462" s="1"/>
  <c r="L459" i="13" s="1"/>
  <c r="P459" s="1"/>
  <c r="AJ463" i="10"/>
  <c r="AJ304"/>
  <c r="AJ311" s="1"/>
  <c r="AJ232"/>
  <c r="AJ287"/>
  <c r="AJ284"/>
  <c r="AJ285" s="1"/>
  <c r="X285"/>
  <c r="AK276"/>
  <c r="AK233"/>
  <c r="AJ215"/>
  <c r="AJ212"/>
  <c r="AJ213"/>
  <c r="AJ214"/>
  <c r="G214" s="1"/>
  <c r="L212" i="13" s="1"/>
  <c r="P212" s="1"/>
  <c r="AJ126" i="10"/>
  <c r="AJ135" s="1"/>
  <c r="AK279" l="1"/>
  <c r="G276"/>
  <c r="P630" i="13"/>
  <c r="L763"/>
  <c r="L791" s="1"/>
  <c r="G794" i="10"/>
  <c r="L364" i="13"/>
  <c r="G439" i="10"/>
  <c r="G486"/>
  <c r="L483" i="13" s="1"/>
  <c r="P483" s="1"/>
  <c r="G147" i="10"/>
  <c r="L145" i="13" s="1"/>
  <c r="P145" s="1"/>
  <c r="G146" i="10"/>
  <c r="L144" i="13" s="1"/>
  <c r="P144" s="1"/>
  <c r="G148" i="10"/>
  <c r="L146" i="13" s="1"/>
  <c r="P146" s="1"/>
  <c r="G284" i="10"/>
  <c r="L282" i="13" s="1"/>
  <c r="G126" i="10"/>
  <c r="G135" s="1"/>
  <c r="L280" i="13"/>
  <c r="L274" l="1"/>
  <c r="G279" i="10"/>
  <c r="L277" i="13"/>
  <c r="O274" s="1"/>
  <c r="L124"/>
  <c r="L133" s="1"/>
  <c r="P763"/>
  <c r="P791" s="1"/>
  <c r="P364"/>
  <c r="P436" s="1"/>
  <c r="L436"/>
  <c r="F43" i="11"/>
  <c r="P280" i="13"/>
  <c r="L283"/>
  <c r="F44" i="11" s="1"/>
  <c r="P282" i="13"/>
  <c r="P283" s="1"/>
  <c r="F93" i="11"/>
  <c r="L147" i="13"/>
  <c r="P147"/>
  <c r="CA148" i="10"/>
  <c r="G285"/>
  <c r="P274" i="13" l="1"/>
  <c r="F42" i="11"/>
  <c r="O276" i="13"/>
  <c r="P276" s="1"/>
  <c r="O275"/>
  <c r="P275" s="1"/>
  <c r="P124"/>
  <c r="P133" s="1"/>
  <c r="F52" i="11"/>
  <c r="F13"/>
  <c r="F15"/>
  <c r="CB998" i="10"/>
  <c r="BK998"/>
  <c r="BG998"/>
  <c r="AL998"/>
  <c r="AH998"/>
  <c r="AG998"/>
  <c r="AF998"/>
  <c r="AE998"/>
  <c r="AD998"/>
  <c r="AC998"/>
  <c r="AB998"/>
  <c r="AA998"/>
  <c r="Z998"/>
  <c r="Y998"/>
  <c r="X998"/>
  <c r="W998"/>
  <c r="U998"/>
  <c r="T998"/>
  <c r="Q998"/>
  <c r="P998"/>
  <c r="M998"/>
  <c r="L998"/>
  <c r="K998"/>
  <c r="J998"/>
  <c r="C998"/>
  <c r="R998"/>
  <c r="N998"/>
  <c r="I998"/>
  <c r="AN998" s="1"/>
  <c r="BL998" s="1"/>
  <c r="CB986"/>
  <c r="BK986"/>
  <c r="BG986"/>
  <c r="AY986"/>
  <c r="BW986" s="1"/>
  <c r="AX986"/>
  <c r="BV986" s="1"/>
  <c r="AW986"/>
  <c r="BU986" s="1"/>
  <c r="AV986"/>
  <c r="BT986" s="1"/>
  <c r="AU986"/>
  <c r="AT986"/>
  <c r="BR986" s="1"/>
  <c r="AS986"/>
  <c r="BQ986" s="1"/>
  <c r="AR986"/>
  <c r="BP986" s="1"/>
  <c r="AQ986"/>
  <c r="BO986" s="1"/>
  <c r="AP986"/>
  <c r="BN986" s="1"/>
  <c r="AO986"/>
  <c r="BM986" s="1"/>
  <c r="AN986"/>
  <c r="BL986" s="1"/>
  <c r="CB985"/>
  <c r="CA985"/>
  <c r="BZ985"/>
  <c r="BY985"/>
  <c r="BK985"/>
  <c r="BG985"/>
  <c r="AY985"/>
  <c r="BW985" s="1"/>
  <c r="AX985"/>
  <c r="BV985" s="1"/>
  <c r="AW985"/>
  <c r="BU985" s="1"/>
  <c r="AV985"/>
  <c r="BT985" s="1"/>
  <c r="AU985"/>
  <c r="AT985"/>
  <c r="BR985" s="1"/>
  <c r="AS985"/>
  <c r="BQ985" s="1"/>
  <c r="AR985"/>
  <c r="BP985" s="1"/>
  <c r="AQ985"/>
  <c r="BO985" s="1"/>
  <c r="AP985"/>
  <c r="BN985" s="1"/>
  <c r="AO985"/>
  <c r="BM985" s="1"/>
  <c r="AN985"/>
  <c r="BL985" s="1"/>
  <c r="CB984"/>
  <c r="BK984"/>
  <c r="BG984"/>
  <c r="AL984"/>
  <c r="AK984"/>
  <c r="AJ984"/>
  <c r="AI984"/>
  <c r="AY984" s="1"/>
  <c r="AH984"/>
  <c r="AG984"/>
  <c r="AF984"/>
  <c r="AE984"/>
  <c r="AD984"/>
  <c r="AC984"/>
  <c r="AB984"/>
  <c r="AA984"/>
  <c r="Z984"/>
  <c r="Y984"/>
  <c r="X984"/>
  <c r="W984"/>
  <c r="U984"/>
  <c r="T984"/>
  <c r="S984"/>
  <c r="R984"/>
  <c r="Q984"/>
  <c r="P984"/>
  <c r="O984"/>
  <c r="N984"/>
  <c r="M984"/>
  <c r="L984"/>
  <c r="K984"/>
  <c r="J984"/>
  <c r="I984"/>
  <c r="AN984" s="1"/>
  <c r="BL984" s="1"/>
  <c r="C984"/>
  <c r="CB983"/>
  <c r="BK983"/>
  <c r="BG983"/>
  <c r="AY983"/>
  <c r="BW983" s="1"/>
  <c r="AX983"/>
  <c r="BV983" s="1"/>
  <c r="AW983"/>
  <c r="BU983" s="1"/>
  <c r="AV983"/>
  <c r="BT983" s="1"/>
  <c r="AU983"/>
  <c r="AT983"/>
  <c r="BR983" s="1"/>
  <c r="AS983"/>
  <c r="BQ983" s="1"/>
  <c r="AR983"/>
  <c r="BP983" s="1"/>
  <c r="AQ983"/>
  <c r="BO983" s="1"/>
  <c r="AP983"/>
  <c r="BN983" s="1"/>
  <c r="AO983"/>
  <c r="BM983" s="1"/>
  <c r="AN983"/>
  <c r="BL983" s="1"/>
  <c r="CA983"/>
  <c r="CB982"/>
  <c r="CA982"/>
  <c r="BZ982"/>
  <c r="BY982"/>
  <c r="BK982"/>
  <c r="BG982"/>
  <c r="AY982"/>
  <c r="BW982" s="1"/>
  <c r="AX982"/>
  <c r="BV982" s="1"/>
  <c r="AW982"/>
  <c r="BU982" s="1"/>
  <c r="AV982"/>
  <c r="BT982" s="1"/>
  <c r="AU982"/>
  <c r="AT982"/>
  <c r="BR982" s="1"/>
  <c r="AS982"/>
  <c r="BQ982" s="1"/>
  <c r="AR982"/>
  <c r="BP982" s="1"/>
  <c r="AQ982"/>
  <c r="BO982" s="1"/>
  <c r="AP982"/>
  <c r="BN982" s="1"/>
  <c r="AO982"/>
  <c r="BM982" s="1"/>
  <c r="AN982"/>
  <c r="BL982" s="1"/>
  <c r="BK981"/>
  <c r="AL981"/>
  <c r="AK981"/>
  <c r="AJ981"/>
  <c r="AH981"/>
  <c r="AG981"/>
  <c r="AF981"/>
  <c r="AE981"/>
  <c r="AD981"/>
  <c r="AC981"/>
  <c r="AB981"/>
  <c r="AA981"/>
  <c r="Z981"/>
  <c r="Y981"/>
  <c r="X981"/>
  <c r="W981"/>
  <c r="CB981"/>
  <c r="U981"/>
  <c r="T981"/>
  <c r="R981"/>
  <c r="P981"/>
  <c r="N981"/>
  <c r="M981"/>
  <c r="L981"/>
  <c r="J981"/>
  <c r="C981"/>
  <c r="CB976"/>
  <c r="CA976"/>
  <c r="BZ976"/>
  <c r="BY976"/>
  <c r="BK976"/>
  <c r="BG976"/>
  <c r="AY976"/>
  <c r="BW976" s="1"/>
  <c r="AX976"/>
  <c r="BV976" s="1"/>
  <c r="AW976"/>
  <c r="BU976" s="1"/>
  <c r="AV976"/>
  <c r="BT976" s="1"/>
  <c r="AU976"/>
  <c r="AT976"/>
  <c r="BR976" s="1"/>
  <c r="AS976"/>
  <c r="BQ976" s="1"/>
  <c r="AR976"/>
  <c r="BP976" s="1"/>
  <c r="AQ976"/>
  <c r="BO976" s="1"/>
  <c r="AP976"/>
  <c r="BN976" s="1"/>
  <c r="AO976"/>
  <c r="BM976" s="1"/>
  <c r="AN976"/>
  <c r="BL976" s="1"/>
  <c r="CB975"/>
  <c r="BK975"/>
  <c r="BG975"/>
  <c r="AL975"/>
  <c r="AK975"/>
  <c r="AJ975"/>
  <c r="AI975"/>
  <c r="AY975" s="1"/>
  <c r="AH975"/>
  <c r="AG975"/>
  <c r="AF975"/>
  <c r="AE975"/>
  <c r="AD975"/>
  <c r="AC975"/>
  <c r="AB975"/>
  <c r="AA975"/>
  <c r="Z975"/>
  <c r="Y975"/>
  <c r="W975"/>
  <c r="U975"/>
  <c r="T975"/>
  <c r="S975"/>
  <c r="R975"/>
  <c r="Q975"/>
  <c r="P975"/>
  <c r="O975"/>
  <c r="N975"/>
  <c r="M975"/>
  <c r="L975"/>
  <c r="K975"/>
  <c r="J975"/>
  <c r="I975"/>
  <c r="AN975" s="1"/>
  <c r="BL975" s="1"/>
  <c r="C975"/>
  <c r="CB973"/>
  <c r="BK973"/>
  <c r="BG973"/>
  <c r="AY973"/>
  <c r="BW973" s="1"/>
  <c r="AX973"/>
  <c r="BV973" s="1"/>
  <c r="AW973"/>
  <c r="BU973" s="1"/>
  <c r="AV973"/>
  <c r="BT973" s="1"/>
  <c r="AU973"/>
  <c r="AT973"/>
  <c r="BR973" s="1"/>
  <c r="AS973"/>
  <c r="BQ973" s="1"/>
  <c r="AR973"/>
  <c r="BP973" s="1"/>
  <c r="AQ973"/>
  <c r="BO973" s="1"/>
  <c r="AP973"/>
  <c r="BN973" s="1"/>
  <c r="AO973"/>
  <c r="BM973" s="1"/>
  <c r="AN973"/>
  <c r="BL973" s="1"/>
  <c r="CB972"/>
  <c r="CA972"/>
  <c r="BZ972"/>
  <c r="BY972"/>
  <c r="BK972"/>
  <c r="BG972"/>
  <c r="AY972"/>
  <c r="BW972" s="1"/>
  <c r="AX972"/>
  <c r="BV972" s="1"/>
  <c r="AW972"/>
  <c r="BU972" s="1"/>
  <c r="AV972"/>
  <c r="BT972" s="1"/>
  <c r="AU972"/>
  <c r="AT972"/>
  <c r="BR972" s="1"/>
  <c r="AS972"/>
  <c r="BQ972" s="1"/>
  <c r="AR972"/>
  <c r="BP972" s="1"/>
  <c r="AQ972"/>
  <c r="BO972" s="1"/>
  <c r="AP972"/>
  <c r="BN972" s="1"/>
  <c r="AO972"/>
  <c r="BM972" s="1"/>
  <c r="AN972"/>
  <c r="BL972" s="1"/>
  <c r="CB971"/>
  <c r="BK971"/>
  <c r="BG971"/>
  <c r="AY971"/>
  <c r="AN971"/>
  <c r="BL971" s="1"/>
  <c r="C971"/>
  <c r="CB970"/>
  <c r="BK970"/>
  <c r="BG970"/>
  <c r="AY970"/>
  <c r="BW970" s="1"/>
  <c r="AX970"/>
  <c r="BV970" s="1"/>
  <c r="AW970"/>
  <c r="BU970" s="1"/>
  <c r="AV970"/>
  <c r="BT970" s="1"/>
  <c r="AU970"/>
  <c r="AT970"/>
  <c r="BR970" s="1"/>
  <c r="AS970"/>
  <c r="BQ970" s="1"/>
  <c r="AR970"/>
  <c r="BP970" s="1"/>
  <c r="AQ970"/>
  <c r="BO970" s="1"/>
  <c r="AP970"/>
  <c r="BN970" s="1"/>
  <c r="AO970"/>
  <c r="BM970" s="1"/>
  <c r="AN970"/>
  <c r="BL970" s="1"/>
  <c r="CB969"/>
  <c r="CA969"/>
  <c r="BZ969"/>
  <c r="BY969"/>
  <c r="BK969"/>
  <c r="BG969"/>
  <c r="AY969"/>
  <c r="BW969" s="1"/>
  <c r="AX969"/>
  <c r="BV969" s="1"/>
  <c r="AW969"/>
  <c r="BU969" s="1"/>
  <c r="AV969"/>
  <c r="BT969" s="1"/>
  <c r="AU969"/>
  <c r="AT969"/>
  <c r="BR969" s="1"/>
  <c r="AS969"/>
  <c r="BQ969" s="1"/>
  <c r="AR969"/>
  <c r="BP969" s="1"/>
  <c r="AQ969"/>
  <c r="BO969" s="1"/>
  <c r="AP969"/>
  <c r="BN969" s="1"/>
  <c r="AO969"/>
  <c r="BM969" s="1"/>
  <c r="AN969"/>
  <c r="BL969" s="1"/>
  <c r="CB597"/>
  <c r="BK597"/>
  <c r="BG597"/>
  <c r="AL597"/>
  <c r="AI597"/>
  <c r="AY597" s="1"/>
  <c r="AH597"/>
  <c r="AG597"/>
  <c r="AF597"/>
  <c r="AE597"/>
  <c r="AD597"/>
  <c r="AC597"/>
  <c r="AB597"/>
  <c r="AA597"/>
  <c r="Z597"/>
  <c r="Y597"/>
  <c r="W597"/>
  <c r="U597"/>
  <c r="T597"/>
  <c r="S597"/>
  <c r="R597"/>
  <c r="Q597"/>
  <c r="P597"/>
  <c r="O597"/>
  <c r="N597"/>
  <c r="M597"/>
  <c r="L597"/>
  <c r="K597"/>
  <c r="J597"/>
  <c r="I597"/>
  <c r="AN597" s="1"/>
  <c r="BL597" s="1"/>
  <c r="C597"/>
  <c r="CB596"/>
  <c r="BK596"/>
  <c r="BG596"/>
  <c r="AY596"/>
  <c r="BW596" s="1"/>
  <c r="AX596"/>
  <c r="BV596" s="1"/>
  <c r="AW596"/>
  <c r="BU596" s="1"/>
  <c r="AV596"/>
  <c r="BT596" s="1"/>
  <c r="AT596"/>
  <c r="BR596" s="1"/>
  <c r="AS596"/>
  <c r="BQ596" s="1"/>
  <c r="AR596"/>
  <c r="BP596" s="1"/>
  <c r="AQ596"/>
  <c r="BO596" s="1"/>
  <c r="AP596"/>
  <c r="BN596" s="1"/>
  <c r="AO596"/>
  <c r="BM596" s="1"/>
  <c r="AN596"/>
  <c r="BL596" s="1"/>
  <c r="X597"/>
  <c r="H597"/>
  <c r="CB595"/>
  <c r="CA595"/>
  <c r="BZ595"/>
  <c r="BY595"/>
  <c r="BK595"/>
  <c r="BG595"/>
  <c r="AY595"/>
  <c r="BW595" s="1"/>
  <c r="AX595"/>
  <c r="BV595" s="1"/>
  <c r="AW595"/>
  <c r="BU595" s="1"/>
  <c r="AV595"/>
  <c r="BT595" s="1"/>
  <c r="AU595"/>
  <c r="AT595"/>
  <c r="BR595" s="1"/>
  <c r="AS595"/>
  <c r="BQ595" s="1"/>
  <c r="AR595"/>
  <c r="BP595" s="1"/>
  <c r="AQ595"/>
  <c r="BO595" s="1"/>
  <c r="AP595"/>
  <c r="BN595" s="1"/>
  <c r="AO595"/>
  <c r="BM595" s="1"/>
  <c r="AN595"/>
  <c r="BL595" s="1"/>
  <c r="CB965"/>
  <c r="BK965"/>
  <c r="BG965"/>
  <c r="AL965"/>
  <c r="AI965"/>
  <c r="AY965" s="1"/>
  <c r="AH965"/>
  <c r="AG965"/>
  <c r="AF965"/>
  <c r="AE965"/>
  <c r="AD965"/>
  <c r="AC965"/>
  <c r="AB965"/>
  <c r="AA965"/>
  <c r="Z965"/>
  <c r="Y965"/>
  <c r="W965"/>
  <c r="U965"/>
  <c r="T965"/>
  <c r="S965"/>
  <c r="R965"/>
  <c r="Q965"/>
  <c r="P965"/>
  <c r="O965"/>
  <c r="N965"/>
  <c r="M965"/>
  <c r="L965"/>
  <c r="K965"/>
  <c r="J965"/>
  <c r="I965"/>
  <c r="AN965" s="1"/>
  <c r="BL965" s="1"/>
  <c r="C965"/>
  <c r="CB964"/>
  <c r="BK964"/>
  <c r="BG964"/>
  <c r="AY964"/>
  <c r="BW964" s="1"/>
  <c r="AX964"/>
  <c r="BV964" s="1"/>
  <c r="AW964"/>
  <c r="BU964" s="1"/>
  <c r="AV964"/>
  <c r="BT964" s="1"/>
  <c r="AT964"/>
  <c r="BR964" s="1"/>
  <c r="AS964"/>
  <c r="BQ964" s="1"/>
  <c r="AR964"/>
  <c r="BP964" s="1"/>
  <c r="AQ964"/>
  <c r="BO964" s="1"/>
  <c r="AP964"/>
  <c r="BN964" s="1"/>
  <c r="AO964"/>
  <c r="BM964" s="1"/>
  <c r="AN964"/>
  <c r="BL964" s="1"/>
  <c r="CB963"/>
  <c r="BK963"/>
  <c r="BG963"/>
  <c r="AY963"/>
  <c r="BW963" s="1"/>
  <c r="AX963"/>
  <c r="BV963" s="1"/>
  <c r="AW963"/>
  <c r="BU963" s="1"/>
  <c r="AV963"/>
  <c r="BT963" s="1"/>
  <c r="AU963"/>
  <c r="AT963"/>
  <c r="BR963" s="1"/>
  <c r="AS963"/>
  <c r="BQ963" s="1"/>
  <c r="AR963"/>
  <c r="BP963" s="1"/>
  <c r="AQ963"/>
  <c r="BO963" s="1"/>
  <c r="AP963"/>
  <c r="BN963" s="1"/>
  <c r="AO963"/>
  <c r="BM963" s="1"/>
  <c r="AN963"/>
  <c r="BL963" s="1"/>
  <c r="CB962"/>
  <c r="CA962"/>
  <c r="BZ962"/>
  <c r="BY962"/>
  <c r="BK962"/>
  <c r="BG962"/>
  <c r="AY962"/>
  <c r="BW962" s="1"/>
  <c r="AX962"/>
  <c r="BV962" s="1"/>
  <c r="AW962"/>
  <c r="BU962" s="1"/>
  <c r="AV962"/>
  <c r="BT962" s="1"/>
  <c r="AU962"/>
  <c r="AT962"/>
  <c r="BR962" s="1"/>
  <c r="AS962"/>
  <c r="BQ962" s="1"/>
  <c r="AR962"/>
  <c r="BP962" s="1"/>
  <c r="AQ962"/>
  <c r="BO962" s="1"/>
  <c r="AP962"/>
  <c r="BN962" s="1"/>
  <c r="AO962"/>
  <c r="BM962" s="1"/>
  <c r="AN962"/>
  <c r="BL962" s="1"/>
  <c r="CB958"/>
  <c r="BK958"/>
  <c r="BG958"/>
  <c r="AL958"/>
  <c r="AY958"/>
  <c r="AN958"/>
  <c r="BL958" s="1"/>
  <c r="C958"/>
  <c r="CB957"/>
  <c r="BK957"/>
  <c r="BG957"/>
  <c r="AY957"/>
  <c r="BW957" s="1"/>
  <c r="AX957"/>
  <c r="BV957" s="1"/>
  <c r="AW957"/>
  <c r="BU957" s="1"/>
  <c r="AV957"/>
  <c r="BT957" s="1"/>
  <c r="AU957"/>
  <c r="AT957"/>
  <c r="BR957" s="1"/>
  <c r="AS957"/>
  <c r="BQ957" s="1"/>
  <c r="AR957"/>
  <c r="BP957" s="1"/>
  <c r="AQ957"/>
  <c r="BO957" s="1"/>
  <c r="AP957"/>
  <c r="BN957" s="1"/>
  <c r="AO957"/>
  <c r="BM957" s="1"/>
  <c r="AN957"/>
  <c r="BL957" s="1"/>
  <c r="CA957"/>
  <c r="CB956"/>
  <c r="BK956"/>
  <c r="BG956"/>
  <c r="AY956"/>
  <c r="BW956" s="1"/>
  <c r="AX956"/>
  <c r="BV956" s="1"/>
  <c r="AW956"/>
  <c r="BU956" s="1"/>
  <c r="AV956"/>
  <c r="BT956" s="1"/>
  <c r="AU956"/>
  <c r="AT956"/>
  <c r="BR956" s="1"/>
  <c r="AS956"/>
  <c r="BQ956" s="1"/>
  <c r="AR956"/>
  <c r="BP956" s="1"/>
  <c r="AQ956"/>
  <c r="BO956" s="1"/>
  <c r="AP956"/>
  <c r="BN956" s="1"/>
  <c r="AO956"/>
  <c r="BM956" s="1"/>
  <c r="AN956"/>
  <c r="BL956" s="1"/>
  <c r="CB955"/>
  <c r="BK955"/>
  <c r="BG955"/>
  <c r="AY955"/>
  <c r="BW955" s="1"/>
  <c r="AX955"/>
  <c r="BV955" s="1"/>
  <c r="AW955"/>
  <c r="BU955" s="1"/>
  <c r="AV955"/>
  <c r="BT955" s="1"/>
  <c r="AU955"/>
  <c r="AT955"/>
  <c r="BR955" s="1"/>
  <c r="AS955"/>
  <c r="BQ955" s="1"/>
  <c r="AR955"/>
  <c r="BP955" s="1"/>
  <c r="AQ955"/>
  <c r="BO955" s="1"/>
  <c r="AP955"/>
  <c r="BN955" s="1"/>
  <c r="AO955"/>
  <c r="BM955" s="1"/>
  <c r="AN955"/>
  <c r="BL955" s="1"/>
  <c r="CA955"/>
  <c r="CB954"/>
  <c r="CA954"/>
  <c r="BZ954"/>
  <c r="BY954"/>
  <c r="BK954"/>
  <c r="BG954"/>
  <c r="AY954"/>
  <c r="BW954" s="1"/>
  <c r="AX954"/>
  <c r="BV954" s="1"/>
  <c r="AW954"/>
  <c r="BU954" s="1"/>
  <c r="AV954"/>
  <c r="BT954" s="1"/>
  <c r="AU954"/>
  <c r="AT954"/>
  <c r="BR954" s="1"/>
  <c r="AS954"/>
  <c r="BQ954" s="1"/>
  <c r="AR954"/>
  <c r="BP954" s="1"/>
  <c r="AQ954"/>
  <c r="BO954" s="1"/>
  <c r="AP954"/>
  <c r="BN954" s="1"/>
  <c r="AO954"/>
  <c r="BM954" s="1"/>
  <c r="AN954"/>
  <c r="BL954" s="1"/>
  <c r="CB945"/>
  <c r="BK945"/>
  <c r="BG945"/>
  <c r="AY945"/>
  <c r="AN945"/>
  <c r="BL945" s="1"/>
  <c r="C945"/>
  <c r="CB943"/>
  <c r="CA943"/>
  <c r="BZ943"/>
  <c r="BY943"/>
  <c r="BK943"/>
  <c r="BG943"/>
  <c r="AY943"/>
  <c r="BW943" s="1"/>
  <c r="AX943"/>
  <c r="BV943" s="1"/>
  <c r="AW943"/>
  <c r="BU943" s="1"/>
  <c r="AV943"/>
  <c r="BT943" s="1"/>
  <c r="AU943"/>
  <c r="AT943"/>
  <c r="BR943" s="1"/>
  <c r="AS943"/>
  <c r="BQ943" s="1"/>
  <c r="AR943"/>
  <c r="BP943" s="1"/>
  <c r="AQ943"/>
  <c r="BO943" s="1"/>
  <c r="AP943"/>
  <c r="BN943" s="1"/>
  <c r="AO943"/>
  <c r="BM943" s="1"/>
  <c r="AN943"/>
  <c r="BL943" s="1"/>
  <c r="CB939"/>
  <c r="BK939"/>
  <c r="BG939"/>
  <c r="AL939"/>
  <c r="AI939"/>
  <c r="AY939" s="1"/>
  <c r="AH939"/>
  <c r="AG939"/>
  <c r="AF939"/>
  <c r="AE939"/>
  <c r="AD939"/>
  <c r="AC939"/>
  <c r="AB939"/>
  <c r="AA939"/>
  <c r="Z939"/>
  <c r="Y939"/>
  <c r="U939"/>
  <c r="T939"/>
  <c r="S939"/>
  <c r="R939"/>
  <c r="Q939"/>
  <c r="P939"/>
  <c r="O939"/>
  <c r="N939"/>
  <c r="M939"/>
  <c r="L939"/>
  <c r="K939"/>
  <c r="J939"/>
  <c r="C939"/>
  <c r="CB936"/>
  <c r="CA936"/>
  <c r="BZ936"/>
  <c r="BY936"/>
  <c r="BK936"/>
  <c r="BG936"/>
  <c r="AY936"/>
  <c r="BW936" s="1"/>
  <c r="AX936"/>
  <c r="BV936" s="1"/>
  <c r="AW936"/>
  <c r="BU936" s="1"/>
  <c r="AV936"/>
  <c r="BT936" s="1"/>
  <c r="AU936"/>
  <c r="AT936"/>
  <c r="BR936" s="1"/>
  <c r="AS936"/>
  <c r="BQ936" s="1"/>
  <c r="AR936"/>
  <c r="BP936" s="1"/>
  <c r="AQ936"/>
  <c r="BO936" s="1"/>
  <c r="AP936"/>
  <c r="BN936" s="1"/>
  <c r="AO936"/>
  <c r="BM936" s="1"/>
  <c r="AN936"/>
  <c r="BL936" s="1"/>
  <c r="CB935"/>
  <c r="BK935"/>
  <c r="BG935"/>
  <c r="AL935"/>
  <c r="AI935"/>
  <c r="AH935"/>
  <c r="AG935"/>
  <c r="AF935"/>
  <c r="AE935"/>
  <c r="AD935"/>
  <c r="AC935"/>
  <c r="AA935"/>
  <c r="Z935"/>
  <c r="Y935"/>
  <c r="U935"/>
  <c r="T935"/>
  <c r="S935"/>
  <c r="R935"/>
  <c r="Q935"/>
  <c r="P935"/>
  <c r="O935"/>
  <c r="N935"/>
  <c r="K935"/>
  <c r="J935"/>
  <c r="C935"/>
  <c r="AB935"/>
  <c r="CB931"/>
  <c r="BK931"/>
  <c r="BG931"/>
  <c r="AY931"/>
  <c r="BW931" s="1"/>
  <c r="AX931"/>
  <c r="BV931" s="1"/>
  <c r="AW931"/>
  <c r="BU931" s="1"/>
  <c r="AV931"/>
  <c r="BT931" s="1"/>
  <c r="AU931"/>
  <c r="AT931"/>
  <c r="BR931" s="1"/>
  <c r="AS931"/>
  <c r="BQ931" s="1"/>
  <c r="AR931"/>
  <c r="BP931" s="1"/>
  <c r="AQ931"/>
  <c r="BO931" s="1"/>
  <c r="AO931"/>
  <c r="BM931" s="1"/>
  <c r="AN931"/>
  <c r="BL931" s="1"/>
  <c r="L935"/>
  <c r="CB930"/>
  <c r="CA930"/>
  <c r="BZ930"/>
  <c r="BY930"/>
  <c r="BK930"/>
  <c r="BG930"/>
  <c r="AY930"/>
  <c r="BW930" s="1"/>
  <c r="AX930"/>
  <c r="BV930" s="1"/>
  <c r="AW930"/>
  <c r="BU930" s="1"/>
  <c r="AV930"/>
  <c r="BT930" s="1"/>
  <c r="AU930"/>
  <c r="AT930"/>
  <c r="BR930" s="1"/>
  <c r="AS930"/>
  <c r="BQ930" s="1"/>
  <c r="AR930"/>
  <c r="BP930" s="1"/>
  <c r="AQ930"/>
  <c r="BO930" s="1"/>
  <c r="AP930"/>
  <c r="BN930" s="1"/>
  <c r="AO930"/>
  <c r="BM930" s="1"/>
  <c r="AN930"/>
  <c r="BL930" s="1"/>
  <c r="CB929"/>
  <c r="BK929"/>
  <c r="BG929"/>
  <c r="AL929"/>
  <c r="AK929"/>
  <c r="AI929"/>
  <c r="AY929" s="1"/>
  <c r="AH929"/>
  <c r="AG929"/>
  <c r="AF929"/>
  <c r="AE929"/>
  <c r="AD929"/>
  <c r="AC929"/>
  <c r="AB929"/>
  <c r="AA929"/>
  <c r="Z929"/>
  <c r="Y929"/>
  <c r="U929"/>
  <c r="T929"/>
  <c r="S929"/>
  <c r="R929"/>
  <c r="Q929"/>
  <c r="P929"/>
  <c r="O929"/>
  <c r="N929"/>
  <c r="M929"/>
  <c r="L929"/>
  <c r="K929"/>
  <c r="J929"/>
  <c r="I929"/>
  <c r="AN929" s="1"/>
  <c r="BL929" s="1"/>
  <c r="C929"/>
  <c r="CB928"/>
  <c r="BK928"/>
  <c r="BG928"/>
  <c r="AY928"/>
  <c r="BW928" s="1"/>
  <c r="AX928"/>
  <c r="BV928" s="1"/>
  <c r="AW928"/>
  <c r="BU928" s="1"/>
  <c r="AV928"/>
  <c r="BT928" s="1"/>
  <c r="AU928"/>
  <c r="AT928"/>
  <c r="BR928" s="1"/>
  <c r="AS928"/>
  <c r="BQ928" s="1"/>
  <c r="AR928"/>
  <c r="BP928" s="1"/>
  <c r="AQ928"/>
  <c r="BO928" s="1"/>
  <c r="AP928"/>
  <c r="BN928" s="1"/>
  <c r="AO928"/>
  <c r="BM928" s="1"/>
  <c r="AN928"/>
  <c r="BL928" s="1"/>
  <c r="CA928"/>
  <c r="CB927"/>
  <c r="CA927"/>
  <c r="BZ927"/>
  <c r="BY927"/>
  <c r="BK927"/>
  <c r="BG927"/>
  <c r="AY927"/>
  <c r="BW927" s="1"/>
  <c r="AX927"/>
  <c r="BV927" s="1"/>
  <c r="AW927"/>
  <c r="BU927" s="1"/>
  <c r="AV927"/>
  <c r="BT927" s="1"/>
  <c r="AU927"/>
  <c r="AT927"/>
  <c r="BR927" s="1"/>
  <c r="AS927"/>
  <c r="BQ927" s="1"/>
  <c r="AR927"/>
  <c r="BP927" s="1"/>
  <c r="AQ927"/>
  <c r="BO927" s="1"/>
  <c r="AP927"/>
  <c r="BN927" s="1"/>
  <c r="AO927"/>
  <c r="BM927" s="1"/>
  <c r="AN927"/>
  <c r="BL927" s="1"/>
  <c r="CB926"/>
  <c r="BK926"/>
  <c r="BG926"/>
  <c r="AL926"/>
  <c r="AY926"/>
  <c r="AN926"/>
  <c r="BL926" s="1"/>
  <c r="C926"/>
  <c r="CB925"/>
  <c r="BK925"/>
  <c r="BG925"/>
  <c r="AY925"/>
  <c r="BW925" s="1"/>
  <c r="AX925"/>
  <c r="BV925" s="1"/>
  <c r="AW925"/>
  <c r="BU925" s="1"/>
  <c r="AV925"/>
  <c r="BT925" s="1"/>
  <c r="AU925"/>
  <c r="AT925"/>
  <c r="BR925" s="1"/>
  <c r="AS925"/>
  <c r="BQ925" s="1"/>
  <c r="AR925"/>
  <c r="BP925" s="1"/>
  <c r="AQ925"/>
  <c r="BO925" s="1"/>
  <c r="AP925"/>
  <c r="BN925" s="1"/>
  <c r="AO925"/>
  <c r="BM925" s="1"/>
  <c r="AN925"/>
  <c r="BL925" s="1"/>
  <c r="CA925"/>
  <c r="CB924"/>
  <c r="CA924"/>
  <c r="BZ924"/>
  <c r="BY924"/>
  <c r="BK924"/>
  <c r="BG924"/>
  <c r="AY924"/>
  <c r="BW924" s="1"/>
  <c r="AX924"/>
  <c r="BV924" s="1"/>
  <c r="AW924"/>
  <c r="BU924" s="1"/>
  <c r="AV924"/>
  <c r="BT924" s="1"/>
  <c r="AU924"/>
  <c r="AT924"/>
  <c r="BR924" s="1"/>
  <c r="AS924"/>
  <c r="BQ924" s="1"/>
  <c r="AR924"/>
  <c r="BP924" s="1"/>
  <c r="AQ924"/>
  <c r="BO924" s="1"/>
  <c r="AP924"/>
  <c r="BN924" s="1"/>
  <c r="AO924"/>
  <c r="BM924" s="1"/>
  <c r="AN924"/>
  <c r="BL924" s="1"/>
  <c r="CB923"/>
  <c r="BK923"/>
  <c r="BG923"/>
  <c r="AL923"/>
  <c r="AY923"/>
  <c r="U923"/>
  <c r="T923"/>
  <c r="AN923"/>
  <c r="BL923" s="1"/>
  <c r="C923"/>
  <c r="CB922"/>
  <c r="BK922"/>
  <c r="BG922"/>
  <c r="AY922"/>
  <c r="BW922" s="1"/>
  <c r="AX922"/>
  <c r="BV922" s="1"/>
  <c r="AW922"/>
  <c r="BU922" s="1"/>
  <c r="AV922"/>
  <c r="BT922" s="1"/>
  <c r="AU922"/>
  <c r="AT922"/>
  <c r="BR922" s="1"/>
  <c r="AS922"/>
  <c r="BQ922" s="1"/>
  <c r="AR922"/>
  <c r="BP922" s="1"/>
  <c r="AQ922"/>
  <c r="BO922" s="1"/>
  <c r="AP922"/>
  <c r="BN922" s="1"/>
  <c r="AO922"/>
  <c r="BM922" s="1"/>
  <c r="AN922"/>
  <c r="BL922" s="1"/>
  <c r="CA922"/>
  <c r="CB920"/>
  <c r="BK920"/>
  <c r="BG920"/>
  <c r="AY920"/>
  <c r="BW920" s="1"/>
  <c r="AX920"/>
  <c r="BV920" s="1"/>
  <c r="AW920"/>
  <c r="BU920" s="1"/>
  <c r="AV920"/>
  <c r="BT920" s="1"/>
  <c r="AU920"/>
  <c r="AT920"/>
  <c r="BR920" s="1"/>
  <c r="AS920"/>
  <c r="BQ920" s="1"/>
  <c r="AR920"/>
  <c r="BP920" s="1"/>
  <c r="AQ920"/>
  <c r="BO920" s="1"/>
  <c r="AP920"/>
  <c r="BN920" s="1"/>
  <c r="AO920"/>
  <c r="BM920" s="1"/>
  <c r="AN920"/>
  <c r="BL920" s="1"/>
  <c r="CB919"/>
  <c r="CA919"/>
  <c r="BZ919"/>
  <c r="BY919"/>
  <c r="BK919"/>
  <c r="BG919"/>
  <c r="AY919"/>
  <c r="BW919" s="1"/>
  <c r="AX919"/>
  <c r="BV919" s="1"/>
  <c r="AW919"/>
  <c r="BU919" s="1"/>
  <c r="AV919"/>
  <c r="BT919" s="1"/>
  <c r="AU919"/>
  <c r="AT919"/>
  <c r="BR919" s="1"/>
  <c r="AS919"/>
  <c r="BQ919" s="1"/>
  <c r="AR919"/>
  <c r="BP919" s="1"/>
  <c r="AQ919"/>
  <c r="BO919" s="1"/>
  <c r="AP919"/>
  <c r="BN919" s="1"/>
  <c r="AO919"/>
  <c r="BM919" s="1"/>
  <c r="AN919"/>
  <c r="BL919" s="1"/>
  <c r="BK918"/>
  <c r="AL918"/>
  <c r="AI918"/>
  <c r="AY918" s="1"/>
  <c r="AH918"/>
  <c r="AG918"/>
  <c r="AF918"/>
  <c r="AE918"/>
  <c r="AD918"/>
  <c r="AC918"/>
  <c r="AB918"/>
  <c r="AA918"/>
  <c r="Z918"/>
  <c r="Y918"/>
  <c r="CB918"/>
  <c r="U918"/>
  <c r="T918"/>
  <c r="S918"/>
  <c r="R918"/>
  <c r="Q918"/>
  <c r="P918"/>
  <c r="O918"/>
  <c r="N918"/>
  <c r="M918"/>
  <c r="L918"/>
  <c r="K918"/>
  <c r="J918"/>
  <c r="I918"/>
  <c r="AN918" s="1"/>
  <c r="BL918" s="1"/>
  <c r="C918"/>
  <c r="CB912"/>
  <c r="BK912"/>
  <c r="BG912"/>
  <c r="AY912"/>
  <c r="BW912" s="1"/>
  <c r="AX912"/>
  <c r="BV912" s="1"/>
  <c r="AW912"/>
  <c r="BU912" s="1"/>
  <c r="AV912"/>
  <c r="BT912" s="1"/>
  <c r="AU912"/>
  <c r="AT912"/>
  <c r="BR912" s="1"/>
  <c r="AS912"/>
  <c r="BQ912" s="1"/>
  <c r="AR912"/>
  <c r="BP912" s="1"/>
  <c r="AQ912"/>
  <c r="BO912" s="1"/>
  <c r="AP912"/>
  <c r="BN912" s="1"/>
  <c r="AO912"/>
  <c r="BM912" s="1"/>
  <c r="AN912"/>
  <c r="BL912" s="1"/>
  <c r="CA912"/>
  <c r="CB911"/>
  <c r="BK911"/>
  <c r="BG911"/>
  <c r="AY911"/>
  <c r="BW911" s="1"/>
  <c r="AX911"/>
  <c r="BV911" s="1"/>
  <c r="AW911"/>
  <c r="BU911" s="1"/>
  <c r="AV911"/>
  <c r="BT911" s="1"/>
  <c r="AU911"/>
  <c r="AT911"/>
  <c r="BR911" s="1"/>
  <c r="AS911"/>
  <c r="BQ911" s="1"/>
  <c r="AR911"/>
  <c r="BP911" s="1"/>
  <c r="AQ911"/>
  <c r="BO911" s="1"/>
  <c r="AP911"/>
  <c r="BN911" s="1"/>
  <c r="AO911"/>
  <c r="BM911" s="1"/>
  <c r="AN911"/>
  <c r="BL911" s="1"/>
  <c r="CB910"/>
  <c r="CA910"/>
  <c r="BZ910"/>
  <c r="BY910"/>
  <c r="BK910"/>
  <c r="BG910"/>
  <c r="AY910"/>
  <c r="BW910" s="1"/>
  <c r="AX910"/>
  <c r="BV910" s="1"/>
  <c r="AW910"/>
  <c r="BU910" s="1"/>
  <c r="AV910"/>
  <c r="BT910" s="1"/>
  <c r="AU910"/>
  <c r="AT910"/>
  <c r="BR910" s="1"/>
  <c r="AS910"/>
  <c r="BQ910" s="1"/>
  <c r="AR910"/>
  <c r="BP910" s="1"/>
  <c r="AQ910"/>
  <c r="BO910" s="1"/>
  <c r="AP910"/>
  <c r="BN910" s="1"/>
  <c r="AO910"/>
  <c r="BM910" s="1"/>
  <c r="AN910"/>
  <c r="BL910" s="1"/>
  <c r="CB909"/>
  <c r="BK909"/>
  <c r="BG909"/>
  <c r="AY909"/>
  <c r="AN909"/>
  <c r="BL909" s="1"/>
  <c r="C909"/>
  <c r="CB906"/>
  <c r="CA906"/>
  <c r="BZ906"/>
  <c r="BY906"/>
  <c r="BK906"/>
  <c r="BG906"/>
  <c r="AY906"/>
  <c r="BW906" s="1"/>
  <c r="AX906"/>
  <c r="BV906" s="1"/>
  <c r="AW906"/>
  <c r="BU906" s="1"/>
  <c r="AV906"/>
  <c r="BT906" s="1"/>
  <c r="AU906"/>
  <c r="AT906"/>
  <c r="BR906" s="1"/>
  <c r="AS906"/>
  <c r="BQ906" s="1"/>
  <c r="AR906"/>
  <c r="BP906" s="1"/>
  <c r="AQ906"/>
  <c r="BO906" s="1"/>
  <c r="AP906"/>
  <c r="BN906" s="1"/>
  <c r="AO906"/>
  <c r="BM906" s="1"/>
  <c r="AN906"/>
  <c r="BL906" s="1"/>
  <c r="CB905"/>
  <c r="BK905"/>
  <c r="BG905"/>
  <c r="AL905"/>
  <c r="AK905"/>
  <c r="AJ905"/>
  <c r="AI905"/>
  <c r="AY905" s="1"/>
  <c r="AH905"/>
  <c r="AG905"/>
  <c r="AF905"/>
  <c r="AE905"/>
  <c r="AD905"/>
  <c r="AC905"/>
  <c r="AB905"/>
  <c r="AA905"/>
  <c r="Z905"/>
  <c r="Y905"/>
  <c r="W905"/>
  <c r="U905"/>
  <c r="T905"/>
  <c r="S905"/>
  <c r="R905"/>
  <c r="Q905"/>
  <c r="P905"/>
  <c r="O905"/>
  <c r="N905"/>
  <c r="M905"/>
  <c r="L905"/>
  <c r="K905"/>
  <c r="J905"/>
  <c r="I905"/>
  <c r="AN905" s="1"/>
  <c r="BL905" s="1"/>
  <c r="C905"/>
  <c r="CB901"/>
  <c r="BK901"/>
  <c r="BG901"/>
  <c r="AY901"/>
  <c r="BW901" s="1"/>
  <c r="AX901"/>
  <c r="BV901" s="1"/>
  <c r="AW901"/>
  <c r="BU901" s="1"/>
  <c r="AV901"/>
  <c r="BT901" s="1"/>
  <c r="AU901"/>
  <c r="AT901"/>
  <c r="BR901" s="1"/>
  <c r="AS901"/>
  <c r="BQ901" s="1"/>
  <c r="AR901"/>
  <c r="BP901" s="1"/>
  <c r="AQ901"/>
  <c r="BO901" s="1"/>
  <c r="AP901"/>
  <c r="BN901" s="1"/>
  <c r="AO901"/>
  <c r="BM901" s="1"/>
  <c r="AN901"/>
  <c r="BL901" s="1"/>
  <c r="CA901"/>
  <c r="CB900"/>
  <c r="CA900"/>
  <c r="BZ900"/>
  <c r="BY900"/>
  <c r="BK900"/>
  <c r="BG900"/>
  <c r="AY900"/>
  <c r="BW900" s="1"/>
  <c r="AX900"/>
  <c r="BV900" s="1"/>
  <c r="AW900"/>
  <c r="BU900" s="1"/>
  <c r="AV900"/>
  <c r="BT900" s="1"/>
  <c r="AU900"/>
  <c r="AT900"/>
  <c r="BR900" s="1"/>
  <c r="AS900"/>
  <c r="BQ900" s="1"/>
  <c r="AR900"/>
  <c r="BP900" s="1"/>
  <c r="AQ900"/>
  <c r="BO900" s="1"/>
  <c r="AP900"/>
  <c r="BN900" s="1"/>
  <c r="AO900"/>
  <c r="BM900" s="1"/>
  <c r="AN900"/>
  <c r="BL900" s="1"/>
  <c r="C892"/>
  <c r="CB889"/>
  <c r="CA889"/>
  <c r="BZ889"/>
  <c r="BY889"/>
  <c r="BK889"/>
  <c r="BG889"/>
  <c r="AY889"/>
  <c r="BW889" s="1"/>
  <c r="AX889"/>
  <c r="BV889" s="1"/>
  <c r="AW889"/>
  <c r="BU889" s="1"/>
  <c r="AV889"/>
  <c r="BT889" s="1"/>
  <c r="AU889"/>
  <c r="AT889"/>
  <c r="BR889" s="1"/>
  <c r="AS889"/>
  <c r="BQ889" s="1"/>
  <c r="AR889"/>
  <c r="BP889" s="1"/>
  <c r="AQ889"/>
  <c r="BO889" s="1"/>
  <c r="AP889"/>
  <c r="BN889" s="1"/>
  <c r="AO889"/>
  <c r="BM889" s="1"/>
  <c r="AN889"/>
  <c r="BL889" s="1"/>
  <c r="CB888"/>
  <c r="BK888"/>
  <c r="BG888"/>
  <c r="AL888"/>
  <c r="AI888"/>
  <c r="AY888" s="1"/>
  <c r="AH888"/>
  <c r="AG888"/>
  <c r="AF888"/>
  <c r="AE888"/>
  <c r="AD888"/>
  <c r="AC888"/>
  <c r="AB888"/>
  <c r="AA888"/>
  <c r="Z888"/>
  <c r="Y888"/>
  <c r="W888"/>
  <c r="U888"/>
  <c r="T888"/>
  <c r="S888"/>
  <c r="R888"/>
  <c r="Q888"/>
  <c r="P888"/>
  <c r="O888"/>
  <c r="N888"/>
  <c r="M888"/>
  <c r="L888"/>
  <c r="K888"/>
  <c r="J888"/>
  <c r="I888"/>
  <c r="AN888" s="1"/>
  <c r="BL888" s="1"/>
  <c r="C888"/>
  <c r="CB887"/>
  <c r="BK887"/>
  <c r="BG887"/>
  <c r="AY887"/>
  <c r="BW887" s="1"/>
  <c r="AX887"/>
  <c r="BV887" s="1"/>
  <c r="AW887"/>
  <c r="BU887" s="1"/>
  <c r="AV887"/>
  <c r="BT887" s="1"/>
  <c r="AU887"/>
  <c r="AT887"/>
  <c r="BR887" s="1"/>
  <c r="AS887"/>
  <c r="BQ887" s="1"/>
  <c r="AR887"/>
  <c r="BP887" s="1"/>
  <c r="AQ887"/>
  <c r="BO887" s="1"/>
  <c r="AP887"/>
  <c r="BN887" s="1"/>
  <c r="AO887"/>
  <c r="BM887" s="1"/>
  <c r="AN887"/>
  <c r="BL887" s="1"/>
  <c r="H888"/>
  <c r="CB886"/>
  <c r="CA886"/>
  <c r="BZ886"/>
  <c r="BY886"/>
  <c r="BK886"/>
  <c r="BG886"/>
  <c r="AY886"/>
  <c r="BW886" s="1"/>
  <c r="AX886"/>
  <c r="BV886" s="1"/>
  <c r="AW886"/>
  <c r="BU886" s="1"/>
  <c r="AV886"/>
  <c r="BT886" s="1"/>
  <c r="AU886"/>
  <c r="AT886"/>
  <c r="BR886" s="1"/>
  <c r="AS886"/>
  <c r="BQ886" s="1"/>
  <c r="AR886"/>
  <c r="BP886" s="1"/>
  <c r="AQ886"/>
  <c r="BO886" s="1"/>
  <c r="AP886"/>
  <c r="BN886" s="1"/>
  <c r="AO886"/>
  <c r="BM886" s="1"/>
  <c r="AN886"/>
  <c r="BL886" s="1"/>
  <c r="CB885"/>
  <c r="BK885"/>
  <c r="BG885"/>
  <c r="AY885"/>
  <c r="AN885"/>
  <c r="BL885" s="1"/>
  <c r="C885"/>
  <c r="CB882"/>
  <c r="CA882"/>
  <c r="BZ882"/>
  <c r="BY882"/>
  <c r="BK882"/>
  <c r="BG882"/>
  <c r="AY882"/>
  <c r="BW882" s="1"/>
  <c r="AX882"/>
  <c r="BV882" s="1"/>
  <c r="AW882"/>
  <c r="BU882" s="1"/>
  <c r="AV882"/>
  <c r="BT882" s="1"/>
  <c r="AU882"/>
  <c r="AT882"/>
  <c r="BR882" s="1"/>
  <c r="AS882"/>
  <c r="BQ882" s="1"/>
  <c r="AR882"/>
  <c r="BP882" s="1"/>
  <c r="AQ882"/>
  <c r="BO882" s="1"/>
  <c r="AP882"/>
  <c r="BN882" s="1"/>
  <c r="AO882"/>
  <c r="BM882" s="1"/>
  <c r="AN882"/>
  <c r="BL882" s="1"/>
  <c r="CB878"/>
  <c r="BK878"/>
  <c r="BG878"/>
  <c r="AY878"/>
  <c r="AN878"/>
  <c r="BL878" s="1"/>
  <c r="C878"/>
  <c r="CB876"/>
  <c r="CA876"/>
  <c r="BZ876"/>
  <c r="BY876"/>
  <c r="BK876"/>
  <c r="BG876"/>
  <c r="AY876"/>
  <c r="BW876" s="1"/>
  <c r="AX876"/>
  <c r="BV876" s="1"/>
  <c r="AW876"/>
  <c r="BU876" s="1"/>
  <c r="AV876"/>
  <c r="BT876" s="1"/>
  <c r="AU876"/>
  <c r="AT876"/>
  <c r="BR876" s="1"/>
  <c r="AS876"/>
  <c r="BQ876" s="1"/>
  <c r="AR876"/>
  <c r="BP876" s="1"/>
  <c r="AQ876"/>
  <c r="BO876" s="1"/>
  <c r="AP876"/>
  <c r="BN876" s="1"/>
  <c r="AO876"/>
  <c r="BM876" s="1"/>
  <c r="AN876"/>
  <c r="BL876" s="1"/>
  <c r="CB875"/>
  <c r="BK875"/>
  <c r="BG875"/>
  <c r="AL875"/>
  <c r="AH875"/>
  <c r="AG875"/>
  <c r="AF875"/>
  <c r="AE875"/>
  <c r="AD875"/>
  <c r="AC875"/>
  <c r="AB875"/>
  <c r="AA875"/>
  <c r="Z875"/>
  <c r="Y875"/>
  <c r="X875"/>
  <c r="W875"/>
  <c r="U875"/>
  <c r="T875"/>
  <c r="S875"/>
  <c r="R875"/>
  <c r="Q875"/>
  <c r="P875"/>
  <c r="O875"/>
  <c r="N875"/>
  <c r="L875"/>
  <c r="K875"/>
  <c r="J875"/>
  <c r="I875"/>
  <c r="AN875" s="1"/>
  <c r="BL875" s="1"/>
  <c r="C875"/>
  <c r="CB867"/>
  <c r="BK867"/>
  <c r="BG867"/>
  <c r="AX867"/>
  <c r="BV867" s="1"/>
  <c r="AW867"/>
  <c r="BU867" s="1"/>
  <c r="AV867"/>
  <c r="BT867" s="1"/>
  <c r="AU867"/>
  <c r="BS867" s="1"/>
  <c r="AT867"/>
  <c r="BR867" s="1"/>
  <c r="AS867"/>
  <c r="BQ867" s="1"/>
  <c r="AR867"/>
  <c r="BP867" s="1"/>
  <c r="AQ867"/>
  <c r="BO867" s="1"/>
  <c r="AO867"/>
  <c r="BM867" s="1"/>
  <c r="AN867"/>
  <c r="BL867" s="1"/>
  <c r="AY867"/>
  <c r="BW867" s="1"/>
  <c r="CB866"/>
  <c r="CA866"/>
  <c r="BZ866"/>
  <c r="BY866"/>
  <c r="BK866"/>
  <c r="BG866"/>
  <c r="AY866"/>
  <c r="BW866" s="1"/>
  <c r="AX866"/>
  <c r="BV866" s="1"/>
  <c r="AW866"/>
  <c r="BU866" s="1"/>
  <c r="AV866"/>
  <c r="BT866" s="1"/>
  <c r="AU866"/>
  <c r="AT866"/>
  <c r="BR866" s="1"/>
  <c r="AS866"/>
  <c r="BQ866" s="1"/>
  <c r="AR866"/>
  <c r="BP866" s="1"/>
  <c r="AQ866"/>
  <c r="BO866" s="1"/>
  <c r="AP866"/>
  <c r="BN866" s="1"/>
  <c r="AO866"/>
  <c r="BM866" s="1"/>
  <c r="AN866"/>
  <c r="BL866" s="1"/>
  <c r="CB865"/>
  <c r="BK865"/>
  <c r="BG865"/>
  <c r="AL865"/>
  <c r="AI865"/>
  <c r="AY865" s="1"/>
  <c r="AH865"/>
  <c r="AG865"/>
  <c r="AF865"/>
  <c r="AE865"/>
  <c r="AD865"/>
  <c r="AC865"/>
  <c r="AB865"/>
  <c r="AA865"/>
  <c r="Z865"/>
  <c r="Y865"/>
  <c r="U865"/>
  <c r="T865"/>
  <c r="S865"/>
  <c r="R865"/>
  <c r="Q865"/>
  <c r="P865"/>
  <c r="O865"/>
  <c r="N865"/>
  <c r="M865"/>
  <c r="L865"/>
  <c r="K865"/>
  <c r="J865"/>
  <c r="I865"/>
  <c r="AN865" s="1"/>
  <c r="BL865" s="1"/>
  <c r="C865"/>
  <c r="H865"/>
  <c r="CB862"/>
  <c r="CA862"/>
  <c r="BZ862"/>
  <c r="BY862"/>
  <c r="BK862"/>
  <c r="BG862"/>
  <c r="AY862"/>
  <c r="BW862" s="1"/>
  <c r="AX862"/>
  <c r="BV862" s="1"/>
  <c r="AW862"/>
  <c r="BU862" s="1"/>
  <c r="AV862"/>
  <c r="BT862" s="1"/>
  <c r="AU862"/>
  <c r="AT862"/>
  <c r="BR862" s="1"/>
  <c r="AS862"/>
  <c r="BQ862" s="1"/>
  <c r="AR862"/>
  <c r="BP862" s="1"/>
  <c r="AQ862"/>
  <c r="BO862" s="1"/>
  <c r="AP862"/>
  <c r="BN862" s="1"/>
  <c r="AO862"/>
  <c r="BM862" s="1"/>
  <c r="AN862"/>
  <c r="BL862" s="1"/>
  <c r="CB861"/>
  <c r="BK861"/>
  <c r="BG861"/>
  <c r="AL861"/>
  <c r="AH861"/>
  <c r="AG861"/>
  <c r="AF861"/>
  <c r="AE861"/>
  <c r="AD861"/>
  <c r="AC861"/>
  <c r="AB861"/>
  <c r="AA861"/>
  <c r="Z861"/>
  <c r="Y861"/>
  <c r="W861"/>
  <c r="U861"/>
  <c r="T861"/>
  <c r="R861"/>
  <c r="Q861"/>
  <c r="P861"/>
  <c r="N861"/>
  <c r="L861"/>
  <c r="J861"/>
  <c r="C861"/>
  <c r="CB860"/>
  <c r="BK860"/>
  <c r="BG860"/>
  <c r="AY860"/>
  <c r="BW860" s="1"/>
  <c r="AX860"/>
  <c r="BV860" s="1"/>
  <c r="AW860"/>
  <c r="BU860" s="1"/>
  <c r="AV860"/>
  <c r="BT860" s="1"/>
  <c r="AU860"/>
  <c r="AT860"/>
  <c r="BR860" s="1"/>
  <c r="AS860"/>
  <c r="BQ860" s="1"/>
  <c r="AR860"/>
  <c r="BP860" s="1"/>
  <c r="AQ860"/>
  <c r="BO860" s="1"/>
  <c r="AP860"/>
  <c r="BN860" s="1"/>
  <c r="AO860"/>
  <c r="BM860" s="1"/>
  <c r="AN860"/>
  <c r="BL860" s="1"/>
  <c r="CA860"/>
  <c r="CB859"/>
  <c r="BK859"/>
  <c r="BG859"/>
  <c r="AY859"/>
  <c r="BW859" s="1"/>
  <c r="AX859"/>
  <c r="BV859" s="1"/>
  <c r="AW859"/>
  <c r="BU859" s="1"/>
  <c r="AV859"/>
  <c r="BT859" s="1"/>
  <c r="AU859"/>
  <c r="AT859"/>
  <c r="BR859" s="1"/>
  <c r="AS859"/>
  <c r="BQ859" s="1"/>
  <c r="AR859"/>
  <c r="BP859" s="1"/>
  <c r="AQ859"/>
  <c r="BO859" s="1"/>
  <c r="AP859"/>
  <c r="BN859" s="1"/>
  <c r="AO859"/>
  <c r="BM859" s="1"/>
  <c r="AN859"/>
  <c r="BL859" s="1"/>
  <c r="CA859"/>
  <c r="CB168"/>
  <c r="BK168"/>
  <c r="BG168"/>
  <c r="AY168"/>
  <c r="BW168" s="1"/>
  <c r="AX168"/>
  <c r="BV168" s="1"/>
  <c r="AW168"/>
  <c r="BU168" s="1"/>
  <c r="AV168"/>
  <c r="BT168" s="1"/>
  <c r="AU168"/>
  <c r="AT168"/>
  <c r="BR168" s="1"/>
  <c r="AS168"/>
  <c r="BQ168" s="1"/>
  <c r="AR168"/>
  <c r="BP168" s="1"/>
  <c r="AQ168"/>
  <c r="BO168" s="1"/>
  <c r="AP168"/>
  <c r="BN168" s="1"/>
  <c r="AO168"/>
  <c r="BM168" s="1"/>
  <c r="AN168"/>
  <c r="BL168" s="1"/>
  <c r="CA168"/>
  <c r="CB857"/>
  <c r="BK857"/>
  <c r="BG857"/>
  <c r="AY857"/>
  <c r="BW857" s="1"/>
  <c r="AX857"/>
  <c r="BV857" s="1"/>
  <c r="AW857"/>
  <c r="BU857" s="1"/>
  <c r="AV857"/>
  <c r="BT857" s="1"/>
  <c r="AU857"/>
  <c r="AT857"/>
  <c r="BR857" s="1"/>
  <c r="AS857"/>
  <c r="BQ857" s="1"/>
  <c r="AR857"/>
  <c r="BP857" s="1"/>
  <c r="AQ857"/>
  <c r="BO857" s="1"/>
  <c r="AP857"/>
  <c r="BN857" s="1"/>
  <c r="AO857"/>
  <c r="BM857" s="1"/>
  <c r="AN857"/>
  <c r="BL857" s="1"/>
  <c r="CA857"/>
  <c r="CB856"/>
  <c r="BK856"/>
  <c r="BG856"/>
  <c r="AY856"/>
  <c r="BW856" s="1"/>
  <c r="AX856"/>
  <c r="BV856" s="1"/>
  <c r="AW856"/>
  <c r="BU856" s="1"/>
  <c r="AV856"/>
  <c r="BT856" s="1"/>
  <c r="AU856"/>
  <c r="AT856"/>
  <c r="BR856" s="1"/>
  <c r="AS856"/>
  <c r="BQ856" s="1"/>
  <c r="AR856"/>
  <c r="BP856" s="1"/>
  <c r="AQ856"/>
  <c r="BO856" s="1"/>
  <c r="AP856"/>
  <c r="BN856" s="1"/>
  <c r="AO856"/>
  <c r="BM856" s="1"/>
  <c r="AN856"/>
  <c r="BL856" s="1"/>
  <c r="CA856"/>
  <c r="CB855"/>
  <c r="BK855"/>
  <c r="BG855"/>
  <c r="AY855"/>
  <c r="BW855" s="1"/>
  <c r="AX855"/>
  <c r="BV855" s="1"/>
  <c r="AW855"/>
  <c r="BU855" s="1"/>
  <c r="AV855"/>
  <c r="BT855" s="1"/>
  <c r="AU855"/>
  <c r="AT855"/>
  <c r="BR855" s="1"/>
  <c r="AS855"/>
  <c r="BQ855" s="1"/>
  <c r="AR855"/>
  <c r="BP855" s="1"/>
  <c r="AQ855"/>
  <c r="BO855" s="1"/>
  <c r="AP855"/>
  <c r="BN855" s="1"/>
  <c r="AO855"/>
  <c r="BM855" s="1"/>
  <c r="AN855"/>
  <c r="BL855" s="1"/>
  <c r="CA855"/>
  <c r="CB854"/>
  <c r="BK854"/>
  <c r="BG854"/>
  <c r="AX854"/>
  <c r="BV854" s="1"/>
  <c r="AW854"/>
  <c r="BU854" s="1"/>
  <c r="AV854"/>
  <c r="BT854" s="1"/>
  <c r="AT854"/>
  <c r="BR854" s="1"/>
  <c r="AR854"/>
  <c r="BP854" s="1"/>
  <c r="AI861"/>
  <c r="AY861" s="1"/>
  <c r="AS854"/>
  <c r="BQ854" s="1"/>
  <c r="AP854"/>
  <c r="BN854" s="1"/>
  <c r="K861"/>
  <c r="I861"/>
  <c r="AN861" s="1"/>
  <c r="BL861" s="1"/>
  <c r="CB853"/>
  <c r="BK853"/>
  <c r="BG853"/>
  <c r="AY853"/>
  <c r="BW853" s="1"/>
  <c r="AX853"/>
  <c r="BV853" s="1"/>
  <c r="AW853"/>
  <c r="BU853" s="1"/>
  <c r="AV853"/>
  <c r="BT853" s="1"/>
  <c r="AU853"/>
  <c r="AT853"/>
  <c r="BR853" s="1"/>
  <c r="AS853"/>
  <c r="BQ853" s="1"/>
  <c r="AR853"/>
  <c r="BP853" s="1"/>
  <c r="AQ853"/>
  <c r="BO853" s="1"/>
  <c r="AP853"/>
  <c r="BN853" s="1"/>
  <c r="AO853"/>
  <c r="BM853" s="1"/>
  <c r="AN853"/>
  <c r="BL853" s="1"/>
  <c r="CA853"/>
  <c r="CB852"/>
  <c r="BK852"/>
  <c r="BG852"/>
  <c r="AY852"/>
  <c r="BW852" s="1"/>
  <c r="AX852"/>
  <c r="BV852" s="1"/>
  <c r="AW852"/>
  <c r="BU852" s="1"/>
  <c r="AV852"/>
  <c r="BT852" s="1"/>
  <c r="AU852"/>
  <c r="AT852"/>
  <c r="BR852" s="1"/>
  <c r="AS852"/>
  <c r="BQ852" s="1"/>
  <c r="AR852"/>
  <c r="BP852" s="1"/>
  <c r="AQ852"/>
  <c r="BO852" s="1"/>
  <c r="AP852"/>
  <c r="BN852" s="1"/>
  <c r="AO852"/>
  <c r="BM852" s="1"/>
  <c r="AN852"/>
  <c r="BL852" s="1"/>
  <c r="CA852"/>
  <c r="CB851"/>
  <c r="BK851"/>
  <c r="BG851"/>
  <c r="AY851"/>
  <c r="BW851" s="1"/>
  <c r="AX851"/>
  <c r="BV851" s="1"/>
  <c r="AW851"/>
  <c r="BU851" s="1"/>
  <c r="AV851"/>
  <c r="BT851" s="1"/>
  <c r="AU851"/>
  <c r="AT851"/>
  <c r="BR851" s="1"/>
  <c r="AS851"/>
  <c r="BQ851" s="1"/>
  <c r="AR851"/>
  <c r="BP851" s="1"/>
  <c r="AQ851"/>
  <c r="BO851" s="1"/>
  <c r="AP851"/>
  <c r="BN851" s="1"/>
  <c r="AO851"/>
  <c r="BM851" s="1"/>
  <c r="AN851"/>
  <c r="BL851" s="1"/>
  <c r="CB850"/>
  <c r="BK850"/>
  <c r="BG850"/>
  <c r="AY850"/>
  <c r="BW850" s="1"/>
  <c r="AX850"/>
  <c r="BV850" s="1"/>
  <c r="AW850"/>
  <c r="BU850" s="1"/>
  <c r="AV850"/>
  <c r="BT850" s="1"/>
  <c r="AU850"/>
  <c r="AT850"/>
  <c r="BR850" s="1"/>
  <c r="AS850"/>
  <c r="BQ850" s="1"/>
  <c r="AR850"/>
  <c r="BP850" s="1"/>
  <c r="AQ850"/>
  <c r="BO850" s="1"/>
  <c r="AP850"/>
  <c r="BN850" s="1"/>
  <c r="AO850"/>
  <c r="BM850" s="1"/>
  <c r="AN850"/>
  <c r="BL850" s="1"/>
  <c r="BZ850"/>
  <c r="CB849"/>
  <c r="BK849"/>
  <c r="BG849"/>
  <c r="AY849"/>
  <c r="BW849" s="1"/>
  <c r="AX849"/>
  <c r="BV849" s="1"/>
  <c r="AW849"/>
  <c r="BU849" s="1"/>
  <c r="AV849"/>
  <c r="BT849" s="1"/>
  <c r="AU849"/>
  <c r="AT849"/>
  <c r="BR849" s="1"/>
  <c r="AS849"/>
  <c r="BQ849" s="1"/>
  <c r="AR849"/>
  <c r="BP849" s="1"/>
  <c r="AQ849"/>
  <c r="BO849" s="1"/>
  <c r="AP849"/>
  <c r="BN849" s="1"/>
  <c r="AO849"/>
  <c r="BM849" s="1"/>
  <c r="AN849"/>
  <c r="BL849" s="1"/>
  <c r="CA849"/>
  <c r="CB848"/>
  <c r="CA848"/>
  <c r="BZ848"/>
  <c r="BY848"/>
  <c r="BK848"/>
  <c r="BG848"/>
  <c r="AY848"/>
  <c r="BW848" s="1"/>
  <c r="AX848"/>
  <c r="BV848" s="1"/>
  <c r="AW848"/>
  <c r="BU848" s="1"/>
  <c r="AV848"/>
  <c r="BT848" s="1"/>
  <c r="AU848"/>
  <c r="AT848"/>
  <c r="BR848" s="1"/>
  <c r="AS848"/>
  <c r="BQ848" s="1"/>
  <c r="AR848"/>
  <c r="BP848" s="1"/>
  <c r="AQ848"/>
  <c r="BO848" s="1"/>
  <c r="AP848"/>
  <c r="BN848" s="1"/>
  <c r="AO848"/>
  <c r="BM848" s="1"/>
  <c r="AN848"/>
  <c r="BL848" s="1"/>
  <c r="CB847"/>
  <c r="BK847"/>
  <c r="BG847"/>
  <c r="AL847"/>
  <c r="AI847"/>
  <c r="AY847" s="1"/>
  <c r="AH847"/>
  <c r="AG847"/>
  <c r="AF847"/>
  <c r="AE847"/>
  <c r="AD847"/>
  <c r="AC847"/>
  <c r="AB847"/>
  <c r="AA847"/>
  <c r="Z847"/>
  <c r="Y847"/>
  <c r="W847"/>
  <c r="U847"/>
  <c r="T847"/>
  <c r="S847"/>
  <c r="R847"/>
  <c r="Q847"/>
  <c r="P847"/>
  <c r="O847"/>
  <c r="N847"/>
  <c r="M847"/>
  <c r="L847"/>
  <c r="K847"/>
  <c r="J847"/>
  <c r="I847"/>
  <c r="AN847" s="1"/>
  <c r="BL847" s="1"/>
  <c r="CB844"/>
  <c r="BK844"/>
  <c r="BG844"/>
  <c r="AY844"/>
  <c r="BW844" s="1"/>
  <c r="AX844"/>
  <c r="BV844" s="1"/>
  <c r="AW844"/>
  <c r="BU844" s="1"/>
  <c r="AV844"/>
  <c r="BT844" s="1"/>
  <c r="AU844"/>
  <c r="AT844"/>
  <c r="BR844" s="1"/>
  <c r="AS844"/>
  <c r="BQ844" s="1"/>
  <c r="AR844"/>
  <c r="BP844" s="1"/>
  <c r="AQ844"/>
  <c r="BO844" s="1"/>
  <c r="AP844"/>
  <c r="BN844" s="1"/>
  <c r="AO844"/>
  <c r="BM844" s="1"/>
  <c r="AN844"/>
  <c r="BL844" s="1"/>
  <c r="CA844"/>
  <c r="CB843"/>
  <c r="CA843"/>
  <c r="BZ843"/>
  <c r="BY843"/>
  <c r="BK843"/>
  <c r="BG843"/>
  <c r="AY843"/>
  <c r="BW843" s="1"/>
  <c r="AX843"/>
  <c r="BV843" s="1"/>
  <c r="AW843"/>
  <c r="BU843" s="1"/>
  <c r="AV843"/>
  <c r="BT843" s="1"/>
  <c r="AU843"/>
  <c r="AT843"/>
  <c r="BR843" s="1"/>
  <c r="AS843"/>
  <c r="BQ843" s="1"/>
  <c r="AR843"/>
  <c r="BP843" s="1"/>
  <c r="AQ843"/>
  <c r="BO843" s="1"/>
  <c r="AP843"/>
  <c r="BN843" s="1"/>
  <c r="AO843"/>
  <c r="BM843" s="1"/>
  <c r="AN843"/>
  <c r="BL843" s="1"/>
  <c r="C847"/>
  <c r="CB842"/>
  <c r="BK842"/>
  <c r="BG842"/>
  <c r="AL842"/>
  <c r="AI842"/>
  <c r="AY842" s="1"/>
  <c r="AH842"/>
  <c r="AG842"/>
  <c r="AF842"/>
  <c r="AE842"/>
  <c r="AD842"/>
  <c r="AC842"/>
  <c r="AA842"/>
  <c r="Z842"/>
  <c r="Y842"/>
  <c r="W842"/>
  <c r="T842"/>
  <c r="S842"/>
  <c r="R842"/>
  <c r="Q842"/>
  <c r="P842"/>
  <c r="O842"/>
  <c r="N842"/>
  <c r="M842"/>
  <c r="L842"/>
  <c r="K842"/>
  <c r="J842"/>
  <c r="I842"/>
  <c r="AN842" s="1"/>
  <c r="BL842" s="1"/>
  <c r="C842"/>
  <c r="U842"/>
  <c r="CB833"/>
  <c r="BK833"/>
  <c r="BG833"/>
  <c r="AY833"/>
  <c r="BW833" s="1"/>
  <c r="AX833"/>
  <c r="BV833" s="1"/>
  <c r="AW833"/>
  <c r="BU833" s="1"/>
  <c r="AV833"/>
  <c r="BT833" s="1"/>
  <c r="AU833"/>
  <c r="AT833"/>
  <c r="BR833" s="1"/>
  <c r="AS833"/>
  <c r="BQ833" s="1"/>
  <c r="AR833"/>
  <c r="BP833" s="1"/>
  <c r="AQ833"/>
  <c r="BO833" s="1"/>
  <c r="AP833"/>
  <c r="BN833" s="1"/>
  <c r="AO833"/>
  <c r="BM833" s="1"/>
  <c r="AN833"/>
  <c r="BL833" s="1"/>
  <c r="CA833"/>
  <c r="CB832"/>
  <c r="CA832"/>
  <c r="BZ832"/>
  <c r="BY832"/>
  <c r="BK832"/>
  <c r="BG832"/>
  <c r="AY832"/>
  <c r="BW832" s="1"/>
  <c r="AX832"/>
  <c r="BV832" s="1"/>
  <c r="AW832"/>
  <c r="BU832" s="1"/>
  <c r="AV832"/>
  <c r="BT832" s="1"/>
  <c r="AU832"/>
  <c r="AT832"/>
  <c r="BR832" s="1"/>
  <c r="AS832"/>
  <c r="BQ832" s="1"/>
  <c r="AR832"/>
  <c r="BP832" s="1"/>
  <c r="AQ832"/>
  <c r="BO832" s="1"/>
  <c r="AP832"/>
  <c r="BN832" s="1"/>
  <c r="AO832"/>
  <c r="BM832" s="1"/>
  <c r="AN832"/>
  <c r="BL832" s="1"/>
  <c r="CB822"/>
  <c r="BK822"/>
  <c r="BG822"/>
  <c r="AN822"/>
  <c r="BL822" s="1"/>
  <c r="C822"/>
  <c r="CB820"/>
  <c r="BK820"/>
  <c r="BG820"/>
  <c r="AY820"/>
  <c r="BW820" s="1"/>
  <c r="AX820"/>
  <c r="BV820" s="1"/>
  <c r="AW820"/>
  <c r="BU820" s="1"/>
  <c r="AV820"/>
  <c r="BT820" s="1"/>
  <c r="AU820"/>
  <c r="AT820"/>
  <c r="BR820" s="1"/>
  <c r="AS820"/>
  <c r="BQ820" s="1"/>
  <c r="AR820"/>
  <c r="BP820" s="1"/>
  <c r="AQ820"/>
  <c r="BO820" s="1"/>
  <c r="AP820"/>
  <c r="BN820" s="1"/>
  <c r="AO820"/>
  <c r="BM820" s="1"/>
  <c r="AN820"/>
  <c r="BL820" s="1"/>
  <c r="CB819"/>
  <c r="BK819"/>
  <c r="BG819"/>
  <c r="AY819"/>
  <c r="BW819" s="1"/>
  <c r="AX819"/>
  <c r="BV819" s="1"/>
  <c r="AW819"/>
  <c r="BU819" s="1"/>
  <c r="AV819"/>
  <c r="BT819" s="1"/>
  <c r="AU819"/>
  <c r="AT819"/>
  <c r="BR819" s="1"/>
  <c r="AS819"/>
  <c r="BQ819" s="1"/>
  <c r="AR819"/>
  <c r="BP819" s="1"/>
  <c r="AQ819"/>
  <c r="BO819" s="1"/>
  <c r="AP819"/>
  <c r="BN819" s="1"/>
  <c r="AO819"/>
  <c r="BM819" s="1"/>
  <c r="AN819"/>
  <c r="BL819" s="1"/>
  <c r="CB818"/>
  <c r="BK818"/>
  <c r="BG818"/>
  <c r="AY818"/>
  <c r="BW818" s="1"/>
  <c r="AX818"/>
  <c r="BV818" s="1"/>
  <c r="AV818"/>
  <c r="BT818" s="1"/>
  <c r="AT818"/>
  <c r="BR818" s="1"/>
  <c r="AS818"/>
  <c r="BQ818" s="1"/>
  <c r="AR818"/>
  <c r="BP818" s="1"/>
  <c r="AQ818"/>
  <c r="BO818" s="1"/>
  <c r="AP818"/>
  <c r="BN818" s="1"/>
  <c r="AO818"/>
  <c r="BM818" s="1"/>
  <c r="AN818"/>
  <c r="BL818" s="1"/>
  <c r="CB813"/>
  <c r="BK813"/>
  <c r="BG813"/>
  <c r="AY813"/>
  <c r="BW813" s="1"/>
  <c r="AX813"/>
  <c r="BV813" s="1"/>
  <c r="AW813"/>
  <c r="BU813" s="1"/>
  <c r="AV813"/>
  <c r="BT813" s="1"/>
  <c r="AU813"/>
  <c r="AT813"/>
  <c r="BR813" s="1"/>
  <c r="AS813"/>
  <c r="BQ813" s="1"/>
  <c r="AR813"/>
  <c r="BP813" s="1"/>
  <c r="AQ813"/>
  <c r="BO813" s="1"/>
  <c r="AP813"/>
  <c r="BN813" s="1"/>
  <c r="AO813"/>
  <c r="BM813" s="1"/>
  <c r="AN813"/>
  <c r="BL813" s="1"/>
  <c r="G813"/>
  <c r="L810" i="13" s="1"/>
  <c r="CB812" i="10"/>
  <c r="CA812"/>
  <c r="BZ812"/>
  <c r="BY812"/>
  <c r="BK812"/>
  <c r="BG812"/>
  <c r="AY812"/>
  <c r="BW812" s="1"/>
  <c r="AX812"/>
  <c r="BV812" s="1"/>
  <c r="AW812"/>
  <c r="BU812" s="1"/>
  <c r="AV812"/>
  <c r="BT812" s="1"/>
  <c r="AU812"/>
  <c r="AT812"/>
  <c r="BR812" s="1"/>
  <c r="AS812"/>
  <c r="BQ812" s="1"/>
  <c r="AR812"/>
  <c r="BP812" s="1"/>
  <c r="AQ812"/>
  <c r="BO812" s="1"/>
  <c r="AP812"/>
  <c r="BN812" s="1"/>
  <c r="AO812"/>
  <c r="BM812" s="1"/>
  <c r="AN812"/>
  <c r="BL812" s="1"/>
  <c r="CB811"/>
  <c r="BK811"/>
  <c r="BG811"/>
  <c r="AL811"/>
  <c r="AL631" s="1"/>
  <c r="AI811"/>
  <c r="AH811"/>
  <c r="AH631" s="1"/>
  <c r="AG811"/>
  <c r="AF811"/>
  <c r="AF631" s="1"/>
  <c r="AE811"/>
  <c r="AD811"/>
  <c r="AD631" s="1"/>
  <c r="AC811"/>
  <c r="AB811"/>
  <c r="AA811"/>
  <c r="Z811"/>
  <c r="Z631" s="1"/>
  <c r="Y811"/>
  <c r="W811"/>
  <c r="W631" s="1"/>
  <c r="T811"/>
  <c r="S811"/>
  <c r="R811"/>
  <c r="Q811"/>
  <c r="P811"/>
  <c r="O811"/>
  <c r="N811"/>
  <c r="M811"/>
  <c r="L811"/>
  <c r="K811"/>
  <c r="J811"/>
  <c r="I811"/>
  <c r="C811"/>
  <c r="X811"/>
  <c r="CB796"/>
  <c r="BK796"/>
  <c r="BG796"/>
  <c r="AY796"/>
  <c r="BW796" s="1"/>
  <c r="AX796"/>
  <c r="BV796" s="1"/>
  <c r="AW796"/>
  <c r="BU796" s="1"/>
  <c r="AV796"/>
  <c r="BT796" s="1"/>
  <c r="AU796"/>
  <c r="AT796"/>
  <c r="BR796" s="1"/>
  <c r="AS796"/>
  <c r="BQ796" s="1"/>
  <c r="AR796"/>
  <c r="BP796" s="1"/>
  <c r="AQ796"/>
  <c r="BO796" s="1"/>
  <c r="AP796"/>
  <c r="BN796" s="1"/>
  <c r="AO796"/>
  <c r="BM796" s="1"/>
  <c r="AN796"/>
  <c r="BL796" s="1"/>
  <c r="G796"/>
  <c r="L793" i="13" s="1"/>
  <c r="CB795" i="10"/>
  <c r="CA795"/>
  <c r="BZ795"/>
  <c r="BY795"/>
  <c r="BK795"/>
  <c r="BG795"/>
  <c r="AY795"/>
  <c r="BW795" s="1"/>
  <c r="AX795"/>
  <c r="BV795" s="1"/>
  <c r="AW795"/>
  <c r="BU795" s="1"/>
  <c r="AV795"/>
  <c r="BT795" s="1"/>
  <c r="AU795"/>
  <c r="AT795"/>
  <c r="BR795" s="1"/>
  <c r="AS795"/>
  <c r="BQ795" s="1"/>
  <c r="AR795"/>
  <c r="BP795" s="1"/>
  <c r="AQ795"/>
  <c r="BO795" s="1"/>
  <c r="AP795"/>
  <c r="BN795" s="1"/>
  <c r="AO795"/>
  <c r="BM795" s="1"/>
  <c r="AN795"/>
  <c r="BL795" s="1"/>
  <c r="CB794"/>
  <c r="BK794"/>
  <c r="BG794"/>
  <c r="C794"/>
  <c r="CB663"/>
  <c r="BK663"/>
  <c r="BG663"/>
  <c r="AY663"/>
  <c r="BW663" s="1"/>
  <c r="AX663"/>
  <c r="BV663" s="1"/>
  <c r="AW663"/>
  <c r="BU663" s="1"/>
  <c r="AV663"/>
  <c r="BT663" s="1"/>
  <c r="AT663"/>
  <c r="BR663" s="1"/>
  <c r="AS663"/>
  <c r="BQ663" s="1"/>
  <c r="AR663"/>
  <c r="BP663" s="1"/>
  <c r="AQ663"/>
  <c r="BO663" s="1"/>
  <c r="AP663"/>
  <c r="BN663" s="1"/>
  <c r="AO663"/>
  <c r="BM663" s="1"/>
  <c r="AN663"/>
  <c r="BL663" s="1"/>
  <c r="AU663"/>
  <c r="BS663" s="1"/>
  <c r="CB662"/>
  <c r="BK662"/>
  <c r="BG662"/>
  <c r="AY662"/>
  <c r="BW662" s="1"/>
  <c r="AX662"/>
  <c r="BV662" s="1"/>
  <c r="AW662"/>
  <c r="BU662" s="1"/>
  <c r="AV662"/>
  <c r="BT662" s="1"/>
  <c r="AU662"/>
  <c r="AT662"/>
  <c r="BR662" s="1"/>
  <c r="AS662"/>
  <c r="BQ662" s="1"/>
  <c r="AR662"/>
  <c r="BP662" s="1"/>
  <c r="AQ662"/>
  <c r="BO662" s="1"/>
  <c r="AP662"/>
  <c r="BN662" s="1"/>
  <c r="AO662"/>
  <c r="BM662" s="1"/>
  <c r="AN662"/>
  <c r="BL662" s="1"/>
  <c r="CA662"/>
  <c r="CB661"/>
  <c r="BK661"/>
  <c r="BG661"/>
  <c r="AY661"/>
  <c r="BW661" s="1"/>
  <c r="AX661"/>
  <c r="BV661" s="1"/>
  <c r="AW661"/>
  <c r="BU661" s="1"/>
  <c r="AV661"/>
  <c r="BT661" s="1"/>
  <c r="AU661"/>
  <c r="AT661"/>
  <c r="BR661" s="1"/>
  <c r="AS661"/>
  <c r="BQ661" s="1"/>
  <c r="AR661"/>
  <c r="BP661" s="1"/>
  <c r="AQ661"/>
  <c r="BO661" s="1"/>
  <c r="AP661"/>
  <c r="BN661" s="1"/>
  <c r="AO661"/>
  <c r="BM661" s="1"/>
  <c r="AN661"/>
  <c r="BL661" s="1"/>
  <c r="CA661"/>
  <c r="CB660"/>
  <c r="BK660"/>
  <c r="BG660"/>
  <c r="AY660"/>
  <c r="BW660" s="1"/>
  <c r="AX660"/>
  <c r="BV660" s="1"/>
  <c r="AW660"/>
  <c r="BU660" s="1"/>
  <c r="AV660"/>
  <c r="BT660" s="1"/>
  <c r="AU660"/>
  <c r="AT660"/>
  <c r="BR660" s="1"/>
  <c r="AS660"/>
  <c r="BQ660" s="1"/>
  <c r="AR660"/>
  <c r="BP660" s="1"/>
  <c r="AQ660"/>
  <c r="BO660" s="1"/>
  <c r="AP660"/>
  <c r="BN660" s="1"/>
  <c r="AO660"/>
  <c r="BM660" s="1"/>
  <c r="AN660"/>
  <c r="BL660" s="1"/>
  <c r="CA660"/>
  <c r="CB659"/>
  <c r="BK659"/>
  <c r="BG659"/>
  <c r="AY659"/>
  <c r="BW659" s="1"/>
  <c r="AX659"/>
  <c r="BV659" s="1"/>
  <c r="AW659"/>
  <c r="BU659" s="1"/>
  <c r="AV659"/>
  <c r="BT659" s="1"/>
  <c r="AU659"/>
  <c r="AT659"/>
  <c r="BR659" s="1"/>
  <c r="AS659"/>
  <c r="BQ659" s="1"/>
  <c r="AR659"/>
  <c r="BP659" s="1"/>
  <c r="AQ659"/>
  <c r="BO659" s="1"/>
  <c r="AP659"/>
  <c r="BN659" s="1"/>
  <c r="AO659"/>
  <c r="BM659" s="1"/>
  <c r="AN659"/>
  <c r="BL659" s="1"/>
  <c r="CA659"/>
  <c r="CB658"/>
  <c r="BK658"/>
  <c r="BG658"/>
  <c r="AY658"/>
  <c r="BW658" s="1"/>
  <c r="AX658"/>
  <c r="BV658" s="1"/>
  <c r="AW658"/>
  <c r="BU658" s="1"/>
  <c r="AV658"/>
  <c r="BT658" s="1"/>
  <c r="AU658"/>
  <c r="AT658"/>
  <c r="BR658" s="1"/>
  <c r="AS658"/>
  <c r="BQ658" s="1"/>
  <c r="AR658"/>
  <c r="BP658" s="1"/>
  <c r="AQ658"/>
  <c r="BO658" s="1"/>
  <c r="AP658"/>
  <c r="BN658" s="1"/>
  <c r="AO658"/>
  <c r="BM658" s="1"/>
  <c r="AN658"/>
  <c r="BL658" s="1"/>
  <c r="CA658"/>
  <c r="CB657"/>
  <c r="BK657"/>
  <c r="BG657"/>
  <c r="AY657"/>
  <c r="BW657" s="1"/>
  <c r="AX657"/>
  <c r="BV657" s="1"/>
  <c r="AW657"/>
  <c r="BU657" s="1"/>
  <c r="AV657"/>
  <c r="BT657" s="1"/>
  <c r="AU657"/>
  <c r="AT657"/>
  <c r="BR657" s="1"/>
  <c r="AS657"/>
  <c r="BQ657" s="1"/>
  <c r="AR657"/>
  <c r="BP657" s="1"/>
  <c r="AQ657"/>
  <c r="BO657" s="1"/>
  <c r="AP657"/>
  <c r="BN657" s="1"/>
  <c r="AO657"/>
  <c r="BM657" s="1"/>
  <c r="AN657"/>
  <c r="BL657" s="1"/>
  <c r="CA657"/>
  <c r="CB656"/>
  <c r="BK656"/>
  <c r="BG656"/>
  <c r="AY656"/>
  <c r="BW656" s="1"/>
  <c r="AX656"/>
  <c r="BV656" s="1"/>
  <c r="AW656"/>
  <c r="BU656" s="1"/>
  <c r="AV656"/>
  <c r="BT656" s="1"/>
  <c r="AU656"/>
  <c r="AT656"/>
  <c r="BR656" s="1"/>
  <c r="AS656"/>
  <c r="BQ656" s="1"/>
  <c r="AR656"/>
  <c r="BP656" s="1"/>
  <c r="AQ656"/>
  <c r="BO656" s="1"/>
  <c r="AP656"/>
  <c r="BN656" s="1"/>
  <c r="AO656"/>
  <c r="BM656" s="1"/>
  <c r="AN656"/>
  <c r="BL656" s="1"/>
  <c r="CA656"/>
  <c r="CB655"/>
  <c r="BK655"/>
  <c r="BG655"/>
  <c r="AY655"/>
  <c r="BW655" s="1"/>
  <c r="AX655"/>
  <c r="BV655" s="1"/>
  <c r="AW655"/>
  <c r="BU655" s="1"/>
  <c r="AV655"/>
  <c r="BT655" s="1"/>
  <c r="AU655"/>
  <c r="AT655"/>
  <c r="BR655" s="1"/>
  <c r="AS655"/>
  <c r="BQ655" s="1"/>
  <c r="AR655"/>
  <c r="BP655" s="1"/>
  <c r="AQ655"/>
  <c r="BO655" s="1"/>
  <c r="AP655"/>
  <c r="BN655" s="1"/>
  <c r="AO655"/>
  <c r="BM655" s="1"/>
  <c r="AN655"/>
  <c r="BL655" s="1"/>
  <c r="CB654"/>
  <c r="BK654"/>
  <c r="BG654"/>
  <c r="AY654"/>
  <c r="BW654" s="1"/>
  <c r="AX654"/>
  <c r="BV654" s="1"/>
  <c r="AW654"/>
  <c r="BU654" s="1"/>
  <c r="AV654"/>
  <c r="BT654" s="1"/>
  <c r="AU654"/>
  <c r="AT654"/>
  <c r="BR654" s="1"/>
  <c r="AS654"/>
  <c r="BQ654" s="1"/>
  <c r="AR654"/>
  <c r="BP654" s="1"/>
  <c r="AQ654"/>
  <c r="BO654" s="1"/>
  <c r="AP654"/>
  <c r="BN654" s="1"/>
  <c r="AO654"/>
  <c r="BM654" s="1"/>
  <c r="AN654"/>
  <c r="BL654" s="1"/>
  <c r="CA654"/>
  <c r="CB653"/>
  <c r="BK653"/>
  <c r="BG653"/>
  <c r="AY653"/>
  <c r="BW653" s="1"/>
  <c r="AX653"/>
  <c r="BV653" s="1"/>
  <c r="AW653"/>
  <c r="BU653" s="1"/>
  <c r="AV653"/>
  <c r="BT653" s="1"/>
  <c r="AU653"/>
  <c r="AT653"/>
  <c r="BR653" s="1"/>
  <c r="AS653"/>
  <c r="BQ653" s="1"/>
  <c r="AR653"/>
  <c r="BP653" s="1"/>
  <c r="AQ653"/>
  <c r="BO653" s="1"/>
  <c r="AP653"/>
  <c r="BN653" s="1"/>
  <c r="AO653"/>
  <c r="BM653" s="1"/>
  <c r="AN653"/>
  <c r="BL653" s="1"/>
  <c r="CA653"/>
  <c r="CB652"/>
  <c r="BK652"/>
  <c r="BG652"/>
  <c r="AY652"/>
  <c r="BW652" s="1"/>
  <c r="AX652"/>
  <c r="BV652" s="1"/>
  <c r="AW652"/>
  <c r="BU652" s="1"/>
  <c r="AV652"/>
  <c r="BT652" s="1"/>
  <c r="AU652"/>
  <c r="AT652"/>
  <c r="BR652" s="1"/>
  <c r="AS652"/>
  <c r="BQ652" s="1"/>
  <c r="AR652"/>
  <c r="BP652" s="1"/>
  <c r="AQ652"/>
  <c r="BO652" s="1"/>
  <c r="AP652"/>
  <c r="BN652" s="1"/>
  <c r="AO652"/>
  <c r="BM652" s="1"/>
  <c r="AN652"/>
  <c r="BL652" s="1"/>
  <c r="CA652"/>
  <c r="CB651"/>
  <c r="BK651"/>
  <c r="BG651"/>
  <c r="AY651"/>
  <c r="BW651" s="1"/>
  <c r="AX651"/>
  <c r="BV651" s="1"/>
  <c r="AW651"/>
  <c r="BU651" s="1"/>
  <c r="AV651"/>
  <c r="BT651" s="1"/>
  <c r="AU651"/>
  <c r="AT651"/>
  <c r="BR651" s="1"/>
  <c r="AS651"/>
  <c r="BQ651" s="1"/>
  <c r="AR651"/>
  <c r="BP651" s="1"/>
  <c r="AQ651"/>
  <c r="BO651" s="1"/>
  <c r="AP651"/>
  <c r="BN651" s="1"/>
  <c r="AO651"/>
  <c r="BM651" s="1"/>
  <c r="AN651"/>
  <c r="BL651" s="1"/>
  <c r="CA651"/>
  <c r="CB650"/>
  <c r="BK650"/>
  <c r="BG650"/>
  <c r="AY650"/>
  <c r="BW650" s="1"/>
  <c r="AX650"/>
  <c r="BV650" s="1"/>
  <c r="AW650"/>
  <c r="BU650" s="1"/>
  <c r="AV650"/>
  <c r="BT650" s="1"/>
  <c r="AU650"/>
  <c r="AT650"/>
  <c r="BR650" s="1"/>
  <c r="AS650"/>
  <c r="BQ650" s="1"/>
  <c r="AR650"/>
  <c r="BP650" s="1"/>
  <c r="AQ650"/>
  <c r="BO650" s="1"/>
  <c r="AP650"/>
  <c r="BN650" s="1"/>
  <c r="AO650"/>
  <c r="BM650" s="1"/>
  <c r="AN650"/>
  <c r="BL650" s="1"/>
  <c r="CA650"/>
  <c r="CB649"/>
  <c r="BK649"/>
  <c r="BG649"/>
  <c r="AY649"/>
  <c r="BW649" s="1"/>
  <c r="AX649"/>
  <c r="BV649" s="1"/>
  <c r="AW649"/>
  <c r="BU649" s="1"/>
  <c r="AV649"/>
  <c r="BT649" s="1"/>
  <c r="AU649"/>
  <c r="AT649"/>
  <c r="BR649" s="1"/>
  <c r="AS649"/>
  <c r="BQ649" s="1"/>
  <c r="AR649"/>
  <c r="BP649" s="1"/>
  <c r="AQ649"/>
  <c r="BO649" s="1"/>
  <c r="AP649"/>
  <c r="BN649" s="1"/>
  <c r="AO649"/>
  <c r="BM649" s="1"/>
  <c r="AN649"/>
  <c r="BL649" s="1"/>
  <c r="CA649"/>
  <c r="CB648"/>
  <c r="BK648"/>
  <c r="BG648"/>
  <c r="AY648"/>
  <c r="BW648" s="1"/>
  <c r="AX648"/>
  <c r="BV648" s="1"/>
  <c r="AW648"/>
  <c r="BU648" s="1"/>
  <c r="AV648"/>
  <c r="BT648" s="1"/>
  <c r="AU648"/>
  <c r="AT648"/>
  <c r="BR648" s="1"/>
  <c r="AS648"/>
  <c r="BQ648" s="1"/>
  <c r="AR648"/>
  <c r="BP648" s="1"/>
  <c r="AQ648"/>
  <c r="BO648" s="1"/>
  <c r="AP648"/>
  <c r="BN648" s="1"/>
  <c r="AO648"/>
  <c r="BM648" s="1"/>
  <c r="AN648"/>
  <c r="BL648" s="1"/>
  <c r="CA648"/>
  <c r="CB647"/>
  <c r="BK647"/>
  <c r="BG647"/>
  <c r="AY647"/>
  <c r="BW647" s="1"/>
  <c r="AX647"/>
  <c r="BV647" s="1"/>
  <c r="AW647"/>
  <c r="BU647" s="1"/>
  <c r="AV647"/>
  <c r="BT647" s="1"/>
  <c r="AU647"/>
  <c r="AT647"/>
  <c r="BR647" s="1"/>
  <c r="AS647"/>
  <c r="BQ647" s="1"/>
  <c r="AR647"/>
  <c r="BP647" s="1"/>
  <c r="AQ647"/>
  <c r="BO647" s="1"/>
  <c r="AP647"/>
  <c r="BN647" s="1"/>
  <c r="AO647"/>
  <c r="BM647" s="1"/>
  <c r="AN647"/>
  <c r="BL647" s="1"/>
  <c r="CA647"/>
  <c r="CB646"/>
  <c r="BK646"/>
  <c r="BG646"/>
  <c r="AY646"/>
  <c r="BW646" s="1"/>
  <c r="AX646"/>
  <c r="BV646" s="1"/>
  <c r="AW646"/>
  <c r="BU646" s="1"/>
  <c r="AV646"/>
  <c r="BT646" s="1"/>
  <c r="AU646"/>
  <c r="AT646"/>
  <c r="BR646" s="1"/>
  <c r="AS646"/>
  <c r="BQ646" s="1"/>
  <c r="AR646"/>
  <c r="BP646" s="1"/>
  <c r="AQ646"/>
  <c r="BO646" s="1"/>
  <c r="AP646"/>
  <c r="BN646" s="1"/>
  <c r="AO646"/>
  <c r="BM646" s="1"/>
  <c r="AN646"/>
  <c r="BL646" s="1"/>
  <c r="CA646"/>
  <c r="CB645"/>
  <c r="BK645"/>
  <c r="BG645"/>
  <c r="AY645"/>
  <c r="BW645" s="1"/>
  <c r="AX645"/>
  <c r="BV645" s="1"/>
  <c r="AW645"/>
  <c r="BU645" s="1"/>
  <c r="AV645"/>
  <c r="BT645" s="1"/>
  <c r="AU645"/>
  <c r="AT645"/>
  <c r="BR645" s="1"/>
  <c r="AS645"/>
  <c r="BQ645" s="1"/>
  <c r="AR645"/>
  <c r="BP645" s="1"/>
  <c r="AQ645"/>
  <c r="BO645" s="1"/>
  <c r="AP645"/>
  <c r="BN645" s="1"/>
  <c r="AO645"/>
  <c r="BM645" s="1"/>
  <c r="AN645"/>
  <c r="BL645" s="1"/>
  <c r="CA645"/>
  <c r="CB644"/>
  <c r="BK644"/>
  <c r="BG644"/>
  <c r="AY644"/>
  <c r="BW644" s="1"/>
  <c r="AX644"/>
  <c r="BV644" s="1"/>
  <c r="AW644"/>
  <c r="BU644" s="1"/>
  <c r="AV644"/>
  <c r="BT644" s="1"/>
  <c r="AU644"/>
  <c r="AT644"/>
  <c r="BR644" s="1"/>
  <c r="AS644"/>
  <c r="BQ644" s="1"/>
  <c r="AR644"/>
  <c r="BP644" s="1"/>
  <c r="AQ644"/>
  <c r="BO644" s="1"/>
  <c r="AP644"/>
  <c r="BN644" s="1"/>
  <c r="AO644"/>
  <c r="BM644" s="1"/>
  <c r="AN644"/>
  <c r="BL644" s="1"/>
  <c r="CA644"/>
  <c r="CB643"/>
  <c r="BK643"/>
  <c r="BG643"/>
  <c r="AY643"/>
  <c r="BW643" s="1"/>
  <c r="AX643"/>
  <c r="BV643" s="1"/>
  <c r="AW643"/>
  <c r="BU643" s="1"/>
  <c r="AV643"/>
  <c r="BT643" s="1"/>
  <c r="AU643"/>
  <c r="AT643"/>
  <c r="BR643" s="1"/>
  <c r="AS643"/>
  <c r="BQ643" s="1"/>
  <c r="AR643"/>
  <c r="BP643" s="1"/>
  <c r="AQ643"/>
  <c r="BO643" s="1"/>
  <c r="AP643"/>
  <c r="BN643" s="1"/>
  <c r="AO643"/>
  <c r="BM643" s="1"/>
  <c r="AN643"/>
  <c r="BL643" s="1"/>
  <c r="CA643"/>
  <c r="CB642"/>
  <c r="BK642"/>
  <c r="BG642"/>
  <c r="AY642"/>
  <c r="BW642" s="1"/>
  <c r="AX642"/>
  <c r="BV642" s="1"/>
  <c r="AW642"/>
  <c r="BU642" s="1"/>
  <c r="AV642"/>
  <c r="BT642" s="1"/>
  <c r="AU642"/>
  <c r="AT642"/>
  <c r="BR642" s="1"/>
  <c r="AS642"/>
  <c r="BQ642" s="1"/>
  <c r="AR642"/>
  <c r="BP642" s="1"/>
  <c r="AQ642"/>
  <c r="BO642" s="1"/>
  <c r="AP642"/>
  <c r="BN642" s="1"/>
  <c r="AO642"/>
  <c r="BM642" s="1"/>
  <c r="AN642"/>
  <c r="BL642" s="1"/>
  <c r="CA642"/>
  <c r="CB641"/>
  <c r="BK641"/>
  <c r="BG641"/>
  <c r="AY641"/>
  <c r="BW641" s="1"/>
  <c r="AX641"/>
  <c r="BV641" s="1"/>
  <c r="AW641"/>
  <c r="BU641" s="1"/>
  <c r="AV641"/>
  <c r="BT641" s="1"/>
  <c r="AU641"/>
  <c r="AT641"/>
  <c r="BR641" s="1"/>
  <c r="AS641"/>
  <c r="BQ641" s="1"/>
  <c r="AR641"/>
  <c r="BP641" s="1"/>
  <c r="AQ641"/>
  <c r="BO641" s="1"/>
  <c r="AP641"/>
  <c r="BN641" s="1"/>
  <c r="AO641"/>
  <c r="BM641" s="1"/>
  <c r="AN641"/>
  <c r="BL641" s="1"/>
  <c r="CA641"/>
  <c r="CB640"/>
  <c r="BK640"/>
  <c r="BG640"/>
  <c r="AY640"/>
  <c r="BW640" s="1"/>
  <c r="AX640"/>
  <c r="BV640" s="1"/>
  <c r="AW640"/>
  <c r="BU640" s="1"/>
  <c r="AV640"/>
  <c r="BT640" s="1"/>
  <c r="AU640"/>
  <c r="AT640"/>
  <c r="BR640" s="1"/>
  <c r="AS640"/>
  <c r="BQ640" s="1"/>
  <c r="AR640"/>
  <c r="BP640" s="1"/>
  <c r="AQ640"/>
  <c r="BO640" s="1"/>
  <c r="AP640"/>
  <c r="BN640" s="1"/>
  <c r="AO640"/>
  <c r="BM640" s="1"/>
  <c r="AN640"/>
  <c r="BL640" s="1"/>
  <c r="CA640"/>
  <c r="CB639"/>
  <c r="BK639"/>
  <c r="BG639"/>
  <c r="AY639"/>
  <c r="BW639" s="1"/>
  <c r="AX639"/>
  <c r="BV639" s="1"/>
  <c r="AW639"/>
  <c r="BU639" s="1"/>
  <c r="AV639"/>
  <c r="BT639" s="1"/>
  <c r="AU639"/>
  <c r="AT639"/>
  <c r="BR639" s="1"/>
  <c r="AS639"/>
  <c r="BQ639" s="1"/>
  <c r="AR639"/>
  <c r="BP639" s="1"/>
  <c r="AQ639"/>
  <c r="BO639" s="1"/>
  <c r="AP639"/>
  <c r="BN639" s="1"/>
  <c r="AO639"/>
  <c r="BM639" s="1"/>
  <c r="AN639"/>
  <c r="BL639" s="1"/>
  <c r="CA639"/>
  <c r="CB638"/>
  <c r="BK638"/>
  <c r="BG638"/>
  <c r="AX638"/>
  <c r="BV638" s="1"/>
  <c r="AW638"/>
  <c r="BU638" s="1"/>
  <c r="AV638"/>
  <c r="BT638" s="1"/>
  <c r="AT638"/>
  <c r="BR638" s="1"/>
  <c r="AR638"/>
  <c r="BP638" s="1"/>
  <c r="AP638"/>
  <c r="BN638" s="1"/>
  <c r="AO638"/>
  <c r="BM638" s="1"/>
  <c r="AY638"/>
  <c r="AU638"/>
  <c r="AS638"/>
  <c r="BQ638" s="1"/>
  <c r="AN638"/>
  <c r="BL638" s="1"/>
  <c r="CB637"/>
  <c r="BK637"/>
  <c r="BG637"/>
  <c r="AY637"/>
  <c r="BW637" s="1"/>
  <c r="AX637"/>
  <c r="BV637" s="1"/>
  <c r="AW637"/>
  <c r="BU637" s="1"/>
  <c r="AV637"/>
  <c r="BT637" s="1"/>
  <c r="AU637"/>
  <c r="AT637"/>
  <c r="BR637" s="1"/>
  <c r="AS637"/>
  <c r="BQ637" s="1"/>
  <c r="AR637"/>
  <c r="BP637" s="1"/>
  <c r="AQ637"/>
  <c r="BO637" s="1"/>
  <c r="AP637"/>
  <c r="BN637" s="1"/>
  <c r="AO637"/>
  <c r="BM637" s="1"/>
  <c r="AN637"/>
  <c r="BL637" s="1"/>
  <c r="CA637"/>
  <c r="CB636"/>
  <c r="BK636"/>
  <c r="BG636"/>
  <c r="AY636"/>
  <c r="BW636" s="1"/>
  <c r="AX636"/>
  <c r="BV636" s="1"/>
  <c r="AW636"/>
  <c r="BU636" s="1"/>
  <c r="AV636"/>
  <c r="BT636" s="1"/>
  <c r="AU636"/>
  <c r="AT636"/>
  <c r="BR636" s="1"/>
  <c r="AS636"/>
  <c r="BQ636" s="1"/>
  <c r="AR636"/>
  <c r="BP636" s="1"/>
  <c r="AQ636"/>
  <c r="BO636" s="1"/>
  <c r="AP636"/>
  <c r="BN636" s="1"/>
  <c r="AO636"/>
  <c r="BM636" s="1"/>
  <c r="AN636"/>
  <c r="BL636" s="1"/>
  <c r="CA636"/>
  <c r="CB635"/>
  <c r="BK635"/>
  <c r="BG635"/>
  <c r="AY635"/>
  <c r="BW635" s="1"/>
  <c r="AX635"/>
  <c r="BV635" s="1"/>
  <c r="AW635"/>
  <c r="BU635" s="1"/>
  <c r="AV635"/>
  <c r="BT635" s="1"/>
  <c r="AS635"/>
  <c r="BQ635" s="1"/>
  <c r="AR635"/>
  <c r="BP635" s="1"/>
  <c r="AQ635"/>
  <c r="BO635" s="1"/>
  <c r="AP635"/>
  <c r="BN635" s="1"/>
  <c r="AO635"/>
  <c r="BM635" s="1"/>
  <c r="AN635"/>
  <c r="BL635" s="1"/>
  <c r="AU635"/>
  <c r="CB634"/>
  <c r="BK634"/>
  <c r="BG634"/>
  <c r="AY634"/>
  <c r="AX634"/>
  <c r="BV634" s="1"/>
  <c r="AW634"/>
  <c r="BU634" s="1"/>
  <c r="AV634"/>
  <c r="BT634" s="1"/>
  <c r="AU634"/>
  <c r="AT634"/>
  <c r="BR634" s="1"/>
  <c r="AS634"/>
  <c r="BQ634" s="1"/>
  <c r="AR634"/>
  <c r="BP634" s="1"/>
  <c r="AQ634"/>
  <c r="BO634" s="1"/>
  <c r="AP634"/>
  <c r="BN634" s="1"/>
  <c r="AO634"/>
  <c r="BM634" s="1"/>
  <c r="AN634"/>
  <c r="BL634" s="1"/>
  <c r="CA634"/>
  <c r="CB633"/>
  <c r="BK633"/>
  <c r="BG633"/>
  <c r="AX633"/>
  <c r="BV633" s="1"/>
  <c r="AW633"/>
  <c r="BU633" s="1"/>
  <c r="AV633"/>
  <c r="BT633" s="1"/>
  <c r="AT633"/>
  <c r="BR633" s="1"/>
  <c r="AR633"/>
  <c r="BP633" s="1"/>
  <c r="AP633"/>
  <c r="BN633" s="1"/>
  <c r="AO633"/>
  <c r="BM633" s="1"/>
  <c r="AU633"/>
  <c r="CB632"/>
  <c r="CA632"/>
  <c r="BZ632"/>
  <c r="BY632"/>
  <c r="BK632"/>
  <c r="BG632"/>
  <c r="AY632"/>
  <c r="BW632" s="1"/>
  <c r="AX632"/>
  <c r="BV632" s="1"/>
  <c r="AW632"/>
  <c r="BU632" s="1"/>
  <c r="AV632"/>
  <c r="BT632" s="1"/>
  <c r="AU632"/>
  <c r="AT632"/>
  <c r="BR632" s="1"/>
  <c r="AS632"/>
  <c r="BQ632" s="1"/>
  <c r="AR632"/>
  <c r="BP632" s="1"/>
  <c r="AQ632"/>
  <c r="BO632" s="1"/>
  <c r="AP632"/>
  <c r="BN632" s="1"/>
  <c r="AO632"/>
  <c r="BM632" s="1"/>
  <c r="AN632"/>
  <c r="BL632" s="1"/>
  <c r="CB631"/>
  <c r="BK631"/>
  <c r="BG631"/>
  <c r="CB630"/>
  <c r="CA630"/>
  <c r="BZ630"/>
  <c r="BY630"/>
  <c r="BK630"/>
  <c r="BG630"/>
  <c r="AY630"/>
  <c r="AX630"/>
  <c r="BV630" s="1"/>
  <c r="AW630"/>
  <c r="BU630" s="1"/>
  <c r="AV630"/>
  <c r="BT630" s="1"/>
  <c r="AU630"/>
  <c r="AT630"/>
  <c r="BR630" s="1"/>
  <c r="AS630"/>
  <c r="BQ630" s="1"/>
  <c r="AR630"/>
  <c r="BP630" s="1"/>
  <c r="AQ630"/>
  <c r="BO630" s="1"/>
  <c r="AP630"/>
  <c r="BN630" s="1"/>
  <c r="AO630"/>
  <c r="BM630" s="1"/>
  <c r="AN630"/>
  <c r="BL630" s="1"/>
  <c r="J631" l="1"/>
  <c r="L631"/>
  <c r="N631"/>
  <c r="P631"/>
  <c r="R631"/>
  <c r="T631"/>
  <c r="Y631"/>
  <c r="AA631"/>
  <c r="AC631"/>
  <c r="AE631"/>
  <c r="AG631"/>
  <c r="P277" i="13"/>
  <c r="O277"/>
  <c r="O13" s="1"/>
  <c r="AN811" i="10"/>
  <c r="BL811" s="1"/>
  <c r="AY811"/>
  <c r="BW811" s="1"/>
  <c r="CD649"/>
  <c r="AY935"/>
  <c r="BW935" s="1"/>
  <c r="P793" i="13"/>
  <c r="P808" s="1"/>
  <c r="L808"/>
  <c r="L819"/>
  <c r="F95" i="11" s="1"/>
  <c r="P810" i="13"/>
  <c r="P819" s="1"/>
  <c r="G822" i="10"/>
  <c r="BW630"/>
  <c r="AY268"/>
  <c r="BW268" s="1"/>
  <c r="AN268"/>
  <c r="BL268" s="1"/>
  <c r="BW634"/>
  <c r="AN794"/>
  <c r="BL794" s="1"/>
  <c r="AY794"/>
  <c r="BW794" s="1"/>
  <c r="CC983"/>
  <c r="H965"/>
  <c r="G963"/>
  <c r="L960" i="13" s="1"/>
  <c r="CC852" i="10"/>
  <c r="AU964"/>
  <c r="BS964" s="1"/>
  <c r="CC957"/>
  <c r="CC928"/>
  <c r="CC922"/>
  <c r="BW905"/>
  <c r="K981"/>
  <c r="AO981" s="1"/>
  <c r="BM981" s="1"/>
  <c r="Q981"/>
  <c r="AR981" s="1"/>
  <c r="BP981" s="1"/>
  <c r="AI981"/>
  <c r="AY981" s="1"/>
  <c r="BW981" s="1"/>
  <c r="CC856"/>
  <c r="CC857"/>
  <c r="CC168"/>
  <c r="CC844"/>
  <c r="CA813"/>
  <c r="CC813" s="1"/>
  <c r="CA819"/>
  <c r="CC819" s="1"/>
  <c r="CC833"/>
  <c r="CA820"/>
  <c r="CC820" s="1"/>
  <c r="AW818"/>
  <c r="BU818" s="1"/>
  <c r="CC634"/>
  <c r="CC636"/>
  <c r="CC640"/>
  <c r="CC641"/>
  <c r="CC642"/>
  <c r="CC644"/>
  <c r="CC645"/>
  <c r="CC646"/>
  <c r="CC648"/>
  <c r="CC650"/>
  <c r="CC652"/>
  <c r="CC656"/>
  <c r="CC660"/>
  <c r="CC661"/>
  <c r="AO945"/>
  <c r="BM945" s="1"/>
  <c r="AP945"/>
  <c r="BN945" s="1"/>
  <c r="AQ945"/>
  <c r="BO945" s="1"/>
  <c r="AR945"/>
  <c r="BP945" s="1"/>
  <c r="AS945"/>
  <c r="BQ945" s="1"/>
  <c r="AT945"/>
  <c r="BR945" s="1"/>
  <c r="AU945"/>
  <c r="BS945" s="1"/>
  <c r="AV945"/>
  <c r="BT945" s="1"/>
  <c r="AW945"/>
  <c r="BU945" s="1"/>
  <c r="AX945"/>
  <c r="BV945" s="1"/>
  <c r="BS956"/>
  <c r="AO958"/>
  <c r="BM958" s="1"/>
  <c r="AP958"/>
  <c r="BN958" s="1"/>
  <c r="AQ958"/>
  <c r="BO958" s="1"/>
  <c r="AP597"/>
  <c r="BN597" s="1"/>
  <c r="AR597"/>
  <c r="BP597" s="1"/>
  <c r="AT597"/>
  <c r="BR597" s="1"/>
  <c r="AW597"/>
  <c r="BU597" s="1"/>
  <c r="CC972"/>
  <c r="AP975"/>
  <c r="BN975" s="1"/>
  <c r="AR975"/>
  <c r="BP975" s="1"/>
  <c r="AT975"/>
  <c r="BR975" s="1"/>
  <c r="AV975"/>
  <c r="BT975" s="1"/>
  <c r="AX975"/>
  <c r="BV975" s="1"/>
  <c r="BW975"/>
  <c r="O981"/>
  <c r="AQ981" s="1"/>
  <c r="BO981" s="1"/>
  <c r="S981"/>
  <c r="AS981" s="1"/>
  <c r="BQ981" s="1"/>
  <c r="H984"/>
  <c r="CC985"/>
  <c r="AR958"/>
  <c r="BP958" s="1"/>
  <c r="BS630"/>
  <c r="BW638"/>
  <c r="BS639"/>
  <c r="BS643"/>
  <c r="BS647"/>
  <c r="AV794"/>
  <c r="BT794" s="1"/>
  <c r="AX794"/>
  <c r="BV794" s="1"/>
  <c r="AU811"/>
  <c r="BS811" s="1"/>
  <c r="BS812"/>
  <c r="BS813"/>
  <c r="BS820"/>
  <c r="AQ822"/>
  <c r="BO822" s="1"/>
  <c r="AO861"/>
  <c r="BM861" s="1"/>
  <c r="AV939"/>
  <c r="BT939" s="1"/>
  <c r="AW939"/>
  <c r="BU939" s="1"/>
  <c r="AX939"/>
  <c r="BV939" s="1"/>
  <c r="CC943"/>
  <c r="AO909"/>
  <c r="BM909" s="1"/>
  <c r="AQ909"/>
  <c r="BO909" s="1"/>
  <c r="AS909"/>
  <c r="BQ909" s="1"/>
  <c r="AU909"/>
  <c r="BS909" s="1"/>
  <c r="AW909"/>
  <c r="BU909" s="1"/>
  <c r="C631"/>
  <c r="BS919"/>
  <c r="BS920"/>
  <c r="AO923"/>
  <c r="BM923" s="1"/>
  <c r="AP923"/>
  <c r="BN923" s="1"/>
  <c r="AQ923"/>
  <c r="BO923" s="1"/>
  <c r="AR923"/>
  <c r="BP923" s="1"/>
  <c r="AS923"/>
  <c r="BQ923" s="1"/>
  <c r="AT923"/>
  <c r="BR923" s="1"/>
  <c r="AU923"/>
  <c r="BS923" s="1"/>
  <c r="AV923"/>
  <c r="BT923" s="1"/>
  <c r="AW923"/>
  <c r="BU923" s="1"/>
  <c r="AX923"/>
  <c r="BV923" s="1"/>
  <c r="BW926"/>
  <c r="H929"/>
  <c r="AO929"/>
  <c r="BM929" s="1"/>
  <c r="AP929"/>
  <c r="BN929" s="1"/>
  <c r="AQ929"/>
  <c r="BO929" s="1"/>
  <c r="AR929"/>
  <c r="BP929" s="1"/>
  <c r="AS929"/>
  <c r="BQ929" s="1"/>
  <c r="AT929"/>
  <c r="BR929" s="1"/>
  <c r="AU929"/>
  <c r="BS929" s="1"/>
  <c r="AV929"/>
  <c r="BT929" s="1"/>
  <c r="AW929"/>
  <c r="BU929" s="1"/>
  <c r="AX929"/>
  <c r="BV929" s="1"/>
  <c r="CC832"/>
  <c r="X842"/>
  <c r="AU842" s="1"/>
  <c r="BS842" s="1"/>
  <c r="AT842"/>
  <c r="BR842" s="1"/>
  <c r="AO842"/>
  <c r="BM842" s="1"/>
  <c r="AP842"/>
  <c r="BN842" s="1"/>
  <c r="AQ842"/>
  <c r="BO842" s="1"/>
  <c r="AR842"/>
  <c r="BP842" s="1"/>
  <c r="AS842"/>
  <c r="BQ842" s="1"/>
  <c r="AV842"/>
  <c r="BT842" s="1"/>
  <c r="BW842"/>
  <c r="AX847"/>
  <c r="BV847" s="1"/>
  <c r="BW847"/>
  <c r="AT861"/>
  <c r="BR861" s="1"/>
  <c r="CC862"/>
  <c r="BS866"/>
  <c r="BS633"/>
  <c r="BS638"/>
  <c r="AU822"/>
  <c r="BS822" s="1"/>
  <c r="BS848"/>
  <c r="BS849"/>
  <c r="BS853"/>
  <c r="BW861"/>
  <c r="BS855"/>
  <c r="BS859"/>
  <c r="AO878"/>
  <c r="BM878" s="1"/>
  <c r="AP878"/>
  <c r="BN878" s="1"/>
  <c r="AQ878"/>
  <c r="BO878" s="1"/>
  <c r="AR878"/>
  <c r="BP878" s="1"/>
  <c r="AS878"/>
  <c r="BQ878" s="1"/>
  <c r="AT878"/>
  <c r="BR878" s="1"/>
  <c r="AU878"/>
  <c r="BS878" s="1"/>
  <c r="AV878"/>
  <c r="BT878" s="1"/>
  <c r="AW878"/>
  <c r="BU878" s="1"/>
  <c r="AX878"/>
  <c r="BV878" s="1"/>
  <c r="AO885"/>
  <c r="BM885" s="1"/>
  <c r="AQ885"/>
  <c r="BO885" s="1"/>
  <c r="AS885"/>
  <c r="BQ885" s="1"/>
  <c r="AU885"/>
  <c r="BS885" s="1"/>
  <c r="AW885"/>
  <c r="BU885" s="1"/>
  <c r="CC886"/>
  <c r="BW888"/>
  <c r="AW935"/>
  <c r="BU935" s="1"/>
  <c r="AQ935"/>
  <c r="BO935" s="1"/>
  <c r="AS935"/>
  <c r="BQ935" s="1"/>
  <c r="AU935"/>
  <c r="BS935" s="1"/>
  <c r="AX935"/>
  <c r="BV935" s="1"/>
  <c r="BS936"/>
  <c r="BW939"/>
  <c r="BW958"/>
  <c r="BS962"/>
  <c r="BS963"/>
  <c r="AO965"/>
  <c r="BM965" s="1"/>
  <c r="AP965"/>
  <c r="BN965" s="1"/>
  <c r="AQ965"/>
  <c r="BO965" s="1"/>
  <c r="AR965"/>
  <c r="BP965" s="1"/>
  <c r="AS965"/>
  <c r="BQ965" s="1"/>
  <c r="AT965"/>
  <c r="BR965" s="1"/>
  <c r="BW965"/>
  <c r="BS595"/>
  <c r="AU597"/>
  <c r="BS597" s="1"/>
  <c r="H975"/>
  <c r="CC976"/>
  <c r="AT981"/>
  <c r="BR981" s="1"/>
  <c r="CC982"/>
  <c r="BW984"/>
  <c r="CC632"/>
  <c r="BS635"/>
  <c r="BS637"/>
  <c r="BS640"/>
  <c r="BS644"/>
  <c r="BS648"/>
  <c r="BS652"/>
  <c r="BS655"/>
  <c r="BS657"/>
  <c r="CC658"/>
  <c r="BS658"/>
  <c r="BS662"/>
  <c r="AS958"/>
  <c r="BQ958" s="1"/>
  <c r="AT958"/>
  <c r="BR958" s="1"/>
  <c r="AU958"/>
  <c r="BS958" s="1"/>
  <c r="AV958"/>
  <c r="BT958" s="1"/>
  <c r="AW958"/>
  <c r="BU958" s="1"/>
  <c r="AX958"/>
  <c r="BV958" s="1"/>
  <c r="AV965"/>
  <c r="BT965" s="1"/>
  <c r="AW965"/>
  <c r="BU965" s="1"/>
  <c r="AX965"/>
  <c r="BV965" s="1"/>
  <c r="BS795"/>
  <c r="H811"/>
  <c r="BS796"/>
  <c r="AO811"/>
  <c r="BM811" s="1"/>
  <c r="AP811"/>
  <c r="BN811" s="1"/>
  <c r="AQ811"/>
  <c r="BO811" s="1"/>
  <c r="AR811"/>
  <c r="BP811" s="1"/>
  <c r="AS811"/>
  <c r="BQ811" s="1"/>
  <c r="AV811"/>
  <c r="BT811" s="1"/>
  <c r="AW811"/>
  <c r="BU811" s="1"/>
  <c r="AX811"/>
  <c r="BV811" s="1"/>
  <c r="CC812"/>
  <c r="BS819"/>
  <c r="AO822"/>
  <c r="BM822" s="1"/>
  <c r="AR822"/>
  <c r="BP822" s="1"/>
  <c r="AT822"/>
  <c r="BR822" s="1"/>
  <c r="H842"/>
  <c r="AX842"/>
  <c r="BV842" s="1"/>
  <c r="AP847"/>
  <c r="BN847" s="1"/>
  <c r="AV847"/>
  <c r="BT847" s="1"/>
  <c r="CD849"/>
  <c r="BS851"/>
  <c r="O861"/>
  <c r="AQ861" s="1"/>
  <c r="BO861" s="1"/>
  <c r="X861"/>
  <c r="AU861" s="1"/>
  <c r="BS861" s="1"/>
  <c r="BS856"/>
  <c r="BS860"/>
  <c r="BW865"/>
  <c r="AO875"/>
  <c r="BM875" s="1"/>
  <c r="CC876"/>
  <c r="BW878"/>
  <c r="BS882"/>
  <c r="BW885"/>
  <c r="AO905"/>
  <c r="BM905" s="1"/>
  <c r="AQ905"/>
  <c r="BO905" s="1"/>
  <c r="AS905"/>
  <c r="BQ905" s="1"/>
  <c r="AU905"/>
  <c r="BS905" s="1"/>
  <c r="AW905"/>
  <c r="BU905" s="1"/>
  <c r="BS906"/>
  <c r="BW909"/>
  <c r="BS910"/>
  <c r="H918"/>
  <c r="BS911"/>
  <c r="AU918"/>
  <c r="AW918"/>
  <c r="BU918" s="1"/>
  <c r="BW923"/>
  <c r="BS924"/>
  <c r="BS925"/>
  <c r="CC927"/>
  <c r="BW929"/>
  <c r="BS930"/>
  <c r="BS931"/>
  <c r="AQ939"/>
  <c r="BO939" s="1"/>
  <c r="BW945"/>
  <c r="BS954"/>
  <c r="BS955"/>
  <c r="BW597"/>
  <c r="BS969"/>
  <c r="BS970"/>
  <c r="BW971"/>
  <c r="AP867"/>
  <c r="BN867" s="1"/>
  <c r="BZ641"/>
  <c r="BZ645"/>
  <c r="BZ649"/>
  <c r="BZ650"/>
  <c r="BZ653"/>
  <c r="BZ654"/>
  <c r="BZ659"/>
  <c r="BZ660"/>
  <c r="AW794"/>
  <c r="BU794" s="1"/>
  <c r="BZ819"/>
  <c r="AS822"/>
  <c r="BQ822" s="1"/>
  <c r="BZ833"/>
  <c r="AB842"/>
  <c r="AW842" s="1"/>
  <c r="BU842" s="1"/>
  <c r="H847"/>
  <c r="AR847"/>
  <c r="BP847" s="1"/>
  <c r="AT847"/>
  <c r="BR847" s="1"/>
  <c r="AW847"/>
  <c r="BU847" s="1"/>
  <c r="BS850"/>
  <c r="CA850"/>
  <c r="CD850" s="1"/>
  <c r="BS852"/>
  <c r="BZ853"/>
  <c r="AN854"/>
  <c r="BL854" s="1"/>
  <c r="CC855"/>
  <c r="BZ855"/>
  <c r="BS857"/>
  <c r="BS168"/>
  <c r="BZ859"/>
  <c r="CC860"/>
  <c r="BZ860"/>
  <c r="M861"/>
  <c r="AP861" s="1"/>
  <c r="BN861" s="1"/>
  <c r="S861"/>
  <c r="AS861" s="1"/>
  <c r="BQ861" s="1"/>
  <c r="AR861"/>
  <c r="BP861" s="1"/>
  <c r="AV861"/>
  <c r="BT861" s="1"/>
  <c r="AW861"/>
  <c r="BU861" s="1"/>
  <c r="AX861"/>
  <c r="BV861" s="1"/>
  <c r="BS862"/>
  <c r="AO865"/>
  <c r="BM865" s="1"/>
  <c r="AP865"/>
  <c r="BN865" s="1"/>
  <c r="AU865"/>
  <c r="BS865" s="1"/>
  <c r="CC630"/>
  <c r="BS632"/>
  <c r="BS634"/>
  <c r="BS636"/>
  <c r="BZ637"/>
  <c r="CC639"/>
  <c r="BZ639"/>
  <c r="BS641"/>
  <c r="BS642"/>
  <c r="CC643"/>
  <c r="BZ643"/>
  <c r="BS645"/>
  <c r="BS646"/>
  <c r="CC647"/>
  <c r="BZ647"/>
  <c r="BS649"/>
  <c r="BS650"/>
  <c r="BS651"/>
  <c r="BS653"/>
  <c r="BS654"/>
  <c r="BS656"/>
  <c r="CC657"/>
  <c r="BZ657"/>
  <c r="BS659"/>
  <c r="BS660"/>
  <c r="BS661"/>
  <c r="CC662"/>
  <c r="BZ662"/>
  <c r="CC795"/>
  <c r="U811"/>
  <c r="U631" s="1"/>
  <c r="BZ813"/>
  <c r="AP822"/>
  <c r="BN822" s="1"/>
  <c r="AV822"/>
  <c r="BT822" s="1"/>
  <c r="AX822"/>
  <c r="BV822" s="1"/>
  <c r="BS832"/>
  <c r="BS833"/>
  <c r="BS843"/>
  <c r="BS844"/>
  <c r="BZ857"/>
  <c r="AQ865"/>
  <c r="BO865" s="1"/>
  <c r="AR865"/>
  <c r="BP865" s="1"/>
  <c r="AS865"/>
  <c r="BQ865" s="1"/>
  <c r="AT865"/>
  <c r="BR865" s="1"/>
  <c r="AV865"/>
  <c r="BT865" s="1"/>
  <c r="AW865"/>
  <c r="BU865" s="1"/>
  <c r="AX865"/>
  <c r="BV865" s="1"/>
  <c r="CC866"/>
  <c r="M875"/>
  <c r="AP875" s="1"/>
  <c r="BN875" s="1"/>
  <c r="AQ875"/>
  <c r="BO875" s="1"/>
  <c r="AR875"/>
  <c r="BP875" s="1"/>
  <c r="AS875"/>
  <c r="BQ875" s="1"/>
  <c r="AT875"/>
  <c r="BR875" s="1"/>
  <c r="AU875"/>
  <c r="BS875" s="1"/>
  <c r="AV875"/>
  <c r="BT875" s="1"/>
  <c r="AW875"/>
  <c r="BU875" s="1"/>
  <c r="AX875"/>
  <c r="BV875" s="1"/>
  <c r="BS876"/>
  <c r="CC882"/>
  <c r="AP885"/>
  <c r="BN885" s="1"/>
  <c r="AR885"/>
  <c r="BP885" s="1"/>
  <c r="AT885"/>
  <c r="BR885" s="1"/>
  <c r="AV885"/>
  <c r="BT885" s="1"/>
  <c r="AX885"/>
  <c r="BV885" s="1"/>
  <c r="BS886"/>
  <c r="BS887"/>
  <c r="AJ888"/>
  <c r="AO888"/>
  <c r="BM888" s="1"/>
  <c r="AP888"/>
  <c r="BN888" s="1"/>
  <c r="AQ888"/>
  <c r="BO888" s="1"/>
  <c r="AR888"/>
  <c r="BP888" s="1"/>
  <c r="AS888"/>
  <c r="BQ888" s="1"/>
  <c r="AT888"/>
  <c r="BR888" s="1"/>
  <c r="X888"/>
  <c r="AU888" s="1"/>
  <c r="BS888" s="1"/>
  <c r="AV888"/>
  <c r="BT888" s="1"/>
  <c r="AW888"/>
  <c r="BU888" s="1"/>
  <c r="AX888"/>
  <c r="BV888" s="1"/>
  <c r="BS889"/>
  <c r="BS900"/>
  <c r="CC900"/>
  <c r="AP905"/>
  <c r="BN905" s="1"/>
  <c r="AR905"/>
  <c r="BP905" s="1"/>
  <c r="AT905"/>
  <c r="BR905" s="1"/>
  <c r="AV905"/>
  <c r="BT905" s="1"/>
  <c r="AX905"/>
  <c r="BV905" s="1"/>
  <c r="CC906"/>
  <c r="AP909"/>
  <c r="BN909" s="1"/>
  <c r="AR909"/>
  <c r="BP909" s="1"/>
  <c r="AT909"/>
  <c r="BR909" s="1"/>
  <c r="AV909"/>
  <c r="BT909" s="1"/>
  <c r="AX909"/>
  <c r="BV909" s="1"/>
  <c r="CC910"/>
  <c r="BS912"/>
  <c r="AO918"/>
  <c r="BM918" s="1"/>
  <c r="AP918"/>
  <c r="BN918" s="1"/>
  <c r="AQ918"/>
  <c r="BO918" s="1"/>
  <c r="AR918"/>
  <c r="BP918" s="1"/>
  <c r="AS918"/>
  <c r="BQ918" s="1"/>
  <c r="AT918"/>
  <c r="BR918" s="1"/>
  <c r="AV918"/>
  <c r="BT918" s="1"/>
  <c r="AX918"/>
  <c r="BV918" s="1"/>
  <c r="BW918"/>
  <c r="BG918"/>
  <c r="CC919"/>
  <c r="BY923"/>
  <c r="BS922"/>
  <c r="CC924"/>
  <c r="CC925"/>
  <c r="BZ925"/>
  <c r="BZ926"/>
  <c r="AO926"/>
  <c r="BM926" s="1"/>
  <c r="AP926"/>
  <c r="BN926" s="1"/>
  <c r="AQ926"/>
  <c r="BO926" s="1"/>
  <c r="AR926"/>
  <c r="BP926" s="1"/>
  <c r="AS926"/>
  <c r="BQ926" s="1"/>
  <c r="AT926"/>
  <c r="BR926" s="1"/>
  <c r="AU926"/>
  <c r="BS926" s="1"/>
  <c r="AV926"/>
  <c r="BT926" s="1"/>
  <c r="AW926"/>
  <c r="BU926" s="1"/>
  <c r="AX926"/>
  <c r="BV926" s="1"/>
  <c r="BS927"/>
  <c r="BS928"/>
  <c r="CC930"/>
  <c r="AO935"/>
  <c r="BM935" s="1"/>
  <c r="AR935"/>
  <c r="BP935" s="1"/>
  <c r="AT935"/>
  <c r="BR935" s="1"/>
  <c r="AV935"/>
  <c r="BT935" s="1"/>
  <c r="AO939"/>
  <c r="BM939" s="1"/>
  <c r="AP939"/>
  <c r="BN939" s="1"/>
  <c r="AR939"/>
  <c r="BP939" s="1"/>
  <c r="AS939"/>
  <c r="BQ939" s="1"/>
  <c r="AT939"/>
  <c r="BR939" s="1"/>
  <c r="BS943"/>
  <c r="CC954"/>
  <c r="CC955"/>
  <c r="BZ955"/>
  <c r="BY958"/>
  <c r="BS957"/>
  <c r="CC962"/>
  <c r="CC595"/>
  <c r="AJ597"/>
  <c r="AO597"/>
  <c r="BM597" s="1"/>
  <c r="AQ597"/>
  <c r="BO597" s="1"/>
  <c r="AS597"/>
  <c r="BQ597" s="1"/>
  <c r="AV597"/>
  <c r="BT597" s="1"/>
  <c r="AX597"/>
  <c r="BV597" s="1"/>
  <c r="CC969"/>
  <c r="AO971"/>
  <c r="BM971" s="1"/>
  <c r="AP971"/>
  <c r="BN971" s="1"/>
  <c r="AQ971"/>
  <c r="BO971" s="1"/>
  <c r="AR971"/>
  <c r="BP971" s="1"/>
  <c r="AS971"/>
  <c r="BQ971" s="1"/>
  <c r="AT971"/>
  <c r="BR971" s="1"/>
  <c r="AU971"/>
  <c r="BS971" s="1"/>
  <c r="AV971"/>
  <c r="BT971" s="1"/>
  <c r="AW971"/>
  <c r="BU971" s="1"/>
  <c r="AX971"/>
  <c r="BV971" s="1"/>
  <c r="BS972"/>
  <c r="BS973"/>
  <c r="AO975"/>
  <c r="BM975" s="1"/>
  <c r="AQ975"/>
  <c r="BO975" s="1"/>
  <c r="AS975"/>
  <c r="BQ975" s="1"/>
  <c r="AU975"/>
  <c r="BS975" s="1"/>
  <c r="AW975"/>
  <c r="BU975" s="1"/>
  <c r="BS976"/>
  <c r="AP981"/>
  <c r="BN981" s="1"/>
  <c r="AU981"/>
  <c r="AV981"/>
  <c r="BT981" s="1"/>
  <c r="AW981"/>
  <c r="BU981" s="1"/>
  <c r="AX981"/>
  <c r="BV981" s="1"/>
  <c r="BS982"/>
  <c r="BS983"/>
  <c r="CA878"/>
  <c r="CC878" s="1"/>
  <c r="H905"/>
  <c r="BZ928"/>
  <c r="BZ929"/>
  <c r="X965"/>
  <c r="AU965" s="1"/>
  <c r="BS965" s="1"/>
  <c r="BZ973"/>
  <c r="BZ983"/>
  <c r="BZ984"/>
  <c r="AO984"/>
  <c r="BM984" s="1"/>
  <c r="AP984"/>
  <c r="BN984" s="1"/>
  <c r="AQ984"/>
  <c r="BO984" s="1"/>
  <c r="AR984"/>
  <c r="BP984" s="1"/>
  <c r="AS984"/>
  <c r="BQ984" s="1"/>
  <c r="AT984"/>
  <c r="BR984" s="1"/>
  <c r="AU984"/>
  <c r="BS984" s="1"/>
  <c r="AV984"/>
  <c r="BT984" s="1"/>
  <c r="AW984"/>
  <c r="BU984" s="1"/>
  <c r="AX984"/>
  <c r="BV984" s="1"/>
  <c r="BS985"/>
  <c r="BS986"/>
  <c r="AO998"/>
  <c r="BM998" s="1"/>
  <c r="AP998"/>
  <c r="BN998" s="1"/>
  <c r="AR998"/>
  <c r="BP998" s="1"/>
  <c r="AT998"/>
  <c r="BR998" s="1"/>
  <c r="AU998"/>
  <c r="BS998" s="1"/>
  <c r="AV998"/>
  <c r="BT998" s="1"/>
  <c r="AW998"/>
  <c r="BU998" s="1"/>
  <c r="AX998"/>
  <c r="BV998" s="1"/>
  <c r="CD637"/>
  <c r="CC637"/>
  <c r="CC649"/>
  <c r="CC651"/>
  <c r="CD651"/>
  <c r="CD653"/>
  <c r="CC653"/>
  <c r="CD654"/>
  <c r="CC654"/>
  <c r="BZ655"/>
  <c r="CA655"/>
  <c r="CC655" s="1"/>
  <c r="BY655"/>
  <c r="CD659"/>
  <c r="CC659"/>
  <c r="AN633"/>
  <c r="BL633" s="1"/>
  <c r="BZ634"/>
  <c r="AT635"/>
  <c r="BR635" s="1"/>
  <c r="BZ636"/>
  <c r="BY637"/>
  <c r="BY639"/>
  <c r="BZ640"/>
  <c r="BY641"/>
  <c r="BZ642"/>
  <c r="BY643"/>
  <c r="BZ644"/>
  <c r="BY645"/>
  <c r="BZ646"/>
  <c r="BY647"/>
  <c r="BZ648"/>
  <c r="BY649"/>
  <c r="BY650"/>
  <c r="BZ651"/>
  <c r="BZ652"/>
  <c r="BY653"/>
  <c r="BY654"/>
  <c r="BZ656"/>
  <c r="BY657"/>
  <c r="BZ658"/>
  <c r="BY659"/>
  <c r="BY660"/>
  <c r="BZ661"/>
  <c r="BY662"/>
  <c r="AQ633"/>
  <c r="BO633" s="1"/>
  <c r="AS633"/>
  <c r="BQ633" s="1"/>
  <c r="AY633"/>
  <c r="BW633" s="1"/>
  <c r="BY634"/>
  <c r="BY636"/>
  <c r="BY640"/>
  <c r="BY642"/>
  <c r="BY644"/>
  <c r="BY646"/>
  <c r="BY648"/>
  <c r="BY651"/>
  <c r="BY652"/>
  <c r="BY656"/>
  <c r="BY658"/>
  <c r="BY661"/>
  <c r="BZ844"/>
  <c r="X847"/>
  <c r="AU847" s="1"/>
  <c r="BS847" s="1"/>
  <c r="BZ849"/>
  <c r="CA851"/>
  <c r="BY851"/>
  <c r="BZ851"/>
  <c r="CD853"/>
  <c r="CC853"/>
  <c r="AJ861"/>
  <c r="CD859"/>
  <c r="CC859"/>
  <c r="CD901"/>
  <c r="CC901"/>
  <c r="BZ796"/>
  <c r="BY813"/>
  <c r="AU818"/>
  <c r="BS818" s="1"/>
  <c r="BY819"/>
  <c r="BZ820"/>
  <c r="AY822"/>
  <c r="BW822" s="1"/>
  <c r="BY833"/>
  <c r="CC843"/>
  <c r="BY844"/>
  <c r="AO847"/>
  <c r="BM847" s="1"/>
  <c r="AQ847"/>
  <c r="BO847" s="1"/>
  <c r="AS847"/>
  <c r="BQ847" s="1"/>
  <c r="CC848"/>
  <c r="BY849"/>
  <c r="BY850"/>
  <c r="BY796"/>
  <c r="CA796"/>
  <c r="BY820"/>
  <c r="CC849"/>
  <c r="CA909"/>
  <c r="CC909" s="1"/>
  <c r="BY909"/>
  <c r="CA918"/>
  <c r="CC918" s="1"/>
  <c r="BY918"/>
  <c r="BZ923"/>
  <c r="BZ852"/>
  <c r="BY853"/>
  <c r="AO854"/>
  <c r="BM854" s="1"/>
  <c r="AQ854"/>
  <c r="BO854" s="1"/>
  <c r="AU854"/>
  <c r="BS854" s="1"/>
  <c r="AY854"/>
  <c r="BW854" s="1"/>
  <c r="BY855"/>
  <c r="BZ856"/>
  <c r="BY857"/>
  <c r="BZ168"/>
  <c r="BY859"/>
  <c r="BY860"/>
  <c r="AI875"/>
  <c r="AY875" s="1"/>
  <c r="BW875" s="1"/>
  <c r="BZ887"/>
  <c r="CC889"/>
  <c r="BS901"/>
  <c r="BZ909"/>
  <c r="BZ918"/>
  <c r="BZ901"/>
  <c r="CC912"/>
  <c r="CD912"/>
  <c r="CA929"/>
  <c r="CC929" s="1"/>
  <c r="BY852"/>
  <c r="BY856"/>
  <c r="BY168"/>
  <c r="BY887"/>
  <c r="CA887"/>
  <c r="CC887" s="1"/>
  <c r="BY901"/>
  <c r="BY929"/>
  <c r="BZ958"/>
  <c r="BZ971"/>
  <c r="CA971"/>
  <c r="CC971" s="1"/>
  <c r="BZ911"/>
  <c r="BZ912"/>
  <c r="BZ920"/>
  <c r="BZ922"/>
  <c r="BY925"/>
  <c r="BY928"/>
  <c r="AP931"/>
  <c r="BN931" s="1"/>
  <c r="I935"/>
  <c r="CC936"/>
  <c r="AU939"/>
  <c r="BS939" s="1"/>
  <c r="BY971"/>
  <c r="BZ945"/>
  <c r="CA945"/>
  <c r="CC945" s="1"/>
  <c r="CA975"/>
  <c r="CC975" s="1"/>
  <c r="BY975"/>
  <c r="BY911"/>
  <c r="CA911"/>
  <c r="BY912"/>
  <c r="BY920"/>
  <c r="CA920"/>
  <c r="BY922"/>
  <c r="BY945"/>
  <c r="BZ975"/>
  <c r="BY955"/>
  <c r="BZ956"/>
  <c r="BZ957"/>
  <c r="AU596"/>
  <c r="BS596" s="1"/>
  <c r="BZ970"/>
  <c r="BY973"/>
  <c r="CA973"/>
  <c r="BY956"/>
  <c r="CA956"/>
  <c r="BY957"/>
  <c r="BY970"/>
  <c r="CA970"/>
  <c r="CC970" s="1"/>
  <c r="BY981"/>
  <c r="BG981"/>
  <c r="BY983"/>
  <c r="BZ986"/>
  <c r="AI998"/>
  <c r="AY998" s="1"/>
  <c r="BW998" s="1"/>
  <c r="BY986"/>
  <c r="CA986"/>
  <c r="CC986" s="1"/>
  <c r="AB631" l="1"/>
  <c r="AW631" s="1"/>
  <c r="BU631" s="1"/>
  <c r="Q631"/>
  <c r="X631"/>
  <c r="AU631" s="1"/>
  <c r="BS631" s="1"/>
  <c r="AI631"/>
  <c r="K631"/>
  <c r="AO631" s="1"/>
  <c r="BM631" s="1"/>
  <c r="AY631"/>
  <c r="BW631" s="1"/>
  <c r="AR631"/>
  <c r="BP631" s="1"/>
  <c r="AT631"/>
  <c r="BR631" s="1"/>
  <c r="P960" i="13"/>
  <c r="F94" i="11"/>
  <c r="AO794" i="10"/>
  <c r="BM794" s="1"/>
  <c r="AY941"/>
  <c r="BW941" s="1"/>
  <c r="AN941"/>
  <c r="BL941" s="1"/>
  <c r="BY963"/>
  <c r="BZ963"/>
  <c r="BY878"/>
  <c r="BS981"/>
  <c r="BZ878"/>
  <c r="AJ965"/>
  <c r="AT794"/>
  <c r="BR794" s="1"/>
  <c r="CA984"/>
  <c r="CC984" s="1"/>
  <c r="CA963"/>
  <c r="G964"/>
  <c r="L961" i="13" s="1"/>
  <c r="P961" s="1"/>
  <c r="CA958" i="10"/>
  <c r="CC958" s="1"/>
  <c r="BY926"/>
  <c r="CA926"/>
  <c r="CC926" s="1"/>
  <c r="AV631"/>
  <c r="BT631" s="1"/>
  <c r="BS918"/>
  <c r="BY984"/>
  <c r="G597"/>
  <c r="CA597" s="1"/>
  <c r="CC597" s="1"/>
  <c r="CA923"/>
  <c r="CC923" s="1"/>
  <c r="CC850"/>
  <c r="CA854"/>
  <c r="CC854" s="1"/>
  <c r="AX631"/>
  <c r="BV631" s="1"/>
  <c r="AW822"/>
  <c r="BU822" s="1"/>
  <c r="AK847"/>
  <c r="M935"/>
  <c r="AP935" s="1"/>
  <c r="BN935" s="1"/>
  <c r="AT811"/>
  <c r="BR811" s="1"/>
  <c r="BY867"/>
  <c r="CA596"/>
  <c r="CA867"/>
  <c r="CC867" s="1"/>
  <c r="O998"/>
  <c r="AQ998" s="1"/>
  <c r="BO998" s="1"/>
  <c r="BZ981"/>
  <c r="CA981"/>
  <c r="CC981" s="1"/>
  <c r="CD973"/>
  <c r="CC973"/>
  <c r="BZ867"/>
  <c r="AK875"/>
  <c r="AK888"/>
  <c r="AK861"/>
  <c r="BZ854"/>
  <c r="CC796"/>
  <c r="CD796"/>
  <c r="CC851"/>
  <c r="CD851"/>
  <c r="AQ794"/>
  <c r="BO794" s="1"/>
  <c r="AQ638"/>
  <c r="BO638" s="1"/>
  <c r="BY635"/>
  <c r="AU794"/>
  <c r="BS794" s="1"/>
  <c r="BY854"/>
  <c r="S998"/>
  <c r="AS998" s="1"/>
  <c r="BQ998" s="1"/>
  <c r="CC956"/>
  <c r="CD956"/>
  <c r="I981"/>
  <c r="AN981" s="1"/>
  <c r="BL981" s="1"/>
  <c r="H981"/>
  <c r="AK597"/>
  <c r="BZ596"/>
  <c r="AK965"/>
  <c r="CC920"/>
  <c r="CD920"/>
  <c r="CC911"/>
  <c r="CD911"/>
  <c r="AN935"/>
  <c r="BL935" s="1"/>
  <c r="CA905"/>
  <c r="CC905" s="1"/>
  <c r="BY905"/>
  <c r="CA885"/>
  <c r="CC885" s="1"/>
  <c r="BY885"/>
  <c r="AK811"/>
  <c r="AK842"/>
  <c r="AJ811"/>
  <c r="AP794"/>
  <c r="BN794" s="1"/>
  <c r="AJ847"/>
  <c r="AS794"/>
  <c r="BQ794" s="1"/>
  <c r="CA663"/>
  <c r="CC663" s="1"/>
  <c r="BY633"/>
  <c r="AR794"/>
  <c r="BP794" s="1"/>
  <c r="BZ905"/>
  <c r="G888"/>
  <c r="H861"/>
  <c r="BZ885"/>
  <c r="AJ842"/>
  <c r="X149"/>
  <c r="Y149"/>
  <c r="Z149"/>
  <c r="AA149"/>
  <c r="AB149"/>
  <c r="AC149"/>
  <c r="AD149"/>
  <c r="AE149"/>
  <c r="AF149"/>
  <c r="AG149"/>
  <c r="AH149"/>
  <c r="AI149"/>
  <c r="AJ149"/>
  <c r="AK149"/>
  <c r="W149"/>
  <c r="I149"/>
  <c r="J149"/>
  <c r="K149"/>
  <c r="L149"/>
  <c r="M149"/>
  <c r="N149"/>
  <c r="O149"/>
  <c r="P149"/>
  <c r="Q149"/>
  <c r="R149"/>
  <c r="S149"/>
  <c r="T149"/>
  <c r="U149"/>
  <c r="CB439"/>
  <c r="BG439"/>
  <c r="BK439"/>
  <c r="BY125"/>
  <c r="BZ125"/>
  <c r="CA125"/>
  <c r="CB125"/>
  <c r="CB124"/>
  <c r="BG124"/>
  <c r="O631" l="1"/>
  <c r="AQ631" s="1"/>
  <c r="BO631" s="1"/>
  <c r="M631"/>
  <c r="AP631" s="1"/>
  <c r="BN631" s="1"/>
  <c r="S631"/>
  <c r="AS631" s="1"/>
  <c r="BQ631" s="1"/>
  <c r="P962" i="13"/>
  <c r="L962"/>
  <c r="BY964" i="10"/>
  <c r="BZ964"/>
  <c r="CA964"/>
  <c r="CC964" s="1"/>
  <c r="CC963"/>
  <c r="CD963"/>
  <c r="G965"/>
  <c r="CA965" s="1"/>
  <c r="CC965" s="1"/>
  <c r="BY596"/>
  <c r="BY597"/>
  <c r="BZ818"/>
  <c r="BZ633"/>
  <c r="BZ597"/>
  <c r="CA633"/>
  <c r="CC633" s="1"/>
  <c r="AJ875"/>
  <c r="AK935"/>
  <c r="AJ935"/>
  <c r="CA888"/>
  <c r="CC888" s="1"/>
  <c r="BY888"/>
  <c r="BY847"/>
  <c r="G811"/>
  <c r="CA842"/>
  <c r="CC842" s="1"/>
  <c r="BZ865"/>
  <c r="H998"/>
  <c r="CC596"/>
  <c r="CD596"/>
  <c r="BY663"/>
  <c r="BZ888"/>
  <c r="CA875"/>
  <c r="CC875" s="1"/>
  <c r="CA635"/>
  <c r="CC635" s="1"/>
  <c r="BZ635"/>
  <c r="CA822"/>
  <c r="CC822" s="1"/>
  <c r="CA818"/>
  <c r="CC818" s="1"/>
  <c r="BY818"/>
  <c r="BZ663"/>
  <c r="CC125"/>
  <c r="F124" i="11" l="1"/>
  <c r="BY965" i="10"/>
  <c r="BZ965"/>
  <c r="CA811"/>
  <c r="CC811" s="1"/>
  <c r="BZ842"/>
  <c r="BZ811"/>
  <c r="AK998"/>
  <c r="AJ998"/>
  <c r="BZ822"/>
  <c r="BZ875"/>
  <c r="BY811"/>
  <c r="BY875"/>
  <c r="BY842"/>
  <c r="BZ638"/>
  <c r="CA861"/>
  <c r="CC861" s="1"/>
  <c r="BY861"/>
  <c r="CA865"/>
  <c r="CC865" s="1"/>
  <c r="BY865"/>
  <c r="CA847"/>
  <c r="CC847" s="1"/>
  <c r="BZ847"/>
  <c r="BZ861"/>
  <c r="BY822"/>
  <c r="CA638" l="1"/>
  <c r="CC638" s="1"/>
  <c r="BY638"/>
  <c r="CA931"/>
  <c r="CC931" s="1"/>
  <c r="BY931"/>
  <c r="BZ931"/>
  <c r="BZ998"/>
  <c r="AP124"/>
  <c r="BN124" s="1"/>
  <c r="AS124"/>
  <c r="BQ124" s="1"/>
  <c r="AT124"/>
  <c r="BR124" s="1"/>
  <c r="CA794" l="1"/>
  <c r="CC794" s="1"/>
  <c r="BZ794"/>
  <c r="BY794"/>
  <c r="CA935"/>
  <c r="CC935" s="1"/>
  <c r="BZ935"/>
  <c r="BY935"/>
  <c r="CA998"/>
  <c r="CC998" s="1"/>
  <c r="BY998"/>
  <c r="AX124"/>
  <c r="BV124" s="1"/>
  <c r="AW124"/>
  <c r="BU124" s="1"/>
  <c r="AV124"/>
  <c r="BT124" s="1"/>
  <c r="AU124"/>
  <c r="BS124" s="1"/>
  <c r="L439"/>
  <c r="Y439"/>
  <c r="Z439"/>
  <c r="AA439"/>
  <c r="AB439"/>
  <c r="AC439"/>
  <c r="AD439"/>
  <c r="AE439"/>
  <c r="AF439"/>
  <c r="AG439"/>
  <c r="AH439"/>
  <c r="AL439"/>
  <c r="W439"/>
  <c r="T439"/>
  <c r="AX439" l="1"/>
  <c r="AW439"/>
  <c r="AV439"/>
  <c r="BT439" l="1"/>
  <c r="BV439"/>
  <c r="BU439"/>
  <c r="AN314"/>
  <c r="AO314"/>
  <c r="BM314" s="1"/>
  <c r="AP314"/>
  <c r="BN314" s="1"/>
  <c r="AQ314"/>
  <c r="BO314" s="1"/>
  <c r="AR314"/>
  <c r="BP314" s="1"/>
  <c r="AS314"/>
  <c r="BQ314" s="1"/>
  <c r="AT314"/>
  <c r="BR314" s="1"/>
  <c r="AU314"/>
  <c r="AV314"/>
  <c r="BT314" s="1"/>
  <c r="AW314"/>
  <c r="BU314" s="1"/>
  <c r="AX314"/>
  <c r="BV314" s="1"/>
  <c r="AY314"/>
  <c r="BG314"/>
  <c r="BK314"/>
  <c r="BL314"/>
  <c r="BY314"/>
  <c r="BZ314"/>
  <c r="CA314"/>
  <c r="CB314"/>
  <c r="AO315"/>
  <c r="BM315" s="1"/>
  <c r="AP315"/>
  <c r="BN315" s="1"/>
  <c r="AR315"/>
  <c r="BP315" s="1"/>
  <c r="AT315"/>
  <c r="BR315" s="1"/>
  <c r="AV315"/>
  <c r="BT315" s="1"/>
  <c r="AW315"/>
  <c r="BU315" s="1"/>
  <c r="AX315"/>
  <c r="BV315" s="1"/>
  <c r="BG315"/>
  <c r="BK315"/>
  <c r="CB315"/>
  <c r="AN316"/>
  <c r="BL316" s="1"/>
  <c r="AO316"/>
  <c r="BM316" s="1"/>
  <c r="AP316"/>
  <c r="BN316" s="1"/>
  <c r="AQ316"/>
  <c r="BO316" s="1"/>
  <c r="AR316"/>
  <c r="BP316" s="1"/>
  <c r="AS316"/>
  <c r="BQ316" s="1"/>
  <c r="AT316"/>
  <c r="BR316" s="1"/>
  <c r="AV316"/>
  <c r="BT316" s="1"/>
  <c r="AW316"/>
  <c r="BU316" s="1"/>
  <c r="AX316"/>
  <c r="BV316" s="1"/>
  <c r="AY316"/>
  <c r="BG316"/>
  <c r="BK316"/>
  <c r="CB316"/>
  <c r="AN317"/>
  <c r="AO317"/>
  <c r="AP317"/>
  <c r="AQ317"/>
  <c r="AR317"/>
  <c r="AS317"/>
  <c r="AV317"/>
  <c r="AW317"/>
  <c r="AX317"/>
  <c r="AY317"/>
  <c r="BG317"/>
  <c r="BK317"/>
  <c r="BL317"/>
  <c r="BM317"/>
  <c r="BN317"/>
  <c r="BO317"/>
  <c r="BP317"/>
  <c r="BQ317"/>
  <c r="BT317"/>
  <c r="BU317"/>
  <c r="BV317"/>
  <c r="BW317"/>
  <c r="CB317"/>
  <c r="AN318"/>
  <c r="BL318" s="1"/>
  <c r="AO318"/>
  <c r="BM318" s="1"/>
  <c r="AP318"/>
  <c r="BN318" s="1"/>
  <c r="AQ318"/>
  <c r="BO318" s="1"/>
  <c r="AR318"/>
  <c r="BP318" s="1"/>
  <c r="AS318"/>
  <c r="BQ318" s="1"/>
  <c r="AT318"/>
  <c r="BR318" s="1"/>
  <c r="AU318"/>
  <c r="AV318"/>
  <c r="BT318" s="1"/>
  <c r="AW318"/>
  <c r="BU318" s="1"/>
  <c r="AX318"/>
  <c r="BV318" s="1"/>
  <c r="AY318"/>
  <c r="BG318"/>
  <c r="BK318"/>
  <c r="CB318"/>
  <c r="AN319"/>
  <c r="BL319" s="1"/>
  <c r="AO319"/>
  <c r="AP319"/>
  <c r="BN319" s="1"/>
  <c r="AQ319"/>
  <c r="BO319" s="1"/>
  <c r="AR319"/>
  <c r="BP319" s="1"/>
  <c r="AS319"/>
  <c r="BQ319" s="1"/>
  <c r="AT319"/>
  <c r="BR319" s="1"/>
  <c r="AV319"/>
  <c r="BT319" s="1"/>
  <c r="AW319"/>
  <c r="BU319" s="1"/>
  <c r="AX319"/>
  <c r="BV319" s="1"/>
  <c r="AY319"/>
  <c r="BG319"/>
  <c r="BK319"/>
  <c r="BM319"/>
  <c r="CB319"/>
  <c r="AN440"/>
  <c r="AO440"/>
  <c r="AP440"/>
  <c r="AQ440"/>
  <c r="AR440"/>
  <c r="AS440"/>
  <c r="BQ440" s="1"/>
  <c r="AT440"/>
  <c r="BR440" s="1"/>
  <c r="AU440"/>
  <c r="AV440"/>
  <c r="BT440" s="1"/>
  <c r="AW440"/>
  <c r="BU440" s="1"/>
  <c r="AX440"/>
  <c r="BV440" s="1"/>
  <c r="AY440"/>
  <c r="BG440"/>
  <c r="BK440"/>
  <c r="BL440"/>
  <c r="BM440"/>
  <c r="BN440"/>
  <c r="BO440"/>
  <c r="BP440"/>
  <c r="BY440"/>
  <c r="BZ440"/>
  <c r="CA440"/>
  <c r="CB440"/>
  <c r="AN441"/>
  <c r="BL441" s="1"/>
  <c r="AO441"/>
  <c r="BM441" s="1"/>
  <c r="AP441"/>
  <c r="BN441" s="1"/>
  <c r="AQ441"/>
  <c r="BO441" s="1"/>
  <c r="AR441"/>
  <c r="BP441" s="1"/>
  <c r="AS441"/>
  <c r="BQ441" s="1"/>
  <c r="AT441"/>
  <c r="BR441" s="1"/>
  <c r="AV441"/>
  <c r="BT441" s="1"/>
  <c r="AW441"/>
  <c r="BU441" s="1"/>
  <c r="AX441"/>
  <c r="BV441" s="1"/>
  <c r="AY441"/>
  <c r="BG441"/>
  <c r="BK441"/>
  <c r="CB441"/>
  <c r="BG449"/>
  <c r="BK449"/>
  <c r="CB449"/>
  <c r="AN450"/>
  <c r="BL450" s="1"/>
  <c r="AO450"/>
  <c r="BM450" s="1"/>
  <c r="AP450"/>
  <c r="AQ450"/>
  <c r="BO450" s="1"/>
  <c r="AR450"/>
  <c r="BP450" s="1"/>
  <c r="AS450"/>
  <c r="BQ450" s="1"/>
  <c r="AT450"/>
  <c r="BR450" s="1"/>
  <c r="AU450"/>
  <c r="AV450"/>
  <c r="BT450" s="1"/>
  <c r="AW450"/>
  <c r="BU450" s="1"/>
  <c r="AX450"/>
  <c r="BV450" s="1"/>
  <c r="AY450"/>
  <c r="BG450"/>
  <c r="BK450"/>
  <c r="BN450"/>
  <c r="BY450"/>
  <c r="BZ450"/>
  <c r="CA450"/>
  <c r="CB450"/>
  <c r="AN451"/>
  <c r="AO451"/>
  <c r="AP451"/>
  <c r="AQ451"/>
  <c r="AR451"/>
  <c r="AS451"/>
  <c r="AT451"/>
  <c r="AU451"/>
  <c r="AV451"/>
  <c r="BT451" s="1"/>
  <c r="AW451"/>
  <c r="BU451" s="1"/>
  <c r="AX451"/>
  <c r="BV451" s="1"/>
  <c r="AY451"/>
  <c r="BG451"/>
  <c r="BK451"/>
  <c r="BL451"/>
  <c r="BM451"/>
  <c r="BN451"/>
  <c r="BO451"/>
  <c r="BP451"/>
  <c r="BQ451"/>
  <c r="BR451"/>
  <c r="CB451"/>
  <c r="AN452"/>
  <c r="AO452"/>
  <c r="AP452"/>
  <c r="AQ452"/>
  <c r="AR452"/>
  <c r="AS452"/>
  <c r="AT452"/>
  <c r="AV452"/>
  <c r="AX452"/>
  <c r="AY452"/>
  <c r="BG452"/>
  <c r="BK452"/>
  <c r="BL452"/>
  <c r="BM452"/>
  <c r="BN452"/>
  <c r="BO452"/>
  <c r="BP452"/>
  <c r="BQ452"/>
  <c r="BR452"/>
  <c r="BT452"/>
  <c r="BV452"/>
  <c r="BW452"/>
  <c r="CB452"/>
  <c r="AN453"/>
  <c r="BL453" s="1"/>
  <c r="AO453"/>
  <c r="AP453"/>
  <c r="BN453" s="1"/>
  <c r="AQ453"/>
  <c r="BO453" s="1"/>
  <c r="AR453"/>
  <c r="BP453" s="1"/>
  <c r="AS453"/>
  <c r="BQ453" s="1"/>
  <c r="AT453"/>
  <c r="BR453" s="1"/>
  <c r="AV453"/>
  <c r="BT453" s="1"/>
  <c r="AW453"/>
  <c r="BU453" s="1"/>
  <c r="AX453"/>
  <c r="BV453" s="1"/>
  <c r="AY453"/>
  <c r="BG453"/>
  <c r="BK453"/>
  <c r="BM453"/>
  <c r="CB453"/>
  <c r="AN454"/>
  <c r="BL454" s="1"/>
  <c r="AO454"/>
  <c r="BM454" s="1"/>
  <c r="AP454"/>
  <c r="BN454" s="1"/>
  <c r="AQ454"/>
  <c r="BO454" s="1"/>
  <c r="AR454"/>
  <c r="BP454" s="1"/>
  <c r="AS454"/>
  <c r="BQ454" s="1"/>
  <c r="AT454"/>
  <c r="BR454" s="1"/>
  <c r="AV454"/>
  <c r="BT454" s="1"/>
  <c r="AW454"/>
  <c r="BU454" s="1"/>
  <c r="AX454"/>
  <c r="BV454" s="1"/>
  <c r="AY454"/>
  <c r="BG454"/>
  <c r="BK454"/>
  <c r="CB454"/>
  <c r="BG455"/>
  <c r="BK455"/>
  <c r="CB455"/>
  <c r="AN460"/>
  <c r="AO460"/>
  <c r="AP460"/>
  <c r="AQ460"/>
  <c r="AR460"/>
  <c r="AS460"/>
  <c r="AT460"/>
  <c r="AU460"/>
  <c r="AV460"/>
  <c r="BT460" s="1"/>
  <c r="AW460"/>
  <c r="AX460"/>
  <c r="BV460" s="1"/>
  <c r="AY460"/>
  <c r="BG460"/>
  <c r="BK460"/>
  <c r="BL460"/>
  <c r="BM460"/>
  <c r="BN460"/>
  <c r="BO460"/>
  <c r="BP460"/>
  <c r="BQ460"/>
  <c r="BR460"/>
  <c r="BU460"/>
  <c r="BY460"/>
  <c r="BZ460"/>
  <c r="CA460"/>
  <c r="CB460"/>
  <c r="AN461"/>
  <c r="BL461" s="1"/>
  <c r="AO461"/>
  <c r="BM461" s="1"/>
  <c r="AP461"/>
  <c r="BN461" s="1"/>
  <c r="AQ461"/>
  <c r="BO461" s="1"/>
  <c r="AR461"/>
  <c r="BP461" s="1"/>
  <c r="AS461"/>
  <c r="BQ461" s="1"/>
  <c r="AT461"/>
  <c r="BR461" s="1"/>
  <c r="AU461"/>
  <c r="AV461"/>
  <c r="BT461" s="1"/>
  <c r="AX461"/>
  <c r="BV461" s="1"/>
  <c r="AY461"/>
  <c r="BG461"/>
  <c r="BK461"/>
  <c r="CB461"/>
  <c r="AN463"/>
  <c r="BL463" s="1"/>
  <c r="AO463"/>
  <c r="AP463"/>
  <c r="BN463" s="1"/>
  <c r="AQ463"/>
  <c r="BO463" s="1"/>
  <c r="AR463"/>
  <c r="BP463" s="1"/>
  <c r="AS463"/>
  <c r="BQ463" s="1"/>
  <c r="AT463"/>
  <c r="BR463" s="1"/>
  <c r="AV463"/>
  <c r="BT463" s="1"/>
  <c r="AW463"/>
  <c r="BU463" s="1"/>
  <c r="AX463"/>
  <c r="BV463" s="1"/>
  <c r="AY463"/>
  <c r="BG463"/>
  <c r="BK463"/>
  <c r="BM463"/>
  <c r="CB463"/>
  <c r="BG464"/>
  <c r="BK464"/>
  <c r="CB464"/>
  <c r="AN478"/>
  <c r="BL478" s="1"/>
  <c r="AO478"/>
  <c r="AP478"/>
  <c r="BN478" s="1"/>
  <c r="AQ478"/>
  <c r="BO478" s="1"/>
  <c r="AR478"/>
  <c r="BP478" s="1"/>
  <c r="AS478"/>
  <c r="BQ478" s="1"/>
  <c r="AT478"/>
  <c r="BR478" s="1"/>
  <c r="AV478"/>
  <c r="BT478" s="1"/>
  <c r="AW478"/>
  <c r="BU478" s="1"/>
  <c r="AX478"/>
  <c r="BV478" s="1"/>
  <c r="AY478"/>
  <c r="BG478"/>
  <c r="BK478"/>
  <c r="BM478"/>
  <c r="CB478"/>
  <c r="AN479"/>
  <c r="BL479" s="1"/>
  <c r="AO479"/>
  <c r="BM479" s="1"/>
  <c r="AP479"/>
  <c r="AQ479"/>
  <c r="BO479" s="1"/>
  <c r="AR479"/>
  <c r="BP479" s="1"/>
  <c r="AS479"/>
  <c r="BQ479" s="1"/>
  <c r="AT479"/>
  <c r="BR479" s="1"/>
  <c r="AU479"/>
  <c r="AV479"/>
  <c r="BT479" s="1"/>
  <c r="AW479"/>
  <c r="BU479" s="1"/>
  <c r="AX479"/>
  <c r="BV479" s="1"/>
  <c r="AY479"/>
  <c r="BG479"/>
  <c r="BK479"/>
  <c r="BN479"/>
  <c r="CB479"/>
  <c r="AN480"/>
  <c r="BL480" s="1"/>
  <c r="AO480"/>
  <c r="BM480" s="1"/>
  <c r="AP480"/>
  <c r="BN480" s="1"/>
  <c r="AQ480"/>
  <c r="BO480" s="1"/>
  <c r="AR480"/>
  <c r="BP480" s="1"/>
  <c r="AS480"/>
  <c r="BQ480" s="1"/>
  <c r="AT480"/>
  <c r="BR480" s="1"/>
  <c r="AV480"/>
  <c r="BT480" s="1"/>
  <c r="AW480"/>
  <c r="BU480" s="1"/>
  <c r="AX480"/>
  <c r="BV480" s="1"/>
  <c r="AY480"/>
  <c r="BG480"/>
  <c r="BK480"/>
  <c r="CB480"/>
  <c r="AN481"/>
  <c r="BL481" s="1"/>
  <c r="AO481"/>
  <c r="AP481"/>
  <c r="BN481" s="1"/>
  <c r="AQ481"/>
  <c r="BO481" s="1"/>
  <c r="AR481"/>
  <c r="BP481" s="1"/>
  <c r="AS481"/>
  <c r="BQ481" s="1"/>
  <c r="AT481"/>
  <c r="BR481" s="1"/>
  <c r="AV481"/>
  <c r="BT481" s="1"/>
  <c r="AW481"/>
  <c r="BU481" s="1"/>
  <c r="AX481"/>
  <c r="BV481" s="1"/>
  <c r="AY481"/>
  <c r="BG481"/>
  <c r="BK481"/>
  <c r="BM481"/>
  <c r="CB481"/>
  <c r="BG487"/>
  <c r="BK487"/>
  <c r="CB487"/>
  <c r="AN529"/>
  <c r="BL529" s="1"/>
  <c r="AO529"/>
  <c r="BM529" s="1"/>
  <c r="AP529"/>
  <c r="BN529" s="1"/>
  <c r="AQ529"/>
  <c r="BO529" s="1"/>
  <c r="AR529"/>
  <c r="BP529" s="1"/>
  <c r="AS529"/>
  <c r="BQ529" s="1"/>
  <c r="AT529"/>
  <c r="BR529" s="1"/>
  <c r="AU529"/>
  <c r="AV529"/>
  <c r="BT529" s="1"/>
  <c r="AW529"/>
  <c r="BU529" s="1"/>
  <c r="AX529"/>
  <c r="BV529" s="1"/>
  <c r="AY529"/>
  <c r="BG529"/>
  <c r="BK529"/>
  <c r="BY529"/>
  <c r="BZ529"/>
  <c r="CA529"/>
  <c r="CB529"/>
  <c r="AN530"/>
  <c r="AO530"/>
  <c r="AP530"/>
  <c r="AQ530"/>
  <c r="AR530"/>
  <c r="AS530"/>
  <c r="AT530"/>
  <c r="AU530"/>
  <c r="AV530"/>
  <c r="BT530" s="1"/>
  <c r="AW530"/>
  <c r="AX530"/>
  <c r="BV530" s="1"/>
  <c r="AY530"/>
  <c r="BG530"/>
  <c r="BK530"/>
  <c r="BL530"/>
  <c r="BM530"/>
  <c r="BN530"/>
  <c r="BO530"/>
  <c r="BP530"/>
  <c r="BQ530"/>
  <c r="BR530"/>
  <c r="BU530"/>
  <c r="CB530"/>
  <c r="AO531"/>
  <c r="AP531"/>
  <c r="AQ531"/>
  <c r="AR531"/>
  <c r="AS531"/>
  <c r="AT531"/>
  <c r="AU531"/>
  <c r="AV531"/>
  <c r="BT531" s="1"/>
  <c r="AW531"/>
  <c r="AX531"/>
  <c r="BV531" s="1"/>
  <c r="BG531"/>
  <c r="BK531"/>
  <c r="BM531"/>
  <c r="BN531"/>
  <c r="BO531"/>
  <c r="BP531"/>
  <c r="BQ531"/>
  <c r="BR531"/>
  <c r="BU531"/>
  <c r="CB531"/>
  <c r="AN532"/>
  <c r="BL532" s="1"/>
  <c r="AO532"/>
  <c r="BM532" s="1"/>
  <c r="AP532"/>
  <c r="AQ532"/>
  <c r="BO532" s="1"/>
  <c r="AR532"/>
  <c r="BP532" s="1"/>
  <c r="AS532"/>
  <c r="BQ532" s="1"/>
  <c r="AT532"/>
  <c r="BR532" s="1"/>
  <c r="AU532"/>
  <c r="AV532"/>
  <c r="BT532" s="1"/>
  <c r="AW532"/>
  <c r="BU532" s="1"/>
  <c r="AX532"/>
  <c r="BV532" s="1"/>
  <c r="AY532"/>
  <c r="BG532"/>
  <c r="BK532"/>
  <c r="BN532"/>
  <c r="CB532"/>
  <c r="AN533"/>
  <c r="BL533" s="1"/>
  <c r="AO533"/>
  <c r="BM533" s="1"/>
  <c r="AP533"/>
  <c r="BN533" s="1"/>
  <c r="AQ533"/>
  <c r="BO533" s="1"/>
  <c r="AR533"/>
  <c r="BP533" s="1"/>
  <c r="AS533"/>
  <c r="BQ533" s="1"/>
  <c r="AT533"/>
  <c r="BR533" s="1"/>
  <c r="AV533"/>
  <c r="BT533" s="1"/>
  <c r="AW533"/>
  <c r="BU533" s="1"/>
  <c r="AX533"/>
  <c r="BV533" s="1"/>
  <c r="AY533"/>
  <c r="BG533"/>
  <c r="BK533"/>
  <c r="CB533"/>
  <c r="BG534"/>
  <c r="BK534"/>
  <c r="CB534"/>
  <c r="AN312"/>
  <c r="CB313" l="1"/>
  <c r="BG313"/>
  <c r="BK313"/>
  <c r="BW318"/>
  <c r="BW480"/>
  <c r="BW479"/>
  <c r="BW454"/>
  <c r="BW440"/>
  <c r="BW460"/>
  <c r="BW316"/>
  <c r="BW314"/>
  <c r="BW533"/>
  <c r="BW532"/>
  <c r="BW530"/>
  <c r="BW529"/>
  <c r="BW481"/>
  <c r="BW478"/>
  <c r="BW463"/>
  <c r="BW461"/>
  <c r="BW453"/>
  <c r="BW451"/>
  <c r="BW450"/>
  <c r="BW441"/>
  <c r="BW319"/>
  <c r="BS318"/>
  <c r="BS460"/>
  <c r="BS450"/>
  <c r="CC460"/>
  <c r="BS529"/>
  <c r="BS440"/>
  <c r="BS532"/>
  <c r="BS531"/>
  <c r="BS530"/>
  <c r="BS461"/>
  <c r="BS479"/>
  <c r="BS451"/>
  <c r="CC314"/>
  <c r="BS314"/>
  <c r="CC529"/>
  <c r="CC450"/>
  <c r="CC440"/>
  <c r="Y449" l="1"/>
  <c r="Z449"/>
  <c r="AA449"/>
  <c r="AC449"/>
  <c r="AD449"/>
  <c r="AE449"/>
  <c r="AF449"/>
  <c r="AG449"/>
  <c r="AH449"/>
  <c r="AI449"/>
  <c r="AL449"/>
  <c r="W449"/>
  <c r="T449"/>
  <c r="I449"/>
  <c r="J449"/>
  <c r="K449"/>
  <c r="L449"/>
  <c r="M449"/>
  <c r="O449"/>
  <c r="P449"/>
  <c r="Q449"/>
  <c r="R449"/>
  <c r="S449"/>
  <c r="J487"/>
  <c r="L487"/>
  <c r="N487"/>
  <c r="P487"/>
  <c r="Q487"/>
  <c r="R487"/>
  <c r="T487"/>
  <c r="U487"/>
  <c r="W487"/>
  <c r="Y487"/>
  <c r="Z487"/>
  <c r="AA487"/>
  <c r="AB487"/>
  <c r="AC487"/>
  <c r="AD487"/>
  <c r="AE487"/>
  <c r="AF487"/>
  <c r="AG487"/>
  <c r="AH487"/>
  <c r="AL487"/>
  <c r="AT487" l="1"/>
  <c r="BR487" s="1"/>
  <c r="AX449"/>
  <c r="AX487"/>
  <c r="BV487" s="1"/>
  <c r="AW487"/>
  <c r="BU487" s="1"/>
  <c r="AV487"/>
  <c r="BT487" s="1"/>
  <c r="AR487"/>
  <c r="BP487" s="1"/>
  <c r="AS449"/>
  <c r="BQ449" s="1"/>
  <c r="AR449"/>
  <c r="BP449" s="1"/>
  <c r="AQ449"/>
  <c r="BO449" s="1"/>
  <c r="AP449"/>
  <c r="BN449" s="1"/>
  <c r="AO449"/>
  <c r="BM449" s="1"/>
  <c r="AV449"/>
  <c r="U449"/>
  <c r="AT449" s="1"/>
  <c r="BR449" s="1"/>
  <c r="BK312"/>
  <c r="BT449" l="1"/>
  <c r="BV449"/>
  <c r="BG125"/>
  <c r="BG126"/>
  <c r="BG135"/>
  <c r="BG136"/>
  <c r="BG137"/>
  <c r="BG138"/>
  <c r="BG139"/>
  <c r="BG144"/>
  <c r="BG145"/>
  <c r="BG146"/>
  <c r="BG147"/>
  <c r="BG149"/>
  <c r="BG150"/>
  <c r="BG151"/>
  <c r="BG152"/>
  <c r="BG153"/>
  <c r="BG154"/>
  <c r="BG166"/>
  <c r="BG167"/>
  <c r="BG174"/>
  <c r="BG175"/>
  <c r="BG176"/>
  <c r="BG179"/>
  <c r="BG211"/>
  <c r="BG212"/>
  <c r="BG213"/>
  <c r="BG215"/>
  <c r="BG216"/>
  <c r="BG231"/>
  <c r="BG232"/>
  <c r="BG233"/>
  <c r="BG234"/>
  <c r="BG253"/>
  <c r="BG254"/>
  <c r="BG256"/>
  <c r="BG257"/>
  <c r="BG259"/>
  <c r="BG286"/>
  <c r="BG287"/>
  <c r="BG288"/>
  <c r="BG303"/>
  <c r="BG304"/>
  <c r="BG311"/>
  <c r="AN125"/>
  <c r="BL125" s="1"/>
  <c r="AO125"/>
  <c r="BM125" s="1"/>
  <c r="AP125"/>
  <c r="BN125" s="1"/>
  <c r="AQ125"/>
  <c r="BO125" s="1"/>
  <c r="AR125"/>
  <c r="BP125" s="1"/>
  <c r="AS125"/>
  <c r="BQ125" s="1"/>
  <c r="AT125"/>
  <c r="BR125" s="1"/>
  <c r="AU125"/>
  <c r="AV125"/>
  <c r="BT125" s="1"/>
  <c r="AW125"/>
  <c r="BU125" s="1"/>
  <c r="AX125"/>
  <c r="BV125" s="1"/>
  <c r="AY125"/>
  <c r="BW125" s="1"/>
  <c r="AN126"/>
  <c r="BL126" s="1"/>
  <c r="AO126"/>
  <c r="BM126" s="1"/>
  <c r="AP126"/>
  <c r="BN126" s="1"/>
  <c r="AQ126"/>
  <c r="BO126" s="1"/>
  <c r="AR126"/>
  <c r="BP126" s="1"/>
  <c r="AS126"/>
  <c r="BQ126" s="1"/>
  <c r="AT126"/>
  <c r="BR126" s="1"/>
  <c r="AU126"/>
  <c r="AV126"/>
  <c r="BT126" s="1"/>
  <c r="AW126"/>
  <c r="BU126" s="1"/>
  <c r="AX126"/>
  <c r="BV126" s="1"/>
  <c r="AY126"/>
  <c r="BW126" s="1"/>
  <c r="AN136"/>
  <c r="BL136" s="1"/>
  <c r="AO136"/>
  <c r="BM136" s="1"/>
  <c r="AP136"/>
  <c r="BN136" s="1"/>
  <c r="AQ136"/>
  <c r="BO136" s="1"/>
  <c r="AR136"/>
  <c r="BP136" s="1"/>
  <c r="AS136"/>
  <c r="BQ136" s="1"/>
  <c r="AT136"/>
  <c r="BR136" s="1"/>
  <c r="AU136"/>
  <c r="AV136"/>
  <c r="BT136" s="1"/>
  <c r="AW136"/>
  <c r="BU136" s="1"/>
  <c r="AX136"/>
  <c r="BV136" s="1"/>
  <c r="AY136"/>
  <c r="BW136" s="1"/>
  <c r="AN137"/>
  <c r="BL137" s="1"/>
  <c r="AO137"/>
  <c r="BM137" s="1"/>
  <c r="AP137"/>
  <c r="BN137" s="1"/>
  <c r="AQ137"/>
  <c r="BO137" s="1"/>
  <c r="AR137"/>
  <c r="BP137" s="1"/>
  <c r="AS137"/>
  <c r="BQ137" s="1"/>
  <c r="AT137"/>
  <c r="BR137" s="1"/>
  <c r="AU137"/>
  <c r="AV137"/>
  <c r="BT137" s="1"/>
  <c r="AW137"/>
  <c r="BU137" s="1"/>
  <c r="AX137"/>
  <c r="BV137" s="1"/>
  <c r="AY137"/>
  <c r="BW137" s="1"/>
  <c r="AN138"/>
  <c r="BL138" s="1"/>
  <c r="AO138"/>
  <c r="BM138" s="1"/>
  <c r="AP138"/>
  <c r="BN138" s="1"/>
  <c r="AQ138"/>
  <c r="BO138" s="1"/>
  <c r="AR138"/>
  <c r="BP138" s="1"/>
  <c r="AS138"/>
  <c r="BQ138" s="1"/>
  <c r="AT138"/>
  <c r="BR138" s="1"/>
  <c r="AV138"/>
  <c r="BT138" s="1"/>
  <c r="AW138"/>
  <c r="BU138" s="1"/>
  <c r="AX138"/>
  <c r="BV138" s="1"/>
  <c r="AY138"/>
  <c r="BW138" s="1"/>
  <c r="AN139"/>
  <c r="BL139" s="1"/>
  <c r="AO139"/>
  <c r="BM139" s="1"/>
  <c r="AP139"/>
  <c r="BN139" s="1"/>
  <c r="AQ139"/>
  <c r="BO139" s="1"/>
  <c r="AR139"/>
  <c r="BP139" s="1"/>
  <c r="AS139"/>
  <c r="BQ139" s="1"/>
  <c r="AT139"/>
  <c r="BR139" s="1"/>
  <c r="AU139"/>
  <c r="AV139"/>
  <c r="BT139" s="1"/>
  <c r="AW139"/>
  <c r="BU139" s="1"/>
  <c r="AX139"/>
  <c r="BV139" s="1"/>
  <c r="AY139"/>
  <c r="BW139" s="1"/>
  <c r="AN145"/>
  <c r="BL145" s="1"/>
  <c r="AO145"/>
  <c r="BM145" s="1"/>
  <c r="AP145"/>
  <c r="BN145" s="1"/>
  <c r="AQ145"/>
  <c r="BO145" s="1"/>
  <c r="AR145"/>
  <c r="BP145" s="1"/>
  <c r="AS145"/>
  <c r="BQ145" s="1"/>
  <c r="AT145"/>
  <c r="BR145" s="1"/>
  <c r="AU145"/>
  <c r="AV145"/>
  <c r="BT145" s="1"/>
  <c r="AW145"/>
  <c r="BU145" s="1"/>
  <c r="AX145"/>
  <c r="BV145" s="1"/>
  <c r="AY145"/>
  <c r="BW145" s="1"/>
  <c r="AN146"/>
  <c r="BL146" s="1"/>
  <c r="AO146"/>
  <c r="BM146" s="1"/>
  <c r="AP146"/>
  <c r="BN146" s="1"/>
  <c r="AQ146"/>
  <c r="BO146" s="1"/>
  <c r="AR146"/>
  <c r="BP146" s="1"/>
  <c r="AS146"/>
  <c r="BQ146" s="1"/>
  <c r="AT146"/>
  <c r="BR146" s="1"/>
  <c r="AU146"/>
  <c r="AV146"/>
  <c r="BT146" s="1"/>
  <c r="AW146"/>
  <c r="BU146" s="1"/>
  <c r="AX146"/>
  <c r="BV146" s="1"/>
  <c r="AY146"/>
  <c r="BW146" s="1"/>
  <c r="AN147"/>
  <c r="BL147" s="1"/>
  <c r="AO147"/>
  <c r="BM147" s="1"/>
  <c r="AP147"/>
  <c r="BN147" s="1"/>
  <c r="AQ147"/>
  <c r="BO147" s="1"/>
  <c r="AR147"/>
  <c r="BP147" s="1"/>
  <c r="AS147"/>
  <c r="BQ147" s="1"/>
  <c r="AT147"/>
  <c r="BR147" s="1"/>
  <c r="AU147"/>
  <c r="AV147"/>
  <c r="BT147" s="1"/>
  <c r="AW147"/>
  <c r="BU147" s="1"/>
  <c r="AX147"/>
  <c r="BV147" s="1"/>
  <c r="AY147"/>
  <c r="BW147" s="1"/>
  <c r="AN150"/>
  <c r="BL150" s="1"/>
  <c r="AO150"/>
  <c r="BM150" s="1"/>
  <c r="AP150"/>
  <c r="BN150" s="1"/>
  <c r="AQ150"/>
  <c r="BO150" s="1"/>
  <c r="AR150"/>
  <c r="BP150" s="1"/>
  <c r="AS150"/>
  <c r="BQ150" s="1"/>
  <c r="AT150"/>
  <c r="BR150" s="1"/>
  <c r="AU150"/>
  <c r="AV150"/>
  <c r="BT150" s="1"/>
  <c r="AW150"/>
  <c r="BU150" s="1"/>
  <c r="AX150"/>
  <c r="BV150" s="1"/>
  <c r="AY150"/>
  <c r="BW150" s="1"/>
  <c r="AN151"/>
  <c r="BL151" s="1"/>
  <c r="AO151"/>
  <c r="BM151" s="1"/>
  <c r="AP151"/>
  <c r="BN151" s="1"/>
  <c r="AQ151"/>
  <c r="BO151" s="1"/>
  <c r="AR151"/>
  <c r="BP151" s="1"/>
  <c r="AS151"/>
  <c r="BQ151" s="1"/>
  <c r="AT151"/>
  <c r="BR151" s="1"/>
  <c r="AU151"/>
  <c r="AV151"/>
  <c r="BT151" s="1"/>
  <c r="AW151"/>
  <c r="BU151" s="1"/>
  <c r="AX151"/>
  <c r="BV151" s="1"/>
  <c r="AY151"/>
  <c r="BW151" s="1"/>
  <c r="AN152"/>
  <c r="BL152" s="1"/>
  <c r="AO152"/>
  <c r="BM152" s="1"/>
  <c r="AP152"/>
  <c r="BN152" s="1"/>
  <c r="AQ152"/>
  <c r="BO152" s="1"/>
  <c r="AR152"/>
  <c r="BP152" s="1"/>
  <c r="AS152"/>
  <c r="BQ152" s="1"/>
  <c r="AT152"/>
  <c r="BR152" s="1"/>
  <c r="AU152"/>
  <c r="AV152"/>
  <c r="BT152" s="1"/>
  <c r="AW152"/>
  <c r="BU152" s="1"/>
  <c r="AX152"/>
  <c r="BV152" s="1"/>
  <c r="AY152"/>
  <c r="BW152" s="1"/>
  <c r="AN153"/>
  <c r="BL153" s="1"/>
  <c r="AO153"/>
  <c r="BM153" s="1"/>
  <c r="AP153"/>
  <c r="BN153" s="1"/>
  <c r="AQ153"/>
  <c r="BO153" s="1"/>
  <c r="AR153"/>
  <c r="BP153" s="1"/>
  <c r="AS153"/>
  <c r="BQ153" s="1"/>
  <c r="AT153"/>
  <c r="BR153" s="1"/>
  <c r="AU153"/>
  <c r="AV153"/>
  <c r="BT153" s="1"/>
  <c r="AW153"/>
  <c r="BU153" s="1"/>
  <c r="AX153"/>
  <c r="BV153" s="1"/>
  <c r="AY153"/>
  <c r="BW153" s="1"/>
  <c r="AN166"/>
  <c r="BL166" s="1"/>
  <c r="AO166"/>
  <c r="BM166" s="1"/>
  <c r="AP166"/>
  <c r="BN166" s="1"/>
  <c r="AQ166"/>
  <c r="BO166" s="1"/>
  <c r="AR166"/>
  <c r="BP166" s="1"/>
  <c r="AS166"/>
  <c r="BQ166" s="1"/>
  <c r="AT166"/>
  <c r="BR166" s="1"/>
  <c r="AU166"/>
  <c r="AV166"/>
  <c r="BT166" s="1"/>
  <c r="AW166"/>
  <c r="BU166" s="1"/>
  <c r="AX166"/>
  <c r="BV166" s="1"/>
  <c r="AY166"/>
  <c r="BW166" s="1"/>
  <c r="AN167"/>
  <c r="BL167" s="1"/>
  <c r="AO167"/>
  <c r="BM167" s="1"/>
  <c r="AP167"/>
  <c r="BN167" s="1"/>
  <c r="AQ167"/>
  <c r="BO167" s="1"/>
  <c r="AR167"/>
  <c r="BP167" s="1"/>
  <c r="AS167"/>
  <c r="BQ167" s="1"/>
  <c r="AT167"/>
  <c r="BR167" s="1"/>
  <c r="AU167"/>
  <c r="AV167"/>
  <c r="BT167" s="1"/>
  <c r="AW167"/>
  <c r="BU167" s="1"/>
  <c r="AX167"/>
  <c r="BV167" s="1"/>
  <c r="AY167"/>
  <c r="BW167" s="1"/>
  <c r="AN174"/>
  <c r="BL174" s="1"/>
  <c r="AO174"/>
  <c r="BM174" s="1"/>
  <c r="AP174"/>
  <c r="BN174" s="1"/>
  <c r="AQ174"/>
  <c r="BO174" s="1"/>
  <c r="AR174"/>
  <c r="BP174" s="1"/>
  <c r="AS174"/>
  <c r="BQ174" s="1"/>
  <c r="AT174"/>
  <c r="BR174" s="1"/>
  <c r="AU174"/>
  <c r="AV174"/>
  <c r="BT174" s="1"/>
  <c r="AW174"/>
  <c r="BU174" s="1"/>
  <c r="AX174"/>
  <c r="BV174" s="1"/>
  <c r="AY174"/>
  <c r="BW174" s="1"/>
  <c r="AN176"/>
  <c r="BL176" s="1"/>
  <c r="AO176"/>
  <c r="BM176" s="1"/>
  <c r="AP176"/>
  <c r="BN176" s="1"/>
  <c r="AQ176"/>
  <c r="BO176" s="1"/>
  <c r="AR176"/>
  <c r="BP176" s="1"/>
  <c r="AS176"/>
  <c r="BQ176" s="1"/>
  <c r="AT176"/>
  <c r="BR176" s="1"/>
  <c r="AU176"/>
  <c r="AV176"/>
  <c r="BT176" s="1"/>
  <c r="AW176"/>
  <c r="BU176" s="1"/>
  <c r="AX176"/>
  <c r="BV176" s="1"/>
  <c r="AY176"/>
  <c r="BW176" s="1"/>
  <c r="AN211"/>
  <c r="BL211" s="1"/>
  <c r="AO211"/>
  <c r="BM211" s="1"/>
  <c r="AP211"/>
  <c r="BN211" s="1"/>
  <c r="AQ211"/>
  <c r="BO211" s="1"/>
  <c r="AR211"/>
  <c r="BP211" s="1"/>
  <c r="AS211"/>
  <c r="BQ211" s="1"/>
  <c r="AT211"/>
  <c r="BR211" s="1"/>
  <c r="AU211"/>
  <c r="AV211"/>
  <c r="BT211" s="1"/>
  <c r="AW211"/>
  <c r="BU211" s="1"/>
  <c r="AX211"/>
  <c r="BV211" s="1"/>
  <c r="AY211"/>
  <c r="BW211" s="1"/>
  <c r="AO212"/>
  <c r="BM212" s="1"/>
  <c r="AP212"/>
  <c r="BN212" s="1"/>
  <c r="AQ212"/>
  <c r="BO212" s="1"/>
  <c r="AR212"/>
  <c r="BP212" s="1"/>
  <c r="AS212"/>
  <c r="BQ212" s="1"/>
  <c r="AT212"/>
  <c r="BR212" s="1"/>
  <c r="AU212"/>
  <c r="AV212"/>
  <c r="BT212" s="1"/>
  <c r="AW212"/>
  <c r="BU212" s="1"/>
  <c r="AX212"/>
  <c r="BV212" s="1"/>
  <c r="AN213"/>
  <c r="BL213" s="1"/>
  <c r="AO213"/>
  <c r="BM213" s="1"/>
  <c r="AP213"/>
  <c r="BN213" s="1"/>
  <c r="AQ213"/>
  <c r="BO213" s="1"/>
  <c r="AR213"/>
  <c r="BP213" s="1"/>
  <c r="AS213"/>
  <c r="BQ213" s="1"/>
  <c r="AT213"/>
  <c r="BR213" s="1"/>
  <c r="AU213"/>
  <c r="AV213"/>
  <c r="BT213" s="1"/>
  <c r="AW213"/>
  <c r="BU213" s="1"/>
  <c r="AX213"/>
  <c r="BV213" s="1"/>
  <c r="AY213"/>
  <c r="BW213" s="1"/>
  <c r="AN215"/>
  <c r="BL215" s="1"/>
  <c r="AO215"/>
  <c r="BM215" s="1"/>
  <c r="AP215"/>
  <c r="BN215" s="1"/>
  <c r="AQ215"/>
  <c r="BO215" s="1"/>
  <c r="AR215"/>
  <c r="BP215" s="1"/>
  <c r="AS215"/>
  <c r="BQ215" s="1"/>
  <c r="AT215"/>
  <c r="BR215" s="1"/>
  <c r="AU215"/>
  <c r="AV215"/>
  <c r="BT215" s="1"/>
  <c r="AW215"/>
  <c r="BU215" s="1"/>
  <c r="AX215"/>
  <c r="BV215" s="1"/>
  <c r="AY215"/>
  <c r="BW215" s="1"/>
  <c r="AN231"/>
  <c r="BL231" s="1"/>
  <c r="AO231"/>
  <c r="BM231" s="1"/>
  <c r="AP231"/>
  <c r="BN231" s="1"/>
  <c r="AQ231"/>
  <c r="BO231" s="1"/>
  <c r="AR231"/>
  <c r="BP231" s="1"/>
  <c r="AS231"/>
  <c r="BQ231" s="1"/>
  <c r="AT231"/>
  <c r="BR231" s="1"/>
  <c r="AU231"/>
  <c r="AV231"/>
  <c r="BT231" s="1"/>
  <c r="AW231"/>
  <c r="BU231" s="1"/>
  <c r="AX231"/>
  <c r="BV231" s="1"/>
  <c r="AY231"/>
  <c r="BW231" s="1"/>
  <c r="AN232"/>
  <c r="BL232" s="1"/>
  <c r="AO232"/>
  <c r="BM232" s="1"/>
  <c r="AP232"/>
  <c r="BN232" s="1"/>
  <c r="AQ232"/>
  <c r="BO232" s="1"/>
  <c r="AR232"/>
  <c r="BP232" s="1"/>
  <c r="AS232"/>
  <c r="BQ232" s="1"/>
  <c r="AT232"/>
  <c r="BR232" s="1"/>
  <c r="AU232"/>
  <c r="AV232"/>
  <c r="BT232" s="1"/>
  <c r="AW232"/>
  <c r="BU232" s="1"/>
  <c r="AX232"/>
  <c r="BV232" s="1"/>
  <c r="AY232"/>
  <c r="BW232" s="1"/>
  <c r="AO233"/>
  <c r="BM233" s="1"/>
  <c r="AP233"/>
  <c r="BN233" s="1"/>
  <c r="AQ233"/>
  <c r="BO233" s="1"/>
  <c r="AR233"/>
  <c r="BP233" s="1"/>
  <c r="AS233"/>
  <c r="BQ233" s="1"/>
  <c r="AT233"/>
  <c r="BR233" s="1"/>
  <c r="AU233"/>
  <c r="AV233"/>
  <c r="BT233" s="1"/>
  <c r="AW233"/>
  <c r="BU233" s="1"/>
  <c r="AX233"/>
  <c r="BV233" s="1"/>
  <c r="AN253"/>
  <c r="BL253" s="1"/>
  <c r="AO253"/>
  <c r="BM253" s="1"/>
  <c r="AP253"/>
  <c r="BN253" s="1"/>
  <c r="AQ253"/>
  <c r="BO253" s="1"/>
  <c r="AR253"/>
  <c r="BP253" s="1"/>
  <c r="AS253"/>
  <c r="BQ253" s="1"/>
  <c r="AT253"/>
  <c r="BR253" s="1"/>
  <c r="AU253"/>
  <c r="AV253"/>
  <c r="BT253" s="1"/>
  <c r="AW253"/>
  <c r="BU253" s="1"/>
  <c r="AX253"/>
  <c r="BV253" s="1"/>
  <c r="AY253"/>
  <c r="BW253" s="1"/>
  <c r="AN254"/>
  <c r="BL254" s="1"/>
  <c r="AO254"/>
  <c r="BM254" s="1"/>
  <c r="AP254"/>
  <c r="BN254" s="1"/>
  <c r="AQ254"/>
  <c r="BO254" s="1"/>
  <c r="AR254"/>
  <c r="BP254" s="1"/>
  <c r="AS254"/>
  <c r="BQ254" s="1"/>
  <c r="AT254"/>
  <c r="BR254" s="1"/>
  <c r="AU254"/>
  <c r="AV254"/>
  <c r="BT254" s="1"/>
  <c r="AW254"/>
  <c r="BU254" s="1"/>
  <c r="AX254"/>
  <c r="BV254" s="1"/>
  <c r="AY254"/>
  <c r="BW254" s="1"/>
  <c r="AN257"/>
  <c r="BL257" s="1"/>
  <c r="AO257"/>
  <c r="BM257" s="1"/>
  <c r="AP257"/>
  <c r="BN257" s="1"/>
  <c r="AQ257"/>
  <c r="BO257" s="1"/>
  <c r="AR257"/>
  <c r="BP257" s="1"/>
  <c r="AS257"/>
  <c r="BQ257" s="1"/>
  <c r="AT257"/>
  <c r="BR257" s="1"/>
  <c r="AU257"/>
  <c r="AV257"/>
  <c r="BT257" s="1"/>
  <c r="AW257"/>
  <c r="BU257" s="1"/>
  <c r="AX257"/>
  <c r="BV257" s="1"/>
  <c r="AY257"/>
  <c r="BW257" s="1"/>
  <c r="AN286"/>
  <c r="BL286" s="1"/>
  <c r="AO286"/>
  <c r="BM286" s="1"/>
  <c r="AP286"/>
  <c r="BN286" s="1"/>
  <c r="AQ286"/>
  <c r="BO286" s="1"/>
  <c r="AR286"/>
  <c r="BP286" s="1"/>
  <c r="AS286"/>
  <c r="BQ286" s="1"/>
  <c r="AT286"/>
  <c r="BR286" s="1"/>
  <c r="AU286"/>
  <c r="BS286" s="1"/>
  <c r="AV286"/>
  <c r="BT286" s="1"/>
  <c r="AW286"/>
  <c r="BU286" s="1"/>
  <c r="AX286"/>
  <c r="BV286" s="1"/>
  <c r="AY286"/>
  <c r="BW286" s="1"/>
  <c r="AN287"/>
  <c r="BL287" s="1"/>
  <c r="AO287"/>
  <c r="BM287" s="1"/>
  <c r="AP287"/>
  <c r="BN287" s="1"/>
  <c r="AQ287"/>
  <c r="BO287" s="1"/>
  <c r="AR287"/>
  <c r="BP287" s="1"/>
  <c r="AS287"/>
  <c r="BQ287" s="1"/>
  <c r="AT287"/>
  <c r="BR287" s="1"/>
  <c r="AU287"/>
  <c r="AV287"/>
  <c r="BT287" s="1"/>
  <c r="AW287"/>
  <c r="BU287" s="1"/>
  <c r="AX287"/>
  <c r="BV287" s="1"/>
  <c r="AY287"/>
  <c r="BW287" s="1"/>
  <c r="AN303"/>
  <c r="BL303" s="1"/>
  <c r="AO303"/>
  <c r="BM303" s="1"/>
  <c r="AP303"/>
  <c r="BN303" s="1"/>
  <c r="AQ303"/>
  <c r="BO303" s="1"/>
  <c r="AR303"/>
  <c r="BP303" s="1"/>
  <c r="AS303"/>
  <c r="BQ303" s="1"/>
  <c r="AT303"/>
  <c r="BR303" s="1"/>
  <c r="AU303"/>
  <c r="AV303"/>
  <c r="BT303" s="1"/>
  <c r="AW303"/>
  <c r="BU303" s="1"/>
  <c r="AX303"/>
  <c r="BV303" s="1"/>
  <c r="AY303"/>
  <c r="BW303" s="1"/>
  <c r="AN304"/>
  <c r="BL304" s="1"/>
  <c r="AO304"/>
  <c r="BM304" s="1"/>
  <c r="AP304"/>
  <c r="BN304" s="1"/>
  <c r="AQ304"/>
  <c r="BO304" s="1"/>
  <c r="AR304"/>
  <c r="BP304" s="1"/>
  <c r="AS304"/>
  <c r="BQ304" s="1"/>
  <c r="AT304"/>
  <c r="BR304" s="1"/>
  <c r="AU304"/>
  <c r="BS304" s="1"/>
  <c r="AV304"/>
  <c r="BT304" s="1"/>
  <c r="AW304"/>
  <c r="BU304" s="1"/>
  <c r="AX304"/>
  <c r="BV304" s="1"/>
  <c r="AY304"/>
  <c r="BW304" s="1"/>
  <c r="BL312"/>
  <c r="AO312"/>
  <c r="BM312" s="1"/>
  <c r="AP312"/>
  <c r="BN312" s="1"/>
  <c r="AQ312"/>
  <c r="BO312" s="1"/>
  <c r="AR312"/>
  <c r="BP312" s="1"/>
  <c r="AS312"/>
  <c r="BQ312" s="1"/>
  <c r="AT312"/>
  <c r="BR312" s="1"/>
  <c r="AU312"/>
  <c r="AV312"/>
  <c r="BT312" s="1"/>
  <c r="AW312"/>
  <c r="BU312" s="1"/>
  <c r="AX312"/>
  <c r="BV312" s="1"/>
  <c r="AY312"/>
  <c r="BW312" s="1"/>
  <c r="BS253" l="1"/>
  <c r="BS213"/>
  <c r="BS211"/>
  <c r="BS147"/>
  <c r="BS145"/>
  <c r="BS232"/>
  <c r="BS167"/>
  <c r="BS152"/>
  <c r="BS150"/>
  <c r="BS139"/>
  <c r="BS125"/>
  <c r="AU138"/>
  <c r="BS138" s="1"/>
  <c r="BS137"/>
  <c r="BS303"/>
  <c r="BS287"/>
  <c r="BS257"/>
  <c r="BS254"/>
  <c r="BS176"/>
  <c r="BS174"/>
  <c r="BS166"/>
  <c r="BS153"/>
  <c r="BS151"/>
  <c r="BS146"/>
  <c r="BS136"/>
  <c r="BS126"/>
  <c r="BS233"/>
  <c r="BS231"/>
  <c r="BS215"/>
  <c r="BS212"/>
  <c r="AW452" l="1"/>
  <c r="BU452" s="1"/>
  <c r="AU452"/>
  <c r="BS452" s="1"/>
  <c r="AU317"/>
  <c r="BS317" s="1"/>
  <c r="R439" l="1"/>
  <c r="AT317"/>
  <c r="BR317" s="1"/>
  <c r="AQ315"/>
  <c r="BO315" s="1"/>
  <c r="AU315"/>
  <c r="BS315" s="1"/>
  <c r="AN315"/>
  <c r="BL315" s="1"/>
  <c r="AY315"/>
  <c r="BW315" s="1"/>
  <c r="AS315" l="1"/>
  <c r="BQ315" s="1"/>
  <c r="CA452"/>
  <c r="CC452" s="1"/>
  <c r="CA317" l="1"/>
  <c r="CC317" s="1"/>
  <c r="BZ317"/>
  <c r="BY452"/>
  <c r="BY317"/>
  <c r="BZ452"/>
  <c r="CA315" l="1"/>
  <c r="CC315" s="1"/>
  <c r="BZ315"/>
  <c r="BY315"/>
  <c r="AN124" l="1"/>
  <c r="BL124" s="1"/>
  <c r="AO124" l="1"/>
  <c r="BM124" s="1"/>
  <c r="AQ124"/>
  <c r="BO124" s="1"/>
  <c r="AR124"/>
  <c r="BP124" s="1"/>
  <c r="J439" l="1"/>
  <c r="P439"/>
  <c r="N439" l="1"/>
  <c r="AI439" l="1"/>
  <c r="AI487"/>
  <c r="S439"/>
  <c r="Q439"/>
  <c r="O439"/>
  <c r="M439"/>
  <c r="AW461"/>
  <c r="BU461" s="1"/>
  <c r="AU481"/>
  <c r="BS481" s="1"/>
  <c r="AU463"/>
  <c r="BS463" s="1"/>
  <c r="AU441"/>
  <c r="BS441" s="1"/>
  <c r="AU533"/>
  <c r="BS533" s="1"/>
  <c r="AU480"/>
  <c r="BS480" s="1"/>
  <c r="AU454"/>
  <c r="BS454" s="1"/>
  <c r="AU453"/>
  <c r="BS453" s="1"/>
  <c r="AU319"/>
  <c r="BS319" s="1"/>
  <c r="AQ439" l="1"/>
  <c r="AS439"/>
  <c r="AP439"/>
  <c r="AR439"/>
  <c r="I439"/>
  <c r="K439"/>
  <c r="AU316"/>
  <c r="BS316" s="1"/>
  <c r="X439"/>
  <c r="I487"/>
  <c r="X487"/>
  <c r="AU487" s="1"/>
  <c r="BS487" s="1"/>
  <c r="AU478"/>
  <c r="BS478" s="1"/>
  <c r="S487"/>
  <c r="AS487" s="1"/>
  <c r="BQ487" s="1"/>
  <c r="X449"/>
  <c r="AU449" s="1"/>
  <c r="BS449" s="1"/>
  <c r="AB449"/>
  <c r="K487"/>
  <c r="AO487" s="1"/>
  <c r="BM487" s="1"/>
  <c r="O487"/>
  <c r="AQ487" s="1"/>
  <c r="BO487" s="1"/>
  <c r="M487"/>
  <c r="AP487" s="1"/>
  <c r="BN487" s="1"/>
  <c r="BP439" l="1"/>
  <c r="BQ439"/>
  <c r="BN439"/>
  <c r="BO439"/>
  <c r="AU439"/>
  <c r="AO439"/>
  <c r="AW449"/>
  <c r="CB312"/>
  <c r="CB135"/>
  <c r="BM439" l="1"/>
  <c r="BU449"/>
  <c r="BS439"/>
  <c r="U439"/>
  <c r="AT439" l="1"/>
  <c r="BG312"/>
  <c r="BS312" s="1"/>
  <c r="BR439" l="1"/>
  <c r="AK449"/>
  <c r="AJ449"/>
  <c r="AJ487"/>
  <c r="AK487"/>
  <c r="AN531" l="1"/>
  <c r="BL531" s="1"/>
  <c r="AY531"/>
  <c r="BW531" s="1"/>
  <c r="C124" l="1"/>
  <c r="C135"/>
  <c r="C144"/>
  <c r="C149"/>
  <c r="C154"/>
  <c r="C175"/>
  <c r="C179"/>
  <c r="C212"/>
  <c r="C233"/>
  <c r="C234" s="1"/>
  <c r="C256"/>
  <c r="C259"/>
  <c r="C288"/>
  <c r="C311"/>
  <c r="C439"/>
  <c r="C449"/>
  <c r="C455"/>
  <c r="C464"/>
  <c r="C487"/>
  <c r="C534"/>
  <c r="C313" l="1"/>
  <c r="C216"/>
  <c r="C15" s="1"/>
  <c r="C13" l="1"/>
  <c r="CA136" l="1"/>
  <c r="CA145"/>
  <c r="CA150"/>
  <c r="CA166"/>
  <c r="CA176"/>
  <c r="CA211"/>
  <c r="CA231"/>
  <c r="CA253"/>
  <c r="CA257"/>
  <c r="CA286"/>
  <c r="CA303"/>
  <c r="CA312"/>
  <c r="CB126"/>
  <c r="CB136"/>
  <c r="CB137"/>
  <c r="CB138"/>
  <c r="CB139"/>
  <c r="CB144"/>
  <c r="CB145"/>
  <c r="CB146"/>
  <c r="CB147"/>
  <c r="CB149"/>
  <c r="CB150"/>
  <c r="CB151"/>
  <c r="CB152"/>
  <c r="CB153"/>
  <c r="CB154"/>
  <c r="CB166"/>
  <c r="CB167"/>
  <c r="CB174"/>
  <c r="CB175"/>
  <c r="CB176"/>
  <c r="CB179"/>
  <c r="CB211"/>
  <c r="CB212"/>
  <c r="CB213"/>
  <c r="CB215"/>
  <c r="CB216"/>
  <c r="CB231"/>
  <c r="CB232"/>
  <c r="CB233"/>
  <c r="CB234"/>
  <c r="CB253"/>
  <c r="CB254"/>
  <c r="CB256"/>
  <c r="CB257"/>
  <c r="CB259"/>
  <c r="CB286"/>
  <c r="CB287"/>
  <c r="CB288"/>
  <c r="CB303"/>
  <c r="CB304"/>
  <c r="CB311"/>
  <c r="CC303" l="1"/>
  <c r="CC286"/>
  <c r="CC253"/>
  <c r="CC231"/>
  <c r="CC145"/>
  <c r="CC136"/>
  <c r="CC312"/>
  <c r="CC257"/>
  <c r="CC211"/>
  <c r="CC176"/>
  <c r="CC166"/>
  <c r="CC150"/>
  <c r="BZ136" l="1"/>
  <c r="BZ145"/>
  <c r="BZ150"/>
  <c r="BZ166"/>
  <c r="BZ176"/>
  <c r="BZ211"/>
  <c r="BZ231"/>
  <c r="BZ253"/>
  <c r="BZ257"/>
  <c r="BZ286"/>
  <c r="BZ303"/>
  <c r="BZ312"/>
  <c r="BY136"/>
  <c r="BY145"/>
  <c r="BY150"/>
  <c r="BY166"/>
  <c r="BY176"/>
  <c r="BY211"/>
  <c r="BY231"/>
  <c r="BY253"/>
  <c r="BY257"/>
  <c r="BY286"/>
  <c r="BY303"/>
  <c r="BY312"/>
  <c r="AY124" l="1"/>
  <c r="BW124" s="1"/>
  <c r="I534" l="1"/>
  <c r="J534"/>
  <c r="K534"/>
  <c r="L534"/>
  <c r="M534"/>
  <c r="N534"/>
  <c r="O534"/>
  <c r="P534"/>
  <c r="Q534"/>
  <c r="R534"/>
  <c r="S534"/>
  <c r="T534"/>
  <c r="U534"/>
  <c r="W534"/>
  <c r="Y534"/>
  <c r="Z534"/>
  <c r="AA534"/>
  <c r="AB534"/>
  <c r="AC534"/>
  <c r="AD534"/>
  <c r="AE534"/>
  <c r="AF534"/>
  <c r="AG534"/>
  <c r="AH534"/>
  <c r="AI534"/>
  <c r="AL534"/>
  <c r="H533"/>
  <c r="G533" s="1"/>
  <c r="L530" i="13" s="1"/>
  <c r="P530" s="1"/>
  <c r="H532" i="10"/>
  <c r="G532" s="1"/>
  <c r="L529" i="13" s="1"/>
  <c r="P529" s="1"/>
  <c r="H531" i="10"/>
  <c r="G531" s="1"/>
  <c r="L528" i="13" s="1"/>
  <c r="P528" s="1"/>
  <c r="H530" i="10"/>
  <c r="G530" s="1"/>
  <c r="L527" i="13" s="1"/>
  <c r="I464" i="10"/>
  <c r="AN464" s="1"/>
  <c r="BL464" s="1"/>
  <c r="J464"/>
  <c r="K464"/>
  <c r="L464"/>
  <c r="M464"/>
  <c r="N464"/>
  <c r="O464"/>
  <c r="P464"/>
  <c r="Q464"/>
  <c r="R464"/>
  <c r="S464"/>
  <c r="T464"/>
  <c r="U464"/>
  <c r="W464"/>
  <c r="Y464"/>
  <c r="Z464"/>
  <c r="AA464"/>
  <c r="AB464"/>
  <c r="AC464"/>
  <c r="AD464"/>
  <c r="AE464"/>
  <c r="AF464"/>
  <c r="AG464"/>
  <c r="AH464"/>
  <c r="AI464"/>
  <c r="AY464" s="1"/>
  <c r="BW464" s="1"/>
  <c r="AL464"/>
  <c r="H480"/>
  <c r="G480" s="1"/>
  <c r="L477" i="13" s="1"/>
  <c r="P477" s="1"/>
  <c r="H481" i="10"/>
  <c r="G481" s="1"/>
  <c r="L478" i="13" s="1"/>
  <c r="P478" s="1"/>
  <c r="H479" i="10"/>
  <c r="G479" s="1"/>
  <c r="L476" i="13" s="1"/>
  <c r="P476" s="1"/>
  <c r="H478" i="10"/>
  <c r="H463"/>
  <c r="G463" s="1"/>
  <c r="L460" i="13" s="1"/>
  <c r="P460" s="1"/>
  <c r="H461" i="10"/>
  <c r="I455"/>
  <c r="I313" s="1"/>
  <c r="J455"/>
  <c r="J313" s="1"/>
  <c r="K455"/>
  <c r="K313" s="1"/>
  <c r="L455"/>
  <c r="L313" s="1"/>
  <c r="M455"/>
  <c r="M313" s="1"/>
  <c r="N455"/>
  <c r="N313" s="1"/>
  <c r="O455"/>
  <c r="O313" s="1"/>
  <c r="P455"/>
  <c r="P313" s="1"/>
  <c r="Q455"/>
  <c r="Q313" s="1"/>
  <c r="R455"/>
  <c r="R313" s="1"/>
  <c r="S455"/>
  <c r="S313" s="1"/>
  <c r="T455"/>
  <c r="T313" s="1"/>
  <c r="U455"/>
  <c r="U313" s="1"/>
  <c r="W455"/>
  <c r="W313" s="1"/>
  <c r="Y455"/>
  <c r="Y313" s="1"/>
  <c r="Z455"/>
  <c r="Z313" s="1"/>
  <c r="AA455"/>
  <c r="AA313" s="1"/>
  <c r="AB455"/>
  <c r="AB313" s="1"/>
  <c r="AC455"/>
  <c r="AC313" s="1"/>
  <c r="AD455"/>
  <c r="AD313" s="1"/>
  <c r="AE455"/>
  <c r="AE313" s="1"/>
  <c r="AF455"/>
  <c r="AF313" s="1"/>
  <c r="AG455"/>
  <c r="AG313" s="1"/>
  <c r="AH455"/>
  <c r="AH313" s="1"/>
  <c r="AI455"/>
  <c r="AI313" s="1"/>
  <c r="AL455"/>
  <c r="AL313" s="1"/>
  <c r="O288"/>
  <c r="H304"/>
  <c r="I288"/>
  <c r="AN288" s="1"/>
  <c r="BL288" s="1"/>
  <c r="J288"/>
  <c r="K288"/>
  <c r="L288"/>
  <c r="M288"/>
  <c r="N288"/>
  <c r="P288"/>
  <c r="Q288"/>
  <c r="R288"/>
  <c r="S288"/>
  <c r="T288"/>
  <c r="U288"/>
  <c r="W288"/>
  <c r="Y288"/>
  <c r="Z288"/>
  <c r="AA288"/>
  <c r="AB288"/>
  <c r="AC288"/>
  <c r="AD288"/>
  <c r="AE288"/>
  <c r="AF288"/>
  <c r="AG288"/>
  <c r="AH288"/>
  <c r="AI288"/>
  <c r="AL288"/>
  <c r="AK288"/>
  <c r="AJ288"/>
  <c r="H287"/>
  <c r="G287" s="1"/>
  <c r="L285" i="13" s="1"/>
  <c r="L286" l="1"/>
  <c r="F45" i="11" s="1"/>
  <c r="P285" i="13"/>
  <c r="P286" s="1"/>
  <c r="L531"/>
  <c r="F69" i="11" s="1"/>
  <c r="P527" i="13"/>
  <c r="P531" s="1"/>
  <c r="G534" i="10"/>
  <c r="CA534" s="1"/>
  <c r="CC534" s="1"/>
  <c r="G478"/>
  <c r="H487"/>
  <c r="G304"/>
  <c r="G311" s="1"/>
  <c r="H311"/>
  <c r="AY311"/>
  <c r="BW311" s="1"/>
  <c r="AN311"/>
  <c r="BL311" s="1"/>
  <c r="AN455"/>
  <c r="BZ480"/>
  <c r="CA480"/>
  <c r="BY480"/>
  <c r="BY532"/>
  <c r="BZ532"/>
  <c r="CA532"/>
  <c r="CC532" s="1"/>
  <c r="BZ479"/>
  <c r="CA479"/>
  <c r="BY479"/>
  <c r="BY530"/>
  <c r="BZ530"/>
  <c r="CA530"/>
  <c r="CA481"/>
  <c r="CC481" s="1"/>
  <c r="BY481"/>
  <c r="BZ481"/>
  <c r="BY531"/>
  <c r="BZ531"/>
  <c r="CA531"/>
  <c r="CC531" s="1"/>
  <c r="CA533"/>
  <c r="BZ533"/>
  <c r="BY533"/>
  <c r="H464"/>
  <c r="G461"/>
  <c r="L458" i="13" s="1"/>
  <c r="BZ463" i="10"/>
  <c r="BY463"/>
  <c r="CA463"/>
  <c r="CC463" s="1"/>
  <c r="CA453"/>
  <c r="CC453" s="1"/>
  <c r="BZ453"/>
  <c r="BY453"/>
  <c r="CA451"/>
  <c r="CC451" s="1"/>
  <c r="BZ451"/>
  <c r="BY451"/>
  <c r="CA454"/>
  <c r="CC454" s="1"/>
  <c r="BZ454"/>
  <c r="BY454"/>
  <c r="CA441"/>
  <c r="BZ441"/>
  <c r="BY441"/>
  <c r="BY318"/>
  <c r="BZ318"/>
  <c r="CA318"/>
  <c r="CC318" s="1"/>
  <c r="BY319"/>
  <c r="CA319"/>
  <c r="BZ319"/>
  <c r="CA316"/>
  <c r="CC316" s="1"/>
  <c r="BY316"/>
  <c r="BZ316"/>
  <c r="AY455"/>
  <c r="BW455" s="1"/>
  <c r="H439"/>
  <c r="AY534"/>
  <c r="BW534" s="1"/>
  <c r="AN534"/>
  <c r="BL534" s="1"/>
  <c r="AX455"/>
  <c r="AW455"/>
  <c r="AV455"/>
  <c r="AT464"/>
  <c r="BR464" s="1"/>
  <c r="AS464"/>
  <c r="BQ464" s="1"/>
  <c r="AR464"/>
  <c r="BP464" s="1"/>
  <c r="AQ464"/>
  <c r="BO464" s="1"/>
  <c r="AP464"/>
  <c r="BN464" s="1"/>
  <c r="AO464"/>
  <c r="BM464" s="1"/>
  <c r="AX534"/>
  <c r="BV534" s="1"/>
  <c r="AW534"/>
  <c r="BU534" s="1"/>
  <c r="AV534"/>
  <c r="BT534" s="1"/>
  <c r="AT455"/>
  <c r="AS455"/>
  <c r="AR455"/>
  <c r="AQ455"/>
  <c r="AP455"/>
  <c r="AO455"/>
  <c r="AX464"/>
  <c r="BV464" s="1"/>
  <c r="AW464"/>
  <c r="BU464" s="1"/>
  <c r="AV464"/>
  <c r="BT464" s="1"/>
  <c r="AT534"/>
  <c r="BR534" s="1"/>
  <c r="AS534"/>
  <c r="BQ534" s="1"/>
  <c r="AR534"/>
  <c r="BP534" s="1"/>
  <c r="AQ534"/>
  <c r="BO534" s="1"/>
  <c r="AP534"/>
  <c r="BN534" s="1"/>
  <c r="AO534"/>
  <c r="BM534" s="1"/>
  <c r="H449"/>
  <c r="AY288"/>
  <c r="BW288" s="1"/>
  <c r="AT288"/>
  <c r="BR288" s="1"/>
  <c r="AS288"/>
  <c r="BQ288" s="1"/>
  <c r="AR288"/>
  <c r="BP288" s="1"/>
  <c r="AT311"/>
  <c r="BR311" s="1"/>
  <c r="AS311"/>
  <c r="BQ311" s="1"/>
  <c r="AR311"/>
  <c r="BP311" s="1"/>
  <c r="AQ311"/>
  <c r="BO311" s="1"/>
  <c r="AP311"/>
  <c r="BN311" s="1"/>
  <c r="AO311"/>
  <c r="BM311" s="1"/>
  <c r="AQ288"/>
  <c r="BO288" s="1"/>
  <c r="AX288"/>
  <c r="BV288" s="1"/>
  <c r="AW288"/>
  <c r="BU288" s="1"/>
  <c r="AV288"/>
  <c r="BT288" s="1"/>
  <c r="AP288"/>
  <c r="BN288" s="1"/>
  <c r="AO288"/>
  <c r="BM288" s="1"/>
  <c r="AX311"/>
  <c r="BV311" s="1"/>
  <c r="AW311"/>
  <c r="BU311" s="1"/>
  <c r="AV311"/>
  <c r="BT311" s="1"/>
  <c r="BZ287"/>
  <c r="CA287"/>
  <c r="CC287" s="1"/>
  <c r="AK464"/>
  <c r="AK534"/>
  <c r="AJ534"/>
  <c r="G288"/>
  <c r="BY287"/>
  <c r="AJ464"/>
  <c r="H288"/>
  <c r="X534"/>
  <c r="AU534" s="1"/>
  <c r="BS534" s="1"/>
  <c r="X288"/>
  <c r="AU288" s="1"/>
  <c r="BS288" s="1"/>
  <c r="AU311"/>
  <c r="BS311" s="1"/>
  <c r="X464"/>
  <c r="AU464" s="1"/>
  <c r="BS464" s="1"/>
  <c r="H534"/>
  <c r="X455"/>
  <c r="X313" s="1"/>
  <c r="H455"/>
  <c r="H254"/>
  <c r="I234"/>
  <c r="J234"/>
  <c r="K234"/>
  <c r="L234"/>
  <c r="M234"/>
  <c r="N234"/>
  <c r="O234"/>
  <c r="P234"/>
  <c r="Q234"/>
  <c r="R234"/>
  <c r="S234"/>
  <c r="T234"/>
  <c r="U234"/>
  <c r="Y234"/>
  <c r="Z234"/>
  <c r="AA234"/>
  <c r="AB234"/>
  <c r="AC234"/>
  <c r="AD234"/>
  <c r="AE234"/>
  <c r="AF234"/>
  <c r="AG234"/>
  <c r="AH234"/>
  <c r="AI234"/>
  <c r="AL234"/>
  <c r="H233"/>
  <c r="AK234"/>
  <c r="AJ234"/>
  <c r="H232"/>
  <c r="G232" s="1"/>
  <c r="L230" i="13" s="1"/>
  <c r="I216" i="10"/>
  <c r="J216"/>
  <c r="K216"/>
  <c r="L216"/>
  <c r="M216"/>
  <c r="N216"/>
  <c r="O216"/>
  <c r="P216"/>
  <c r="Q216"/>
  <c r="R216"/>
  <c r="S216"/>
  <c r="T216"/>
  <c r="U216"/>
  <c r="W216"/>
  <c r="Y216"/>
  <c r="Z216"/>
  <c r="AA216"/>
  <c r="AB216"/>
  <c r="AC216"/>
  <c r="AD216"/>
  <c r="AE216"/>
  <c r="AF216"/>
  <c r="AG216"/>
  <c r="AH216"/>
  <c r="AI216"/>
  <c r="AL216"/>
  <c r="H215"/>
  <c r="G215" s="1"/>
  <c r="L213" i="13" s="1"/>
  <c r="P213" s="1"/>
  <c r="H213" i="10"/>
  <c r="G213" s="1"/>
  <c r="L211" i="13" s="1"/>
  <c r="P211" s="1"/>
  <c r="H212" i="10"/>
  <c r="J175"/>
  <c r="L175"/>
  <c r="N175"/>
  <c r="P175"/>
  <c r="Q175"/>
  <c r="R175"/>
  <c r="T175"/>
  <c r="U175"/>
  <c r="Y175"/>
  <c r="AA175"/>
  <c r="AB175"/>
  <c r="AC175"/>
  <c r="AD175"/>
  <c r="AE175"/>
  <c r="AF175"/>
  <c r="AG175"/>
  <c r="AH175"/>
  <c r="AL175"/>
  <c r="I154"/>
  <c r="J154"/>
  <c r="K154"/>
  <c r="L154"/>
  <c r="M154"/>
  <c r="N154"/>
  <c r="O154"/>
  <c r="P154"/>
  <c r="Q154"/>
  <c r="R154"/>
  <c r="S154"/>
  <c r="T154"/>
  <c r="U154"/>
  <c r="W154"/>
  <c r="W15" s="1"/>
  <c r="Y154"/>
  <c r="Z154"/>
  <c r="AA154"/>
  <c r="AB154"/>
  <c r="AC154"/>
  <c r="AD154"/>
  <c r="AE154"/>
  <c r="AF154"/>
  <c r="AG154"/>
  <c r="AH154"/>
  <c r="AI154"/>
  <c r="AL154"/>
  <c r="H153"/>
  <c r="H152"/>
  <c r="AK154"/>
  <c r="AJ154"/>
  <c r="H151"/>
  <c r="AN149"/>
  <c r="BL149" s="1"/>
  <c r="AY149"/>
  <c r="BW149" s="1"/>
  <c r="AL149"/>
  <c r="K144"/>
  <c r="L144"/>
  <c r="L15" s="1"/>
  <c r="M144"/>
  <c r="N144"/>
  <c r="N15" s="1"/>
  <c r="P144"/>
  <c r="Q144"/>
  <c r="Q15" s="1"/>
  <c r="R144"/>
  <c r="T144"/>
  <c r="T15" s="1"/>
  <c r="U144"/>
  <c r="Y144"/>
  <c r="Y15" s="1"/>
  <c r="Z144"/>
  <c r="AA144"/>
  <c r="AA15" s="1"/>
  <c r="AB144"/>
  <c r="AC144"/>
  <c r="AC15" s="1"/>
  <c r="AD144"/>
  <c r="AE144"/>
  <c r="AE15" s="1"/>
  <c r="AF144"/>
  <c r="AG144"/>
  <c r="AG15" s="1"/>
  <c r="AH144"/>
  <c r="AL144"/>
  <c r="AL15" s="1"/>
  <c r="J144"/>
  <c r="I144"/>
  <c r="J15" l="1"/>
  <c r="AH15"/>
  <c r="AF15"/>
  <c r="AD15"/>
  <c r="AB15"/>
  <c r="U15"/>
  <c r="R15"/>
  <c r="H313"/>
  <c r="P15"/>
  <c r="G254"/>
  <c r="H256"/>
  <c r="BZ304"/>
  <c r="BM455"/>
  <c r="BM313" s="1"/>
  <c r="AO313"/>
  <c r="BO455"/>
  <c r="BO313" s="1"/>
  <c r="AQ313"/>
  <c r="BQ455"/>
  <c r="BQ313" s="1"/>
  <c r="AS313"/>
  <c r="BU455"/>
  <c r="BU313" s="1"/>
  <c r="AW313"/>
  <c r="BN455"/>
  <c r="BN313" s="1"/>
  <c r="AP313"/>
  <c r="BP455"/>
  <c r="BP313" s="1"/>
  <c r="AR313"/>
  <c r="BR455"/>
  <c r="BR313" s="1"/>
  <c r="AT313"/>
  <c r="BT455"/>
  <c r="BT313" s="1"/>
  <c r="AV313"/>
  <c r="BV455"/>
  <c r="BV313" s="1"/>
  <c r="AX313"/>
  <c r="BL455"/>
  <c r="G212"/>
  <c r="G216" s="1"/>
  <c r="CA311"/>
  <c r="CC311" s="1"/>
  <c r="L302" i="13"/>
  <c r="BZ478" i="10"/>
  <c r="L475" i="13"/>
  <c r="P230"/>
  <c r="F37" i="11"/>
  <c r="L461" i="13"/>
  <c r="P458"/>
  <c r="P461" s="1"/>
  <c r="CA304" i="10"/>
  <c r="CC304" s="1"/>
  <c r="BY304"/>
  <c r="BY478"/>
  <c r="CA478"/>
  <c r="CC478" s="1"/>
  <c r="G464"/>
  <c r="G487"/>
  <c r="AN144"/>
  <c r="BL144" s="1"/>
  <c r="BZ534"/>
  <c r="AY259"/>
  <c r="BW259" s="1"/>
  <c r="AN259"/>
  <c r="BL259" s="1"/>
  <c r="AY256"/>
  <c r="BW256" s="1"/>
  <c r="AN256"/>
  <c r="BL256" s="1"/>
  <c r="BY534"/>
  <c r="CC533"/>
  <c r="CD533"/>
  <c r="CC480"/>
  <c r="CD480"/>
  <c r="CC530"/>
  <c r="CD530"/>
  <c r="CC479"/>
  <c r="CD479"/>
  <c r="CA461"/>
  <c r="CC461" s="1"/>
  <c r="BY461"/>
  <c r="BZ461"/>
  <c r="CA449"/>
  <c r="CC449" s="1"/>
  <c r="BZ449"/>
  <c r="BY449"/>
  <c r="CC441"/>
  <c r="CD441"/>
  <c r="CC319"/>
  <c r="CD319"/>
  <c r="CA232"/>
  <c r="CC232" s="1"/>
  <c r="CA174"/>
  <c r="CC174" s="1"/>
  <c r="AP135"/>
  <c r="BN135" s="1"/>
  <c r="AS135"/>
  <c r="BQ135" s="1"/>
  <c r="AQ135"/>
  <c r="BO135" s="1"/>
  <c r="H149"/>
  <c r="AY154"/>
  <c r="BW154" s="1"/>
  <c r="AN154"/>
  <c r="BL154" s="1"/>
  <c r="AU455"/>
  <c r="AK455"/>
  <c r="AY135"/>
  <c r="BW135" s="1"/>
  <c r="AN135"/>
  <c r="BL135" s="1"/>
  <c r="AY179"/>
  <c r="BW179" s="1"/>
  <c r="AV135"/>
  <c r="BT135" s="1"/>
  <c r="AR135"/>
  <c r="BP135" s="1"/>
  <c r="AO135"/>
  <c r="BM135" s="1"/>
  <c r="AT144"/>
  <c r="BR144" s="1"/>
  <c r="AP144"/>
  <c r="BN144" s="1"/>
  <c r="AO144"/>
  <c r="BM144" s="1"/>
  <c r="AT149"/>
  <c r="BR149" s="1"/>
  <c r="AS149"/>
  <c r="BQ149" s="1"/>
  <c r="AR149"/>
  <c r="BP149" s="1"/>
  <c r="AQ149"/>
  <c r="BO149" s="1"/>
  <c r="AP149"/>
  <c r="BN149" s="1"/>
  <c r="AO149"/>
  <c r="BM149" s="1"/>
  <c r="AX154"/>
  <c r="BV154" s="1"/>
  <c r="AW154"/>
  <c r="BU154" s="1"/>
  <c r="AV154"/>
  <c r="BT154" s="1"/>
  <c r="AX175"/>
  <c r="BV175" s="1"/>
  <c r="AW175"/>
  <c r="BU175" s="1"/>
  <c r="AT175"/>
  <c r="BR175" s="1"/>
  <c r="AT179"/>
  <c r="BR179" s="1"/>
  <c r="AS179"/>
  <c r="BQ179" s="1"/>
  <c r="AR179"/>
  <c r="BP179" s="1"/>
  <c r="AQ179"/>
  <c r="BO179" s="1"/>
  <c r="AP179"/>
  <c r="BN179" s="1"/>
  <c r="AO179"/>
  <c r="BM179" s="1"/>
  <c r="AX216"/>
  <c r="BV216" s="1"/>
  <c r="AW216"/>
  <c r="BU216" s="1"/>
  <c r="AV216"/>
  <c r="BT216" s="1"/>
  <c r="AT234"/>
  <c r="BR234" s="1"/>
  <c r="AS234"/>
  <c r="BQ234" s="1"/>
  <c r="AR234"/>
  <c r="BP234" s="1"/>
  <c r="AQ234"/>
  <c r="BO234" s="1"/>
  <c r="AP234"/>
  <c r="BN234" s="1"/>
  <c r="AO234"/>
  <c r="BM234" s="1"/>
  <c r="AX256"/>
  <c r="BV256" s="1"/>
  <c r="AW256"/>
  <c r="BU256" s="1"/>
  <c r="AV256"/>
  <c r="BT256" s="1"/>
  <c r="AX259"/>
  <c r="BV259" s="1"/>
  <c r="AW259"/>
  <c r="BU259" s="1"/>
  <c r="AV259"/>
  <c r="BT259" s="1"/>
  <c r="AX135"/>
  <c r="BV135" s="1"/>
  <c r="AT135"/>
  <c r="BR135" s="1"/>
  <c r="AX144"/>
  <c r="BV144" s="1"/>
  <c r="AW144"/>
  <c r="BU144" s="1"/>
  <c r="AV144"/>
  <c r="BT144" s="1"/>
  <c r="AR144"/>
  <c r="BP144" s="1"/>
  <c r="AX149"/>
  <c r="BV149" s="1"/>
  <c r="AW149"/>
  <c r="BU149" s="1"/>
  <c r="AV149"/>
  <c r="BT149" s="1"/>
  <c r="AT154"/>
  <c r="BR154" s="1"/>
  <c r="AS154"/>
  <c r="BQ154" s="1"/>
  <c r="AR154"/>
  <c r="BP154" s="1"/>
  <c r="AQ154"/>
  <c r="BO154" s="1"/>
  <c r="AP154"/>
  <c r="BN154" s="1"/>
  <c r="AO154"/>
  <c r="BM154" s="1"/>
  <c r="AR175"/>
  <c r="BP175" s="1"/>
  <c r="AX179"/>
  <c r="BV179" s="1"/>
  <c r="AW179"/>
  <c r="BU179" s="1"/>
  <c r="AV179"/>
  <c r="BT179" s="1"/>
  <c r="AT216"/>
  <c r="BR216" s="1"/>
  <c r="AS216"/>
  <c r="BQ216" s="1"/>
  <c r="AR216"/>
  <c r="BP216" s="1"/>
  <c r="AQ216"/>
  <c r="BO216" s="1"/>
  <c r="AP216"/>
  <c r="BN216" s="1"/>
  <c r="AO216"/>
  <c r="BM216" s="1"/>
  <c r="AX234"/>
  <c r="BV234" s="1"/>
  <c r="AW234"/>
  <c r="BU234" s="1"/>
  <c r="AV234"/>
  <c r="BT234" s="1"/>
  <c r="AT256"/>
  <c r="BR256" s="1"/>
  <c r="AS256"/>
  <c r="BQ256" s="1"/>
  <c r="AR256"/>
  <c r="BP256" s="1"/>
  <c r="AQ256"/>
  <c r="BO256" s="1"/>
  <c r="AP256"/>
  <c r="BN256" s="1"/>
  <c r="AO256"/>
  <c r="BM256" s="1"/>
  <c r="AT259"/>
  <c r="BR259" s="1"/>
  <c r="AS259"/>
  <c r="BQ259" s="1"/>
  <c r="AR259"/>
  <c r="BP259" s="1"/>
  <c r="AQ259"/>
  <c r="BO259" s="1"/>
  <c r="AP259"/>
  <c r="BN259" s="1"/>
  <c r="AO259"/>
  <c r="BM259" s="1"/>
  <c r="AJ455"/>
  <c r="H144"/>
  <c r="H175"/>
  <c r="CA126"/>
  <c r="CC126" s="1"/>
  <c r="AJ439"/>
  <c r="AK439"/>
  <c r="BZ174"/>
  <c r="BY174"/>
  <c r="BZ254"/>
  <c r="CA254"/>
  <c r="CC254" s="1"/>
  <c r="BY288"/>
  <c r="CA288"/>
  <c r="CC288" s="1"/>
  <c r="BY146"/>
  <c r="BZ146"/>
  <c r="BY232"/>
  <c r="BZ232"/>
  <c r="BZ288"/>
  <c r="BY254"/>
  <c r="G152"/>
  <c r="L150" i="13" s="1"/>
  <c r="P150" s="1"/>
  <c r="G233" i="10"/>
  <c r="L231" i="13" s="1"/>
  <c r="P231" s="1"/>
  <c r="G151" i="10"/>
  <c r="L149" i="13" s="1"/>
  <c r="G153" i="10"/>
  <c r="L151" i="13" s="1"/>
  <c r="P151" s="1"/>
  <c r="H234" i="10"/>
  <c r="H154"/>
  <c r="AI144"/>
  <c r="X154"/>
  <c r="AU154" s="1"/>
  <c r="BS154" s="1"/>
  <c r="M175"/>
  <c r="AP175" s="1"/>
  <c r="BN175" s="1"/>
  <c r="S175"/>
  <c r="AS175" s="1"/>
  <c r="BQ175" s="1"/>
  <c r="AU179"/>
  <c r="BS179" s="1"/>
  <c r="X234"/>
  <c r="AU234" s="1"/>
  <c r="BS234" s="1"/>
  <c r="AU256"/>
  <c r="BS256" s="1"/>
  <c r="AU259"/>
  <c r="BS259" s="1"/>
  <c r="S144"/>
  <c r="O144"/>
  <c r="X175"/>
  <c r="AU175" s="1"/>
  <c r="BS175" s="1"/>
  <c r="AK144"/>
  <c r="AI175"/>
  <c r="AY175" s="1"/>
  <c r="BW175" s="1"/>
  <c r="H216"/>
  <c r="AK216"/>
  <c r="AJ216"/>
  <c r="X216"/>
  <c r="AJ144"/>
  <c r="AU149"/>
  <c r="BS149" s="1"/>
  <c r="K175"/>
  <c r="AO175" s="1"/>
  <c r="BM175" s="1"/>
  <c r="O175"/>
  <c r="AQ175" s="1"/>
  <c r="BO175" s="1"/>
  <c r="I175"/>
  <c r="AN175" s="1"/>
  <c r="BL175" s="1"/>
  <c r="Z175"/>
  <c r="AV175" s="1"/>
  <c r="BT175" s="1"/>
  <c r="AJ313" l="1"/>
  <c r="G313"/>
  <c r="O15"/>
  <c r="AK313"/>
  <c r="S15"/>
  <c r="AI15"/>
  <c r="K15"/>
  <c r="Z15"/>
  <c r="H15"/>
  <c r="M15"/>
  <c r="I15"/>
  <c r="L252" i="13"/>
  <c r="G256" i="10"/>
  <c r="CA256" s="1"/>
  <c r="CC256" s="1"/>
  <c r="BS455"/>
  <c r="BS313" s="1"/>
  <c r="AU313"/>
  <c r="F20" i="11"/>
  <c r="CA464" i="10"/>
  <c r="CC464" s="1"/>
  <c r="L210" i="13"/>
  <c r="AU216" i="10"/>
  <c r="BS216" s="1"/>
  <c r="F56" i="11"/>
  <c r="L232" i="13"/>
  <c r="F32" i="11" s="1"/>
  <c r="L152" i="13"/>
  <c r="P149"/>
  <c r="P152" s="1"/>
  <c r="P475"/>
  <c r="P484" s="1"/>
  <c r="P311" s="1"/>
  <c r="L484"/>
  <c r="F59" i="11" s="1"/>
  <c r="L309" i="13"/>
  <c r="P302"/>
  <c r="P309" s="1"/>
  <c r="P232"/>
  <c r="CD478" i="10"/>
  <c r="AS144"/>
  <c r="BQ144" s="1"/>
  <c r="AY144"/>
  <c r="BW144" s="1"/>
  <c r="AQ144"/>
  <c r="BO144" s="1"/>
  <c r="G234"/>
  <c r="CA234" s="1"/>
  <c r="CC234" s="1"/>
  <c r="BZ464"/>
  <c r="BY464"/>
  <c r="AW135"/>
  <c r="BU135" s="1"/>
  <c r="AU135"/>
  <c r="BS135" s="1"/>
  <c r="AN179"/>
  <c r="BL179" s="1"/>
  <c r="G144"/>
  <c r="CA146"/>
  <c r="CC146" s="1"/>
  <c r="G149"/>
  <c r="G154"/>
  <c r="BY126"/>
  <c r="BZ126"/>
  <c r="BY259"/>
  <c r="CA259"/>
  <c r="CC259" s="1"/>
  <c r="BZ213"/>
  <c r="CA213"/>
  <c r="CC213" s="1"/>
  <c r="BZ151"/>
  <c r="CA151"/>
  <c r="CC151" s="1"/>
  <c r="BZ147"/>
  <c r="CA147"/>
  <c r="CC147" s="1"/>
  <c r="BZ233"/>
  <c r="CA233"/>
  <c r="CC233" s="1"/>
  <c r="BZ215"/>
  <c r="CA215"/>
  <c r="CC215" s="1"/>
  <c r="BZ153"/>
  <c r="CA153"/>
  <c r="CC153" s="1"/>
  <c r="BZ138"/>
  <c r="CA138"/>
  <c r="CC138" s="1"/>
  <c r="BZ212"/>
  <c r="CA212"/>
  <c r="CC212" s="1"/>
  <c r="BZ167"/>
  <c r="CA167"/>
  <c r="CC167" s="1"/>
  <c r="BZ152"/>
  <c r="CA152"/>
  <c r="CC152" s="1"/>
  <c r="BZ137"/>
  <c r="CA137"/>
  <c r="CC137" s="1"/>
  <c r="BY256"/>
  <c r="BY311"/>
  <c r="BZ311"/>
  <c r="BZ259"/>
  <c r="BY153"/>
  <c r="BY138"/>
  <c r="BY212"/>
  <c r="BY167"/>
  <c r="BY152"/>
  <c r="BY137"/>
  <c r="CA135"/>
  <c r="BY213"/>
  <c r="BY151"/>
  <c r="BY147"/>
  <c r="BY233"/>
  <c r="BY215"/>
  <c r="CA175"/>
  <c r="CC175" s="1"/>
  <c r="AJ175"/>
  <c r="AJ15" s="1"/>
  <c r="AK175"/>
  <c r="AK15" s="1"/>
  <c r="X144"/>
  <c r="X15" s="1"/>
  <c r="BZ256" l="1"/>
  <c r="G15"/>
  <c r="L311" i="13"/>
  <c r="L254"/>
  <c r="F36" i="11" s="1"/>
  <c r="P252" i="13"/>
  <c r="P254" s="1"/>
  <c r="P177"/>
  <c r="L180"/>
  <c r="F21" i="11" s="1"/>
  <c r="P179" i="13"/>
  <c r="P180" s="1"/>
  <c r="F50" i="11"/>
  <c r="P210" i="13"/>
  <c r="L214"/>
  <c r="F28" i="11" s="1"/>
  <c r="F16"/>
  <c r="AU144" i="10"/>
  <c r="BS144" s="1"/>
  <c r="CA455"/>
  <c r="CA154"/>
  <c r="CC154" s="1"/>
  <c r="BZ149"/>
  <c r="BY179"/>
  <c r="BZ455"/>
  <c r="BY455"/>
  <c r="BY149"/>
  <c r="CA149"/>
  <c r="CC149" s="1"/>
  <c r="BY175"/>
  <c r="BZ175"/>
  <c r="BZ139"/>
  <c r="CA139"/>
  <c r="CC139" s="1"/>
  <c r="BZ179"/>
  <c r="CA179"/>
  <c r="CC179" s="1"/>
  <c r="BY216"/>
  <c r="CA216"/>
  <c r="CC216" s="1"/>
  <c r="BY135"/>
  <c r="CC135"/>
  <c r="BZ216"/>
  <c r="BZ135"/>
  <c r="BY154"/>
  <c r="BZ154"/>
  <c r="BY234"/>
  <c r="BZ234"/>
  <c r="CA144"/>
  <c r="CC144" s="1"/>
  <c r="BY139"/>
  <c r="L13" i="13" l="1"/>
  <c r="CC455" i="10"/>
  <c r="F11" i="11"/>
  <c r="P214" i="13"/>
  <c r="P13" s="1"/>
  <c r="CA439" i="10"/>
  <c r="CC439" s="1"/>
  <c r="BY439"/>
  <c r="BZ439"/>
  <c r="CA487"/>
  <c r="CC487" s="1"/>
  <c r="BZ487"/>
  <c r="BY487"/>
  <c r="BY313" s="1"/>
  <c r="AY212"/>
  <c r="BW212" s="1"/>
  <c r="AN212"/>
  <c r="BL212" s="1"/>
  <c r="AY233"/>
  <c r="BW233" s="1"/>
  <c r="AN233"/>
  <c r="BL233" s="1"/>
  <c r="BY144"/>
  <c r="BZ144"/>
  <c r="BZ313" l="1"/>
  <c r="CC313"/>
  <c r="CA313"/>
  <c r="AY439"/>
  <c r="AN439"/>
  <c r="BL439" s="1"/>
  <c r="AN234"/>
  <c r="BL234" s="1"/>
  <c r="AY234"/>
  <c r="BW234" s="1"/>
  <c r="AN216"/>
  <c r="BL216" s="1"/>
  <c r="AY216"/>
  <c r="BW216" s="1"/>
  <c r="BW439" l="1"/>
  <c r="CA124"/>
  <c r="CC124" s="1"/>
  <c r="BY124"/>
  <c r="BZ124"/>
  <c r="AN449" l="1"/>
  <c r="BL449" s="1"/>
  <c r="AY449"/>
  <c r="BW449" l="1"/>
  <c r="AN487"/>
  <c r="AY487"/>
  <c r="BW487" s="1"/>
  <c r="R13"/>
  <c r="Q13"/>
  <c r="N13"/>
  <c r="O13"/>
  <c r="J13"/>
  <c r="M13"/>
  <c r="L13"/>
  <c r="T13"/>
  <c r="BW313" l="1"/>
  <c r="AY313"/>
  <c r="BL487"/>
  <c r="BL313" s="1"/>
  <c r="AN313"/>
  <c r="P13"/>
  <c r="K13"/>
  <c r="S13"/>
  <c r="U13"/>
  <c r="W13"/>
  <c r="Z13"/>
  <c r="AF13"/>
  <c r="AG13"/>
  <c r="AD13"/>
  <c r="AE13"/>
  <c r="AH13"/>
  <c r="Y13"/>
  <c r="AC13"/>
  <c r="AA13"/>
  <c r="AI13" l="1"/>
  <c r="X13"/>
  <c r="AB13"/>
  <c r="AL13"/>
  <c r="C65" i="11"/>
  <c r="C51" s="1"/>
  <c r="C10" s="1"/>
  <c r="D65"/>
  <c r="D51" s="1"/>
  <c r="F65"/>
  <c r="N936" i="13"/>
  <c r="N628" s="1"/>
  <c r="K936"/>
  <c r="K628" s="1"/>
  <c r="Q936"/>
  <c r="Q628" s="1"/>
  <c r="O936"/>
  <c r="O628" s="1"/>
  <c r="R936"/>
  <c r="R628" s="1"/>
  <c r="J936"/>
  <c r="J628" s="1"/>
  <c r="M936"/>
  <c r="M628" s="1"/>
  <c r="F51" i="11" l="1"/>
  <c r="J11" i="13"/>
  <c r="O11"/>
  <c r="K11"/>
  <c r="M11"/>
  <c r="R11"/>
  <c r="Q11"/>
  <c r="N11"/>
  <c r="I938" i="10"/>
  <c r="H938" s="1"/>
  <c r="H939" s="1"/>
  <c r="H631" s="1"/>
  <c r="D117" i="11"/>
  <c r="D92" l="1"/>
  <c r="D10" s="1"/>
  <c r="H13" i="10"/>
  <c r="I939"/>
  <c r="I631" s="1"/>
  <c r="AJ938"/>
  <c r="AJ939" s="1"/>
  <c r="AJ631" s="1"/>
  <c r="AK938"/>
  <c r="AK939" s="1"/>
  <c r="AK631" s="1"/>
  <c r="AN939" l="1"/>
  <c r="BL939" s="1"/>
  <c r="G938"/>
  <c r="AJ13"/>
  <c r="I13"/>
  <c r="AN631"/>
  <c r="BL631" s="1"/>
  <c r="AK13"/>
  <c r="L935" i="13" l="1"/>
  <c r="L936" s="1"/>
  <c r="L628" s="1"/>
  <c r="G939" i="10"/>
  <c r="G631" s="1"/>
  <c r="P935" i="13" l="1"/>
  <c r="P936" s="1"/>
  <c r="P628" s="1"/>
  <c r="BY939" i="10"/>
  <c r="BZ939"/>
  <c r="CA939"/>
  <c r="CC939" s="1"/>
  <c r="G13"/>
  <c r="P11" i="13" l="1"/>
  <c r="BZ631" i="10"/>
  <c r="CA631"/>
  <c r="CC631" s="1"/>
  <c r="BY631"/>
  <c r="L11" i="13"/>
  <c r="F117" i="11"/>
  <c r="F92" s="1"/>
  <c r="F10" s="1"/>
</calcChain>
</file>

<file path=xl/sharedStrings.xml><?xml version="1.0" encoding="utf-8"?>
<sst xmlns="http://schemas.openxmlformats.org/spreadsheetml/2006/main" count="6580" uniqueCount="1000">
  <si>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</si>
  <si>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</si>
  <si>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</si>
  <si>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</si>
  <si>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</si>
  <si>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</si>
  <si>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</si>
  <si>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</si>
  <si>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</si>
  <si>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</si>
  <si>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</si>
  <si>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</si>
  <si>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</si>
  <si>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</si>
  <si>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</si>
  <si>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</si>
  <si>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</si>
  <si>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</si>
  <si>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</si>
  <si>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</si>
  <si>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</si>
  <si>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</si>
  <si>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</si>
  <si>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</si>
  <si>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</si>
  <si>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</si>
  <si>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</si>
  <si>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</si>
  <si>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</si>
  <si>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</si>
  <si>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</si>
  <si>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</si>
  <si>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</si>
  <si>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</si>
  <si>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</si>
  <si>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деревянные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</si>
  <si>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</si>
  <si>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</si>
  <si>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</si>
  <si>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 "Городской округ "город Новозыбков"</t>
  </si>
  <si>
    <t>Муниципальное образование "Городской округ "город Новозыбков"</t>
  </si>
  <si>
    <t>Муниципальное образование  городской  округ " город Стародуб"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</si>
  <si>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</si>
  <si>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</si>
  <si>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</si>
  <si>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</si>
  <si>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</si>
  <si>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</si>
  <si>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</si>
  <si>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</si>
  <si>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</si>
  <si>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</si>
  <si>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</si>
  <si>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</si>
  <si>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</si>
  <si>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</si>
  <si>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</si>
  <si>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</si>
  <si>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</si>
  <si>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</si>
  <si>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</si>
  <si>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</si>
  <si>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</si>
  <si>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</si>
  <si>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</si>
  <si>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</si>
  <si>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</si>
  <si>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</si>
  <si>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</si>
  <si>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</si>
  <si>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</si>
  <si>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</si>
  <si>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</si>
  <si>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Итого по муниципальному образованию "Жуковский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</si>
  <si>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</si>
  <si>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</si>
  <si>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</si>
  <si>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</si>
  <si>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</si>
  <si>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</si>
  <si>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</si>
  <si>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</si>
  <si>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"Новозыбковский муниципальный  район"</t>
  </si>
  <si>
    <t>Итого по муниципальному образованию "Новозыбковский муниципальный район"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</si>
  <si>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</si>
  <si>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</si>
  <si>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</si>
  <si>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</si>
  <si>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</si>
  <si>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</si>
  <si>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</si>
  <si>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</si>
  <si>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</si>
  <si>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</si>
  <si>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</si>
  <si>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"Меленское сельское поселение" Стародубского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</si>
  <si>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</si>
  <si>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</si>
  <si>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</si>
  <si>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</si>
  <si>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</si>
  <si>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</si>
  <si>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</si>
  <si>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</si>
  <si>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бревно (брус)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</si>
  <si>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</si>
  <si>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</si>
  <si>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</si>
  <si>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</si>
  <si>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Муниципальное образование "Мглинское городское поселение" Мглинского района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</si>
  <si>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</si>
  <si>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</si>
  <si>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</si>
  <si>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</si>
  <si>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Муниципальное образование   "Жуковское городское поселение" Жуковского муниципального района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</si>
  <si>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</si>
  <si>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</si>
  <si>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</si>
  <si>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</si>
  <si>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</si>
  <si>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</si>
  <si>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</si>
  <si>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</si>
  <si>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</si>
  <si>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</si>
  <si>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</si>
  <si>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</si>
  <si>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Молодой Гвардии, д. 88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</si>
  <si>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</si>
  <si>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</si>
  <si>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</si>
  <si>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</si>
  <si>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</si>
  <si>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</si>
  <si>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</si>
  <si>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</si>
  <si>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</si>
  <si>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</si>
  <si>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</si>
  <si>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</si>
  <si>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</si>
  <si>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</si>
  <si>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</si>
  <si>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</si>
  <si>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</si>
  <si>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</si>
  <si>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</si>
  <si>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</si>
  <si>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</si>
  <si>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</si>
  <si>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</si>
  <si>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</si>
  <si>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</si>
  <si>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</si>
  <si>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</si>
  <si>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</si>
  <si>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</si>
  <si>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</si>
  <si>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</si>
  <si>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</si>
  <si>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</si>
  <si>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</si>
  <si>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</si>
  <si>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</si>
  <si>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</si>
  <si>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</si>
  <si>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</si>
  <si>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</si>
  <si>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Сравнение предельной и удельной стоимостей</t>
  </si>
  <si>
    <t>г. Брянск, ул. Ленинградская, д. 5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</si>
  <si>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</si>
  <si>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</si>
  <si>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</si>
  <si>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</si>
  <si>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</si>
  <si>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</si>
  <si>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</si>
  <si>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</si>
  <si>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</si>
  <si>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</si>
  <si>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</si>
  <si>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</si>
  <si>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</si>
  <si>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</si>
  <si>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Итого по муниципальному образованию "Суземское городское поселение" Суземского муниципального района</t>
  </si>
  <si>
    <t>Муниципальное образование   "Жуковский муниципальный район"</t>
  </si>
  <si>
    <t>г. Брянск, ул. Металлургов, д. 37</t>
  </si>
  <si>
    <t>г. Стародуб, ул. Калинина, д. 19</t>
  </si>
  <si>
    <t xml:space="preserve">Итого по Брянской области 2020 - 2022 гг </t>
  </si>
  <si>
    <t>Итого по Брянской области 2020 год</t>
  </si>
  <si>
    <t>2020 год</t>
  </si>
  <si>
    <t>г. Брянск, пер Металлистов, д. 20</t>
  </si>
  <si>
    <t>г. Брянск, ул 2-я Мичурина, д. 27</t>
  </si>
  <si>
    <t>г. Брянск, ул Богдана Хмельницкого, д. 4</t>
  </si>
  <si>
    <t>г. Брянск, ул Димитрова, д. 41</t>
  </si>
  <si>
    <t>г. Брянск, ул Дружбы, д. 28</t>
  </si>
  <si>
    <t>г. Брянск, ул Камозина, д. 18</t>
  </si>
  <si>
    <t>г. Брянск, ул Литейная, д. 21/128</t>
  </si>
  <si>
    <t>г. Брянск, ул Медведева, д. 2</t>
  </si>
  <si>
    <t>г. Брянск, ул Ново-Советская, д. 99</t>
  </si>
  <si>
    <t>г. Брянск, ул Новозыбковская, д. 16</t>
  </si>
  <si>
    <t>г. Брянск, ул Пушкина, д. 13</t>
  </si>
  <si>
    <t>г. Брянск, ул Ромашина, д. 34/1</t>
  </si>
  <si>
    <t>г. Брянск, ул Ульянова, д. 131</t>
  </si>
  <si>
    <t>г. Брянск, ул Ульянова, д. 133</t>
  </si>
  <si>
    <t>г. Брянск, ул Харьковская, д. 2</t>
  </si>
  <si>
    <t>12.2020</t>
  </si>
  <si>
    <t>г. Клинцы, ул Мира, д. 27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</si>
  <si>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</si>
  <si>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</si>
  <si>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</si>
  <si>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16</t>
  </si>
  <si>
    <t>г. Новозыбков, ул Голодеда, д. 20</t>
  </si>
  <si>
    <t>г. Новозыбков, ул Интернациональная, д. 68</t>
  </si>
  <si>
    <t>г. Новозыбков, ул Кубановская, д. 4/2</t>
  </si>
  <si>
    <t>г. Новозыбков, ул Ленина, д. 18</t>
  </si>
  <si>
    <t>г. Новозыбков, ул Ломоносова, д. 16</t>
  </si>
  <si>
    <t>г. Новозыбков, ул Мичурина, д. 8</t>
  </si>
  <si>
    <t>г. Новозыбков, ул Мичурина, д. 60</t>
  </si>
  <si>
    <t>г. Новозыбков, ул Новая, д. 11А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</si>
  <si>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</si>
  <si>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</si>
  <si>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</si>
  <si>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Евсеевская, д. 25</t>
  </si>
  <si>
    <t>г. Стародуб, ул. Красных Партизан, д. 65</t>
  </si>
  <si>
    <t>г. Стародуб, ул. Урицкого, д. 23</t>
  </si>
  <si>
    <t>г. Сельцо, пер. Свердлова, д. 8</t>
  </si>
  <si>
    <t>г. Сельцо, ул. Мейпариани, д. 15А</t>
  </si>
  <si>
    <t>г. Сельцо, ул. Мейпариани, д. 18</t>
  </si>
  <si>
    <t>с. Глинищево, ул. Клубная, д. 6</t>
  </si>
  <si>
    <t>с. Глинищево, ул. Садовая, д. 31</t>
  </si>
  <si>
    <t>с. Глинищево, ул. Школьная, д. 4</t>
  </si>
  <si>
    <t>с. Толмачево, ул. Трудовая, д. 4</t>
  </si>
  <si>
    <t>п. Выгоничи, ул. 9 Мая, д. 11</t>
  </si>
  <si>
    <t>г. Жуковка, пер. Мальцева, д. 3</t>
  </si>
  <si>
    <t>г. Жуковка, пер. Сосновый, д. 10А</t>
  </si>
  <si>
    <t>г. Жуковка, ул. Карла Либкнехта, д. 2</t>
  </si>
  <si>
    <t>г. Жуковка, ул. Карла Маркса, д. 84</t>
  </si>
  <si>
    <t>г. Жуковка, ул. Некрасова, д. 35</t>
  </si>
  <si>
    <t>пгт. Климово, ул. Полевая, д. 43</t>
  </si>
  <si>
    <t>пгт. Климово, ул. Полевая, д. 51</t>
  </si>
  <si>
    <t>г. Мглин, пер. 2-й Первомайский, д. 2</t>
  </si>
  <si>
    <t>п. Навля, пер. Дмитрия Емлютина, д. 3</t>
  </si>
  <si>
    <t>г. Севск, ул. Маяковского, д. 6</t>
  </si>
  <si>
    <t>п. Косицы, ул. Мира, д. 7</t>
  </si>
  <si>
    <t>с. Меленск, ул. Комсомольская, д. 11</t>
  </si>
  <si>
    <t>п. Суземка, ул. Лермонтова, д. 4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</si>
  <si>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</si>
  <si>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</si>
  <si>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</si>
  <si>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</si>
  <si>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10/25</t>
  </si>
  <si>
    <t>г. Брянск, пр-кт. Московский, д. 18Б</t>
  </si>
  <si>
    <t>г. Брянск, пр-кт. Московский, д. 20А</t>
  </si>
  <si>
    <t>г. Брянск, пр-кт. Московский, д. 152, 3-5п.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</si>
  <si>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</si>
  <si>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</si>
  <si>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</si>
  <si>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</si>
  <si>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</si>
  <si>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</si>
  <si>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</si>
  <si>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</si>
  <si>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</si>
  <si>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</si>
  <si>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</si>
  <si>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</si>
  <si>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</si>
  <si>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</si>
  <si>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12.2021</t>
  </si>
  <si>
    <t>Итого по Брянской области 2021 год</t>
  </si>
  <si>
    <t>г. Клинцы, ул. Ворошилова, д. 11</t>
  </si>
  <si>
    <t>г. Клинцы, ул. Октябрьская, д. 104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</si>
  <si>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</si>
  <si>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</si>
  <si>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</si>
  <si>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</si>
  <si>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</si>
  <si>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</si>
  <si>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</si>
  <si>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</si>
  <si>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</si>
  <si>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</si>
  <si>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</si>
  <si>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</si>
  <si>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Новые Дарковичи, д. 7</t>
  </si>
  <si>
    <t>п. Новые Дарковичи, д. 11</t>
  </si>
  <si>
    <t>п. Пальцо, пер. Ленина, д. 5</t>
  </si>
  <si>
    <t>п. Путевка, ул. Садовая, д. 27</t>
  </si>
  <si>
    <t>п. Свень, ул. Советская, д. 1</t>
  </si>
  <si>
    <t>п. Свень, ул. Советская, д. 2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</si>
  <si>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</si>
  <si>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</si>
  <si>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</si>
  <si>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</si>
  <si>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</si>
  <si>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</si>
  <si>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</si>
  <si>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</si>
  <si>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</si>
  <si>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</si>
  <si>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</si>
  <si>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п. Косицы, ул. Мира, д. 4</t>
  </si>
  <si>
    <t>пгт. Белая Березка, ул. Ленина, д. 26</t>
  </si>
  <si>
    <t>2022 год</t>
  </si>
  <si>
    <t>Итого по Брянской области 2022 год</t>
  </si>
  <si>
    <t>г. Брянск, пер. Уральский, д. 8</t>
  </si>
  <si>
    <t>г. Брянск, пр-кт. Ленина, д. 10</t>
  </si>
  <si>
    <t>г. Брянск, пр-кт. Московский, д. 114</t>
  </si>
  <si>
    <t>г. Брянск, пр-кт. Московский, д. 116</t>
  </si>
  <si>
    <t>г. Брянск, пр-кт Станке Димитрова, д. 2Б</t>
  </si>
  <si>
    <t>г. Брянск, пр-кт. Станке Димитрова, д. 61</t>
  </si>
  <si>
    <t>г. Брянск, проезд. 2-й Карьерный, д. 39</t>
  </si>
  <si>
    <t>г. Брянск, ул. 3 Интернационала, д. 4</t>
  </si>
  <si>
    <t>г. Брянск, ул. 3 Интернационала, д. 33</t>
  </si>
  <si>
    <t>г. Брянск, ул. 50-й Армии, д. 7</t>
  </si>
  <si>
    <t>г. Брянск, ул. 7-я Линия, д. 4</t>
  </si>
  <si>
    <t>г. Брянск, ул. 7-я Линия, д. 8</t>
  </si>
  <si>
    <t>г. Брянск, ул. Абашева, д. 5</t>
  </si>
  <si>
    <t>г. Брянск, ул. Авиационная, д. 16</t>
  </si>
  <si>
    <t>г. Брянск, ул. Авиационная, д. 18</t>
  </si>
  <si>
    <t>г. Брянск, ул. Авиационная, д. 20</t>
  </si>
  <si>
    <t>г. Брянск, ул. Авиационная, д. 26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</si>
  <si>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</si>
  <si>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</si>
  <si>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</si>
  <si>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5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</si>
  <si>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</si>
  <si>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</si>
  <si>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</si>
  <si>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</si>
  <si>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</si>
  <si>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</si>
  <si>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</si>
  <si>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</si>
  <si>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</si>
  <si>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40</t>
  </si>
  <si>
    <t>г. Брянск, ул. Белорусская, д. 42</t>
  </si>
  <si>
    <t>г. Брянск, ул. Белорусская, д. 52</t>
  </si>
  <si>
    <t>г. Брянск, ул. Брянского Фронта, д. 6</t>
  </si>
  <si>
    <t>г. Брянск, ул. Брянского Фронта, д. 12/1</t>
  </si>
  <si>
    <t>г. Брянск, ул. Брянского Фронта, д. 14/1</t>
  </si>
  <si>
    <t>г. Брянск, ул. Брянского Фронта, д. 20/1</t>
  </si>
  <si>
    <t>г. Брянск, ул. Брянской Пролетарской Дивизии, д. 3</t>
  </si>
  <si>
    <t>г. Брянск, ул. Брянской Пролетарской Дивизии, д. 3А</t>
  </si>
  <si>
    <t>г. Брянск, ул. Брянской Пролетарской Дивизии, д. 9</t>
  </si>
  <si>
    <t>г. Брянск, ул. Брянской Пролетарской Дивизии, д. 11</t>
  </si>
  <si>
    <t>г. Брянск, ул. Брянской Пролетарской Дивизии, д. 24</t>
  </si>
  <si>
    <t>г. Брянск, ул. Брянской Пролетарской Дивизии, д. 26</t>
  </si>
  <si>
    <t>г. Брянск, ул. Брянской Пролетарской Дивизии, д. 32</t>
  </si>
  <si>
    <t>г. Брянск, ул. Брянской Пролетарской Дивизии, д. 34</t>
  </si>
  <si>
    <t>г. Брянск, ул. Бузинова, д. 3</t>
  </si>
  <si>
    <t>г. Брянск, ул. Бурова, д. 2А</t>
  </si>
  <si>
    <t>г. Брянск, ул. Вали Сафроновой, д. 66А</t>
  </si>
  <si>
    <t>г. Брянск, ул. Виноградова, д. 1А</t>
  </si>
  <si>
    <t>г. Брянск, ул. Вокзальная, д. 12А</t>
  </si>
  <si>
    <t>г. Брянск, ул. Вокзальная, д. 37</t>
  </si>
  <si>
    <t>г. Брянск, ул. Вокзальная, д. 148</t>
  </si>
  <si>
    <t>г. Брянск, ул. Вокзальная (Брянск-Восточный), д. 5</t>
  </si>
  <si>
    <t>г. Брянск, ул. Володарского, д. 11</t>
  </si>
  <si>
    <t>г. Брянск, ул. Володарского, д. 48</t>
  </si>
  <si>
    <t>г. Брянск, ул. Володарского, д. 72</t>
  </si>
  <si>
    <t>г. Брянск, ул. Володарского, д. 74</t>
  </si>
  <si>
    <t>г. Брянск, ул. Вяземского, д. 2А</t>
  </si>
  <si>
    <t>г. Брянск, ул. Вяземского, д. 19</t>
  </si>
  <si>
    <t>г. Брянск, ул. Гвардейская, д. 2</t>
  </si>
  <si>
    <t>г. Брянск, ул. Гвардейская, д. 5А</t>
  </si>
  <si>
    <t>г. Брянск, ул. Гоголя, д. 10</t>
  </si>
  <si>
    <t>г. Брянск, ул. Гоголя, д. 11</t>
  </si>
  <si>
    <t>г. Брянск, ул. Гоголя, д. 12</t>
  </si>
  <si>
    <t>г. Брянск, ул. Гоголя, д. 13</t>
  </si>
  <si>
    <t>г. Брянск, ул. Гоголя, д. 14</t>
  </si>
  <si>
    <t>г. Брянск, ул. Гоголя, д. 15</t>
  </si>
  <si>
    <t>г. Брянск, ул. Гоголя, д. 16</t>
  </si>
  <si>
    <t>г. Брянск, ул. Гоголя, д. 17</t>
  </si>
  <si>
    <t>г. Брянск, ул. Гоголя, д. 18</t>
  </si>
  <si>
    <t>г. Брянск, ул. Горбатова, д. 1</t>
  </si>
  <si>
    <t>г. Брянск, ул. Горбатова, д. 1А</t>
  </si>
  <si>
    <t>г. Брянск, ул. Горбатова, д. 3</t>
  </si>
  <si>
    <t>г. Брянск, ул. Горбатова, д. 6</t>
  </si>
  <si>
    <t>г. Брянск, ул. Горбатова, д. 7</t>
  </si>
  <si>
    <t>г. Брянск, ул. Горького, д. 6</t>
  </si>
  <si>
    <t>г. Брянск, ул. Горького, д. 30</t>
  </si>
  <si>
    <t>г. Брянск, ул. Горького, д. 38</t>
  </si>
  <si>
    <t>г. Брянск, ул. Грибоедова, д. 5А</t>
  </si>
  <si>
    <t>г. Брянск, ул. Грибоедова, д. 25</t>
  </si>
  <si>
    <t>г. Брянск, ул. Дзержинского, д. 7А</t>
  </si>
  <si>
    <t>г. Брянск, ул. Дзержинского, д. 30</t>
  </si>
  <si>
    <t>г. Брянск, ул. Дзержинского, д. 40</t>
  </si>
  <si>
    <t>г. Брянск, ул. Дзержинского, д. 48</t>
  </si>
  <si>
    <t>г. Брянск, ул. Димитрова, д. 33</t>
  </si>
  <si>
    <t>г. Брянск, ул. Димитрова, д. 65</t>
  </si>
  <si>
    <t>г. Брянск, ул. Димитрова, д. 118</t>
  </si>
  <si>
    <t>г. Брянск, ул. Димитрова, д. 120</t>
  </si>
  <si>
    <t>г. Брянск, ул. Докучаева, д. 11</t>
  </si>
  <si>
    <t>г. Брянск, ул. Докучаева, д. 13</t>
  </si>
  <si>
    <t>г. Брянск, ул. Докучаева, д. 17</t>
  </si>
  <si>
    <t>г. Брянск, ул. Донбасская, д. 24</t>
  </si>
  <si>
    <t>г. Брянск, ул. Донбасская, д. 28А</t>
  </si>
  <si>
    <t>г. Брянск, ул. Достоевского, д. 4А</t>
  </si>
  <si>
    <t>г. Брянск, ул. Дружбы, д. 4</t>
  </si>
  <si>
    <t>г. Брянск, ул. Дружбы, д. 7</t>
  </si>
  <si>
    <t>г. Брянск, ул. Дружбы, д. 10</t>
  </si>
  <si>
    <t>г. Брянск, ул. Дружбы, д. 12</t>
  </si>
  <si>
    <t>г. Брянск, ул. Дружбы, д. 14</t>
  </si>
  <si>
    <t>г. Брянск, ул. Дружбы, д. 20</t>
  </si>
  <si>
    <t>г. Брянск, ул. Дружбы, д. 24</t>
  </si>
  <si>
    <t>г. Брянск, ул. Дуки, д. 6</t>
  </si>
  <si>
    <t>г. Брянск, ул. Дуки, д. 7</t>
  </si>
  <si>
    <t>г. Брянск, ул. Дуки, д. 9</t>
  </si>
  <si>
    <t>г. Брянск, ул. Дуки, д. 11</t>
  </si>
  <si>
    <t>г. Брянск, ул. Дуки, д. 35</t>
  </si>
  <si>
    <t>г. Брянск, ул. Дятьковская, д. 138</t>
  </si>
  <si>
    <t>г. Брянск, ул. Емлютина, д. 37</t>
  </si>
  <si>
    <t>г. Брянск, ул. Емлютина, д. 41</t>
  </si>
  <si>
    <t>г. Брянск, ул. Емлютина, д. 43</t>
  </si>
  <si>
    <t>г. Брянск, ул. Ермакова, д. 19</t>
  </si>
  <si>
    <t>г. Брянск, ул. Ермакова, д. 34</t>
  </si>
  <si>
    <t>г. Брянск, ул. Есенина, д. 2</t>
  </si>
  <si>
    <t>г. Брянск, ул. Есенина, д. 4</t>
  </si>
  <si>
    <t>г. Брянск, ул. Есенина, д. 8</t>
  </si>
  <si>
    <t>г. Брянск, ул. Есенина, д. 12</t>
  </si>
  <si>
    <t>г. Брянск, ул. Есенина, д. 14</t>
  </si>
  <si>
    <t>г. Брянск, ул. Есенина, д. 16</t>
  </si>
  <si>
    <t>г. Брянск, ул. Есенина, д. 18</t>
  </si>
  <si>
    <t>г. Брянск, ул. Жилстроя, д. 2А</t>
  </si>
  <si>
    <t>г. Брянск, ул. Институтская, д. 8</t>
  </si>
  <si>
    <t>г. Брянск, ул. Институтская, д. 18</t>
  </si>
  <si>
    <t>г. Брянск, ул. Калинина, д. 35</t>
  </si>
  <si>
    <t>г. Брянск, ул. Калинина, д. 264А</t>
  </si>
  <si>
    <t>г. Брянск, ул. Камозина, д. 16</t>
  </si>
  <si>
    <t>г. Брянск, ул. Камозина, д. 32</t>
  </si>
  <si>
    <t>г. Брянск, ул. Камозина, д. 38</t>
  </si>
  <si>
    <t>г. Брянск, ул. Камозина, д. 45</t>
  </si>
  <si>
    <t>г. Брянск, ул. Карла Либкнехта, д. 3</t>
  </si>
  <si>
    <t>г. Брянск, ул. Киевская, д. 36</t>
  </si>
  <si>
    <t>г. Брянск, ул. Киевская, д. 44</t>
  </si>
  <si>
    <t>г. Брянск, ул. Клинцовская, д. 40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</si>
  <si>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</si>
  <si>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</si>
  <si>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</si>
  <si>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</si>
  <si>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</si>
  <si>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6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</si>
  <si>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</si>
  <si>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</si>
  <si>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</si>
  <si>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</si>
  <si>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</si>
  <si>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</si>
  <si>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</si>
  <si>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</si>
  <si>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29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</si>
  <si>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</si>
  <si>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</si>
  <si>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</si>
  <si>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</si>
  <si>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</si>
  <si>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</si>
  <si>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</si>
  <si>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</si>
  <si>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</si>
  <si>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</si>
  <si>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</si>
  <si>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</si>
  <si>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</si>
  <si>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</si>
  <si>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17А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</si>
  <si>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</si>
  <si>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</si>
  <si>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</si>
  <si>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</si>
  <si>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</si>
  <si>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</si>
  <si>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</si>
  <si>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</si>
  <si>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67</t>
  </si>
  <si>
    <t>г. Брянск, ул. Красноармейская, д. 99</t>
  </si>
  <si>
    <t>г. Брянск, ул. Красноармейская, д. 144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</si>
  <si>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</si>
  <si>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</si>
  <si>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</si>
  <si>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</si>
  <si>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</si>
  <si>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</si>
  <si>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</si>
  <si>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</si>
  <si>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</si>
  <si>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</si>
  <si>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</si>
  <si>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</si>
  <si>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</si>
  <si>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</si>
  <si>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</si>
  <si>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27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</si>
  <si>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</si>
  <si>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</si>
  <si>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</si>
  <si>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</si>
  <si>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</si>
  <si>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</si>
  <si>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</si>
  <si>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</si>
  <si>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</si>
  <si>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</si>
  <si>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</si>
  <si>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</si>
  <si>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Лермонтова, д. 5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</si>
  <si>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</si>
  <si>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</si>
  <si>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</si>
  <si>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</si>
  <si>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</si>
  <si>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</si>
  <si>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</si>
  <si>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</si>
  <si>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</si>
  <si>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</si>
  <si>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</si>
  <si>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</si>
  <si>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</si>
  <si>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</si>
  <si>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</si>
  <si>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Литейная, д. 72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</si>
  <si>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</si>
  <si>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</si>
  <si>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</si>
  <si>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</si>
  <si>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</si>
  <si>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</si>
  <si>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</si>
  <si>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</si>
  <si>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</si>
  <si>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</si>
  <si>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</si>
  <si>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</si>
  <si>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</si>
  <si>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</si>
  <si>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</si>
  <si>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</si>
  <si>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</si>
  <si>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Менжинского, д. 25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</si>
  <si>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</si>
  <si>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</si>
  <si>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</si>
  <si>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</si>
  <si>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</si>
  <si>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</si>
  <si>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</si>
  <si>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</si>
  <si>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</si>
  <si>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</si>
  <si>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</si>
  <si>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</si>
  <si>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</si>
  <si>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</si>
  <si>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</si>
  <si>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</si>
  <si>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</si>
  <si>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</si>
  <si>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</si>
  <si>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Молодой Гвардии, д. 85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</si>
  <si>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</si>
  <si>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</si>
  <si>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</si>
  <si>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</si>
  <si>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</si>
  <si>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</si>
  <si>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</si>
  <si>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</si>
  <si>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</si>
  <si>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</si>
  <si>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</si>
  <si>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</si>
  <si>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9</t>
  </si>
  <si>
    <t>г. Брянск, ул. Никитина, д. 9А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</si>
  <si>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</si>
  <si>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</si>
  <si>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</si>
  <si>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</si>
  <si>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</si>
  <si>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</si>
  <si>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</si>
  <si>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</si>
  <si>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</si>
  <si>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</si>
  <si>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</si>
  <si>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</si>
  <si>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</si>
  <si>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83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</si>
  <si>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</si>
  <si>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</si>
  <si>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</si>
  <si>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</si>
  <si>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</si>
  <si>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</si>
  <si>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</si>
  <si>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</si>
  <si>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</si>
  <si>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</si>
  <si>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</si>
  <si>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</si>
  <si>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</si>
  <si>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</si>
  <si>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</si>
  <si>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</si>
  <si>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</si>
  <si>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</si>
  <si>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</si>
  <si>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</si>
  <si>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</si>
  <si>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</si>
  <si>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Пролетарская, д. 28</t>
  </si>
  <si>
    <t>г. Брянск, ул. Профсоюзов, д. 1</t>
  </si>
  <si>
    <t>г. Брянск, ул. Профсоюзов, д. 11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</si>
  <si>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</si>
  <si>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</si>
  <si>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</si>
  <si>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</si>
  <si>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</si>
  <si>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</si>
  <si>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</si>
  <si>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</si>
  <si>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</si>
  <si>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</si>
  <si>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</si>
  <si>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</si>
  <si>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</si>
  <si>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</si>
  <si>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</si>
  <si>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</si>
  <si>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</si>
  <si>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</si>
  <si>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49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</si>
  <si>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</si>
  <si>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</si>
  <si>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</si>
  <si>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</si>
  <si>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</si>
  <si>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</si>
  <si>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</si>
  <si>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</si>
  <si>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</si>
  <si>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</si>
  <si>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</si>
  <si>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</si>
  <si>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</si>
  <si>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</si>
  <si>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</si>
  <si>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</si>
  <si>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</si>
  <si>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</si>
  <si>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</si>
  <si>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</si>
  <si>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</si>
  <si>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12.2022</t>
  </si>
  <si>
    <t xml:space="preserve">деревянные </t>
  </si>
  <si>
    <t>шлакоблочные</t>
  </si>
  <si>
    <t>крупнопанельные блоки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</si>
  <si>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</si>
  <si>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</si>
  <si>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</si>
  <si>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</si>
  <si>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</si>
  <si>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</si>
  <si>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</si>
  <si>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</si>
  <si>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</si>
  <si>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</si>
  <si>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</si>
  <si>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</si>
  <si>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</si>
  <si>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</si>
  <si>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</si>
  <si>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</si>
  <si>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</si>
  <si>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</si>
  <si>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</si>
  <si>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</si>
  <si>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</si>
  <si>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</si>
  <si>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</si>
  <si>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</si>
  <si>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</si>
  <si>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</si>
  <si>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г. Новозыбков, ул. РОС, д. 31</t>
  </si>
  <si>
    <t>г. Новозыбков, ул. Садовая, д. 10</t>
  </si>
  <si>
    <t>г. Новозыбков, ул. Садовая, д. 48</t>
  </si>
  <si>
    <t>г. Новозыбков, ул. Чкалова, д. 15</t>
  </si>
  <si>
    <t>г. Фокино, пл. Ленина, д. 1</t>
  </si>
  <si>
    <t>г. Фокино, ул. Александра Зверева, д. 22</t>
  </si>
  <si>
    <t>г. Фокино, ул. Александра Зверева, д. 23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</si>
  <si>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</si>
  <si>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</si>
  <si>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</si>
  <si>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</si>
  <si>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</si>
  <si>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</si>
  <si>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</si>
  <si>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</si>
  <si>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</si>
  <si>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</si>
  <si>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</si>
  <si>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</si>
  <si>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Карла Маркса, д. 41</t>
  </si>
  <si>
    <t>г. Фокино, ул. Крупской, д. 5</t>
  </si>
  <si>
    <t>г. Сельцо, проезд. Горького, д. 7</t>
  </si>
  <si>
    <t>г. Сельцо, ул. Кирова, д. 51</t>
  </si>
  <si>
    <t>г. Сельцо, ул. Мейпариани, д. 20</t>
  </si>
  <si>
    <t>п. Каменка, д. 1</t>
  </si>
  <si>
    <t>п. Локоть, пр-кт. Ленина, д. 49</t>
  </si>
  <si>
    <t>п. Локоть, пр-кт. Ленина, д. 55</t>
  </si>
  <si>
    <t>п. Локоть, пр-кт. Ленина, д. 65</t>
  </si>
  <si>
    <t>п. Локоть, ул. Дзержинского, д. 6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</si>
  <si>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</si>
  <si>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</si>
  <si>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</si>
  <si>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</si>
  <si>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</si>
  <si>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</si>
  <si>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</si>
  <si>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Молодежная, д. 2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</si>
  <si>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</si>
  <si>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</si>
  <si>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</si>
  <si>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</si>
  <si>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</si>
  <si>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Глинищево, пер. Октябрьский, д. 8А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</si>
  <si>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</si>
  <si>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</si>
  <si>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</si>
  <si>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</si>
  <si>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>п. Выгоничи, ул. Ленина, д. 41</t>
  </si>
  <si>
    <t>п. Выгоничи, ул. Пионерская, д. 45</t>
  </si>
  <si>
    <t>п. Садовый, ул. Набережная, д. 22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</si>
  <si>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</si>
  <si>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Классона, д. 3</t>
  </si>
  <si>
    <t>п. Мирный, ул. Классона, д. 4</t>
  </si>
  <si>
    <t>п. Мирный, ул. Классона, д. 5</t>
  </si>
  <si>
    <t>п. Мирный, ул. Классона, д. 6</t>
  </si>
  <si>
    <t>п. Мирный, ул. Классона, д. 7</t>
  </si>
  <si>
    <t>п. Мирный, ул. Классона, д. 8</t>
  </si>
  <si>
    <t>п. Мирный, ул. Комсомольская, д. 2</t>
  </si>
  <si>
    <t>п. Мирный, ул. Комсомольская, д. 4</t>
  </si>
  <si>
    <t>п. Мирный, ул. Ленина, д. 1</t>
  </si>
  <si>
    <t>п. Мирный, ул. Ленина, д. 2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</si>
  <si>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</si>
  <si>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</si>
  <si>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</si>
  <si>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</si>
  <si>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</si>
  <si>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</si>
  <si>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</si>
  <si>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</si>
  <si>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</si>
  <si>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</si>
  <si>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пгт. Дубровка, мкр. 1-й, д. 42</t>
  </si>
  <si>
    <t>пгт. Дубровка, ул. Сельхозтехника, д. 1А</t>
  </si>
  <si>
    <t>г. Дятьково, ул. Орджоникидзе, д. 1Б</t>
  </si>
  <si>
    <t>г. Дятьково, ул. Орджоникидзе, д. 1В</t>
  </si>
  <si>
    <t>г. Дятьково, ул. Циолковского, д. 11</t>
  </si>
  <si>
    <t>рп. Ивот, ул. Дзержинского, д. 2</t>
  </si>
  <si>
    <t>рп. Ивот, ул. Дзержинского, д. 11</t>
  </si>
  <si>
    <t>рп. Ивот, ул. Первомайская, д. 36</t>
  </si>
  <si>
    <t>рп. Ивот, ул. Пролетарская, д. 2</t>
  </si>
  <si>
    <t>рп. Ивот, ул. Пролетарская, д. 10</t>
  </si>
  <si>
    <t>рп. Ивот, ул. Пролетарская, д. 11</t>
  </si>
  <si>
    <t>рп. Ивот, ул. Пролетарская, д. 14</t>
  </si>
  <si>
    <t>рп. Ивот, ул. Пролетарская, д. 17</t>
  </si>
  <si>
    <t>рп. Ивот, ул. Пролетарская, д. 20</t>
  </si>
  <si>
    <t>рп. Ивот, ул. Пролетарская, д. 21</t>
  </si>
  <si>
    <t>п. Старь, ул. Комарова, д. 4</t>
  </si>
  <si>
    <t>п. Старь, ул. Ленина, д. 21</t>
  </si>
  <si>
    <t>п. Старь, ул. Партизанская, д. 10</t>
  </si>
  <si>
    <t>п. Старь, ул. Спортивная, д. 1</t>
  </si>
  <si>
    <t>д. Сельцо, ул. Ленина, д. 2</t>
  </si>
  <si>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</si>
  <si>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</si>
  <si>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</si>
  <si>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</si>
  <si>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</si>
  <si>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</si>
  <si>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</si>
  <si>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</si>
  <si>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</si>
  <si>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</si>
  <si>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</si>
  <si>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</si>
  <si>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</si>
  <si>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</si>
  <si>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</si>
  <si>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</si>
  <si>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</si>
  <si>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с. Жирятино, ул. Ленина, д. 39</t>
  </si>
  <si>
    <t>г. Жуковка, ул. Гоголя, д. 1</t>
  </si>
  <si>
    <t>г. Жуковка, ул. Карла Маркса, д. 80</t>
  </si>
  <si>
    <t>г. Жуковка, ул. Карла Маркса, д. 82</t>
  </si>
  <si>
    <t>д. Карпиловка, ул. Молодежная, д.2</t>
  </si>
  <si>
    <t>п. Вышков, ул. Клубная Площадь, д. 11</t>
  </si>
  <si>
    <t>п. Вышков, ул. Кооперативная, д. 17</t>
  </si>
  <si>
    <t>д. Карпиловка, ул. Молодежная, д.1</t>
  </si>
  <si>
    <t>г. Карачев, ул. Пролетарская, д. 2Б</t>
  </si>
  <si>
    <t>г. Карачев, ул. Тургенева, д. 5</t>
  </si>
  <si>
    <t>д. Мальтина, ул. Привокзальная, д. 2А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</si>
  <si>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</si>
  <si>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</si>
  <si>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</si>
  <si>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</si>
  <si>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</si>
  <si>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</si>
  <si>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</si>
  <si>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</si>
  <si>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Березовка, ул. Школьная, д. 4</t>
  </si>
  <si>
    <t>п. Дунаевский, ул. Центральная, д. 3</t>
  </si>
  <si>
    <t>п. Дунаевский, ул. Центральная, д. 4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</si>
  <si>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</si>
  <si>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</si>
  <si>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</si>
  <si>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2</t>
  </si>
  <si>
    <t>п. Теплое, ул. Школьная, д. 14</t>
  </si>
  <si>
    <t>с. Вельяминова, ул. Садовая, д. 18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</si>
  <si>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</si>
  <si>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</si>
  <si>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</si>
  <si>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Клетня, мкр. 1-й, д. 16</t>
  </si>
  <si>
    <t>пгт. Климово, кв-л. Микрорайон, д. 19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</si>
  <si>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</si>
  <si>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</si>
  <si>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</si>
  <si>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пер. Молодежный, д. 2</t>
  </si>
  <si>
    <t>п. Чемерна, пер. Силикатный, д. 12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</si>
  <si>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</si>
  <si>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</si>
  <si>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</si>
  <si>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</si>
  <si>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п. Лопандино, ул. Кирова, д. 4</t>
  </si>
  <si>
    <t>п. Марьинка, ул. Мичурина, д. 12</t>
  </si>
  <si>
    <t>пгт. Красная Гора, пер. Майский, д. 12</t>
  </si>
  <si>
    <t>пгт. Красная Гора, пер. Юность, д. 6</t>
  </si>
  <si>
    <t>пгт. Красная Гора, ул. Буйневича, д. 26</t>
  </si>
  <si>
    <t>пгт. Красная Гора, ул. Буйневича, д. 58В</t>
  </si>
  <si>
    <t>пгт. Красная Гора, ул. Куйбышева, д. 23</t>
  </si>
  <si>
    <t>пгт. Красная Гора, ул. Мелиоративная, д. 1</t>
  </si>
  <si>
    <t>пгт. Красная Гора, ул. Первомайская, д. 12</t>
  </si>
  <si>
    <t>пгт. Красная Гора, ул. Первомайская, д. 18</t>
  </si>
  <si>
    <t>пгт. Красная Гора, ул. Первомайская, д. 20</t>
  </si>
  <si>
    <t>пгт. Красная Гора, ул. Пушкина, д. 3</t>
  </si>
  <si>
    <t>пгт. Красная Гора, ул. Пушкина, д. 4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</si>
  <si>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</si>
  <si>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</si>
  <si>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</si>
  <si>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</si>
  <si>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</si>
  <si>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</si>
  <si>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</si>
  <si>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</si>
  <si>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г. Мглин, пер. 2-й Первомайский, д. 2А</t>
  </si>
  <si>
    <t>п. Навля, пер. 30 лет Победы, д. 1А</t>
  </si>
  <si>
    <t>п. Навля, ул. Генерала Петренко, д. 4</t>
  </si>
  <si>
    <t>п. Навля, ул. Генерала Петренко, д. 8</t>
  </si>
  <si>
    <t>с. Новые Бобовичи, ул. Советская, д. 57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</si>
  <si>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</si>
  <si>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</si>
  <si>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</si>
  <si>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</si>
  <si>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</si>
  <si>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1-й Квартал, д. 3</t>
  </si>
  <si>
    <t>пгт. Погар, ул. 1-й Квартал, д. 6</t>
  </si>
  <si>
    <t>пгт. Погар, ул. 2-й Квартал, д. 3</t>
  </si>
  <si>
    <t>г. Почеп, ул. Мглинская, д. 7</t>
  </si>
  <si>
    <t>г. Почеп, ул. Мглинская, д. 35Б</t>
  </si>
  <si>
    <t>п. Громыки, ул. Центральная, д. 3</t>
  </si>
  <si>
    <t>п. Громыки, ул. Центральная, д. 4</t>
  </si>
  <si>
    <t>п. Громыки, ул. Центральная, д. 7</t>
  </si>
  <si>
    <t>п. Дом Отдыха, ул. Юбилейная, д. 1</t>
  </si>
  <si>
    <t>п. Озаренный, ул. Дорожная, д. 6</t>
  </si>
  <si>
    <t>п. Озаренный, ул. Дорожная, д. 16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</si>
  <si>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</si>
  <si>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</si>
  <si>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</si>
  <si>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</si>
  <si>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п. Рогнедино, ул. Первомайская, д. 11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</si>
  <si>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</si>
  <si>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</si>
  <si>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</si>
  <si>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</si>
  <si>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</si>
  <si>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Итого по муниципальному образованию "Меленское сельское поселение" Стародубского муниципального района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</si>
  <si>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</si>
  <si>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</si>
  <si>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</si>
  <si>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</si>
  <si>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</si>
  <si>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</si>
  <si>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г. Сураж, ул. Ленина, д. 32А</t>
  </si>
  <si>
    <t>г. Сураж, ул. Октябрьская, д. 23</t>
  </si>
  <si>
    <t>п. Лесное, ул. Школьная, д. 1</t>
  </si>
  <si>
    <t>п. Лесное, ул. Школьная, д. 4</t>
  </si>
  <si>
    <t>г. Трубчевск, ул. Ветеранов, д. 3</t>
  </si>
  <si>
    <t>г. Трубчевск, ул. Ветеранов, д. 5</t>
  </si>
  <si>
    <t>г. Трубчевск, ул. Воровского, д. 27А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</si>
  <si>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</si>
  <si>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</si>
  <si>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</si>
  <si>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</si>
  <si>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</si>
  <si>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</si>
  <si>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17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</si>
  <si>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</si>
  <si>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</si>
  <si>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</si>
  <si>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с. Рябчевск, ул. Школьная, д. 4</t>
  </si>
  <si>
    <t>г. Унеча, пер. Крупской, д. 6А</t>
  </si>
  <si>
    <t>г. Унеча, ул. Ленина, д. 17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</si>
  <si>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</si>
  <si>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</si>
  <si>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</si>
  <si>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</si>
  <si>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</t>
  </si>
  <si>
    <t>г. Унеча, ул. Октябрьская, д. 66</t>
  </si>
  <si>
    <t>г. Унеча, ул. Первомайская, д. 2</t>
  </si>
  <si>
    <t>г. Унеча, ул. Первомайская, д. 4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</si>
  <si>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</si>
  <si>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</si>
  <si>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</si>
  <si>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</si>
  <si>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</si>
  <si>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4</t>
  </si>
  <si>
    <t>г. Унеча, ул. Попова, д. 5</t>
  </si>
  <si>
    <t>г. Унеча, ул. Попова, д. 6</t>
  </si>
  <si>
    <t>г. Унеча, ул. Пролетарская,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</si>
  <si>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</si>
  <si>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</si>
  <si>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</si>
  <si>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</si>
  <si>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</si>
  <si>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</si>
  <si>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</si>
  <si>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крупноблобчные силикат</t>
  </si>
  <si>
    <t>железобетонные</t>
  </si>
  <si>
    <t>Тип кровли (ПК - ПК; СК - СК)</t>
  </si>
  <si>
    <t>пгт. Красная Гора, ул. Буйневича, д. 58Б</t>
  </si>
  <si>
    <t>Итого по Брянской области (2020-2022 гг.)</t>
  </si>
  <si>
    <t>2020 г.</t>
  </si>
  <si>
    <t>2021 г.</t>
  </si>
  <si>
    <t>2022 г.</t>
  </si>
  <si>
    <t>Приложение 3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</si>
  <si>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</si>
  <si>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"Мглинское городское поселение" Мглинского муниципального района</t>
  </si>
  <si>
    <t>Муниципальное образование "Навлинское городское поселение" Навлинского муниципального района</t>
  </si>
  <si>
    <t>Муниципальное образование "Навлинское городское поселение" Навлинского мцниуипального района</t>
  </si>
  <si>
    <t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</si>
  <si>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</si>
  <si>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</si>
  <si>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</si>
  <si>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</si>
  <si>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</si>
  <si>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</si>
  <si>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</si>
  <si>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потенциальный спецсчет - перейдет на с/с 19.11.2019</t>
  </si>
  <si>
    <t>потенциальный спецсчет - перейдет на с/с 18.12.2019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</si>
  <si>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</si>
  <si>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ул. Дружбы, д. 3</t>
  </si>
  <si>
    <t>3 квартиры</t>
  </si>
  <si>
    <t>4 квартиры</t>
  </si>
  <si>
    <t xml:space="preserve">Итого по Муниципальному образованию  городской округ "город Стародуб"  </t>
  </si>
  <si>
    <t>Приложение 1                                                            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</si>
  <si>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</si>
  <si>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</si>
  <si>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г. Фокино, ул. Карла Маркса, д. 18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</si>
  <si>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</si>
  <si>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</si>
  <si>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"Погарский муниципальный район"</t>
  </si>
  <si>
    <t>крупноблочные ячеистый бетон</t>
  </si>
  <si>
    <t>Муниципальное образование "Мишковское сельское поселение" Стародубского муниципального района</t>
  </si>
  <si>
    <t>Итого по муниципальному образованию "Мишковское сельское поселение" Стародубского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</si>
  <si>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</si>
  <si>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</si>
  <si>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</si>
  <si>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</si>
  <si>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</si>
  <si>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</si>
  <si>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г. Севск, ул. 2-я Магистральная, д. 1</t>
  </si>
  <si>
    <t>г. Севск, ул. 2-я Магистральная, д. 2</t>
  </si>
  <si>
    <t>г. Севск, ул. 2-я Магистральная, д. 3</t>
  </si>
  <si>
    <t>г. Севск, ул. 2-я Магистральная, д. 4</t>
  </si>
  <si>
    <t>г. Севск, ул. 2-я Магистральная, д. 5</t>
  </si>
  <si>
    <t>г. Севск, ул. Салтыкова-Щедрина, д. 11</t>
  </si>
  <si>
    <t>г. Брянск, ул. Орловская, д. 28</t>
  </si>
  <si>
    <t>крупнопанельные</t>
  </si>
  <si>
    <t>г. Клинцы, ул. Карла Маркса, д. 34</t>
  </si>
  <si>
    <t>Муниципальное образование "Жуковский муниципальный район"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</si>
  <si>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</si>
  <si>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</si>
  <si>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</si>
  <si>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</si>
  <si>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</si>
  <si>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</si>
  <si>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Итого по муниципальному образованию "Красногорское городское поселение" Красногорского муниципального района</t>
  </si>
  <si>
    <t>Планируемые показатели выполнения работ по капитальному ремонту многоквартирных домов Брянской области, включенных в краткосрочный                    (2020-2022 годы) план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</si>
</sst>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65">
    <font>
      <sz val="10"/>
      <name val="Times New Roman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sz val="6"/>
      <color theme="1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3">
    <xf numFmtId="0" fontId="0" fillId="0" borderId="0" applyNumberFormat="0" applyBorder="0" applyProtection="0">
      <alignment horizontal="left" vertical="center" wrapText="1"/>
    </xf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" fillId="0" borderId="0"/>
    <xf numFmtId="0" fontId="31" fillId="0" borderId="0"/>
    <xf numFmtId="0" fontId="4" fillId="34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4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4" fillId="35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4" fillId="3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4" fillId="3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" fillId="3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" fillId="2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" fillId="3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" fillId="31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4" fillId="27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4" fillId="40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4" fillId="4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5" fillId="15" borderId="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5" fillId="6" borderId="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6" fillId="42" borderId="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6" fillId="43" borderId="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6" fillId="42" borderId="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7" fillId="42" borderId="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7" fillId="43" borderId="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7" fillId="42" borderId="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8" fillId="0" borderId="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8" fillId="0" borderId="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9" fillId="0" borderId="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9" fillId="0" borderId="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10" fillId="0" borderId="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10" fillId="0" borderId="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" fillId="0" borderId="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2" fillId="44" borderId="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12" fillId="45" borderId="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14" fillId="22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15" fillId="0" borderId="0"/>
    <xf numFmtId="0" fontId="1" fillId="0" borderId="0"/>
    <xf numFmtId="0" fontId="3" fillId="0" borderId="0"/>
    <xf numFmtId="0" fontId="1" fillId="0" borderId="0"/>
    <xf numFmtId="0" fontId="24" fillId="0" borderId="0"/>
    <xf numFmtId="0" fontId="1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1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0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27" fillId="0" borderId="0">
      <alignment horizontal="left"/>
    </xf>
    <xf numFmtId="0" fontId="3" fillId="0" borderId="0"/>
    <xf numFmtId="0" fontId="29" fillId="0" borderId="0"/>
    <xf numFmtId="0" fontId="21" fillId="0" borderId="0">
      <alignment horizontal="left" vertical="center" wrapText="1"/>
    </xf>
    <xf numFmtId="0" fontId="3" fillId="0" borderId="0"/>
    <xf numFmtId="0" fontId="29" fillId="0" borderId="0"/>
    <xf numFmtId="0" fontId="16" fillId="5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16" fillId="7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47" borderId="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" fillId="47" borderId="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" fillId="47" borderId="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0" fontId="18" fillId="0" borderId="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18" fillId="0" borderId="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0" fillId="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20" fillId="10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164" fontId="54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0" borderId="0">
      <alignment horizontal="right" vertical="top" wrapText="1"/>
    </xf>
    <xf numFmtId="0" fontId="1" fillId="0" borderId="0"/>
  </cellStyleXfs>
  <cellXfs count="491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>
      <alignment horizontal="left" vertical="center" wrapText="1"/>
    </xf>
    <xf numFmtId="49" fontId="21" fillId="0" borderId="0" xfId="0" applyNumberFormat="1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wrapText="1" shrinkToFit="1"/>
    </xf>
    <xf numFmtId="0" fontId="2" fillId="0" borderId="20" xfId="0" applyFont="1" applyFill="1" applyBorder="1">
      <alignment horizontal="left" vertical="center" wrapText="1"/>
    </xf>
    <xf numFmtId="4" fontId="50" fillId="0" borderId="0" xfId="2137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4" fontId="58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4" fontId="50" fillId="79" borderId="0" xfId="0" applyNumberFormat="1" applyFont="1" applyFill="1" applyBorder="1" applyAlignment="1">
      <alignment horizontal="center" vertical="center" wrapText="1"/>
    </xf>
    <xf numFmtId="49" fontId="50" fillId="79" borderId="0" xfId="0" applyNumberFormat="1" applyFont="1" applyFill="1" applyBorder="1" applyAlignment="1">
      <alignment horizontal="center" vertical="center" wrapText="1"/>
    </xf>
    <xf numFmtId="0" fontId="2" fillId="79" borderId="0" xfId="0" applyFont="1" applyFill="1">
      <alignment horizontal="left" vertical="center" wrapText="1"/>
    </xf>
    <xf numFmtId="0" fontId="2" fillId="79" borderId="0" xfId="0" applyFont="1" applyFill="1" applyBorder="1">
      <alignment horizontal="left" vertical="center" wrapText="1"/>
    </xf>
    <xf numFmtId="0" fontId="52" fillId="79" borderId="0" xfId="0" applyFont="1" applyFill="1" applyBorder="1" applyAlignment="1">
      <alignment vertical="center" wrapText="1"/>
    </xf>
    <xf numFmtId="2" fontId="50" fillId="79" borderId="0" xfId="0" applyNumberFormat="1" applyFont="1" applyFill="1" applyBorder="1" applyAlignment="1">
      <alignment horizontal="center" vertical="center" wrapText="1"/>
    </xf>
    <xf numFmtId="0" fontId="50" fillId="79" borderId="0" xfId="0" applyFont="1" applyFill="1" applyBorder="1" applyAlignment="1">
      <alignment horizontal="center" vertical="center" wrapText="1"/>
    </xf>
    <xf numFmtId="0" fontId="52" fillId="79" borderId="0" xfId="2138" applyFont="1" applyFill="1" applyBorder="1" applyAlignment="1">
      <alignment vertical="center" wrapText="1"/>
    </xf>
    <xf numFmtId="0" fontId="50" fillId="79" borderId="0" xfId="2138" applyFont="1" applyFill="1" applyBorder="1" applyAlignment="1">
      <alignment horizontal="center" vertical="center" wrapText="1"/>
    </xf>
    <xf numFmtId="3" fontId="50" fillId="79" borderId="0" xfId="2138" applyNumberFormat="1" applyFont="1" applyFill="1" applyBorder="1" applyAlignment="1">
      <alignment horizontal="center" vertical="center" wrapText="1"/>
    </xf>
    <xf numFmtId="49" fontId="50" fillId="79" borderId="0" xfId="2138" applyNumberFormat="1" applyFont="1" applyFill="1" applyBorder="1" applyAlignment="1">
      <alignment horizontal="center" vertical="center" wrapText="1"/>
    </xf>
    <xf numFmtId="0" fontId="52" fillId="79" borderId="0" xfId="2139" applyFont="1" applyFill="1" applyBorder="1" applyAlignment="1">
      <alignment vertical="center" wrapText="1"/>
    </xf>
    <xf numFmtId="0" fontId="50" fillId="79" borderId="0" xfId="2139" applyFont="1" applyFill="1" applyBorder="1" applyAlignment="1">
      <alignment horizontal="center" vertical="center" wrapText="1"/>
    </xf>
    <xf numFmtId="49" fontId="50" fillId="79" borderId="0" xfId="2139" applyNumberFormat="1" applyFont="1" applyFill="1" applyBorder="1" applyAlignment="1">
      <alignment horizontal="center" vertical="center" wrapText="1"/>
    </xf>
    <xf numFmtId="4" fontId="50" fillId="79" borderId="0" xfId="2132" applyNumberFormat="1" applyFont="1" applyFill="1" applyBorder="1" applyAlignment="1">
      <alignment horizontal="center" vertical="center" wrapText="1"/>
    </xf>
    <xf numFmtId="49" fontId="50" fillId="79" borderId="0" xfId="2132" applyNumberFormat="1" applyFont="1" applyFill="1" applyBorder="1" applyAlignment="1">
      <alignment horizontal="center" vertical="center" wrapText="1"/>
    </xf>
    <xf numFmtId="0" fontId="52" fillId="79" borderId="0" xfId="2140" applyFont="1" applyFill="1" applyBorder="1" applyAlignment="1">
      <alignment vertical="center" wrapText="1"/>
    </xf>
    <xf numFmtId="0" fontId="50" fillId="79" borderId="0" xfId="2140" applyFont="1" applyFill="1" applyBorder="1" applyAlignment="1">
      <alignment horizontal="center" vertical="center" wrapText="1"/>
    </xf>
    <xf numFmtId="49" fontId="50" fillId="79" borderId="0" xfId="2140" applyNumberFormat="1" applyFont="1" applyFill="1" applyBorder="1" applyAlignment="1">
      <alignment horizontal="center" vertical="center" wrapText="1"/>
    </xf>
    <xf numFmtId="0" fontId="50" fillId="79" borderId="0" xfId="2138" applyFont="1" applyFill="1" applyBorder="1" applyAlignment="1">
      <alignment vertical="center" wrapText="1"/>
    </xf>
    <xf numFmtId="165" fontId="50" fillId="79" borderId="0" xfId="0" applyNumberFormat="1" applyFont="1" applyFill="1" applyBorder="1" applyAlignment="1">
      <alignment horizontal="center" vertical="center" wrapText="1"/>
    </xf>
    <xf numFmtId="0" fontId="50" fillId="79" borderId="0" xfId="0" applyFont="1" applyFill="1" applyBorder="1" applyAlignment="1">
      <alignment vertical="center" wrapText="1"/>
    </xf>
    <xf numFmtId="4" fontId="50" fillId="81" borderId="0" xfId="0" applyNumberFormat="1" applyFont="1" applyFill="1" applyBorder="1" applyAlignment="1">
      <alignment horizontal="center" vertical="center" wrapText="1"/>
    </xf>
    <xf numFmtId="49" fontId="50" fillId="81" borderId="0" xfId="0" applyNumberFormat="1" applyFont="1" applyFill="1" applyBorder="1" applyAlignment="1">
      <alignment horizontal="center" vertical="center" wrapText="1"/>
    </xf>
    <xf numFmtId="0" fontId="2" fillId="81" borderId="0" xfId="0" applyFont="1" applyFill="1">
      <alignment horizontal="left" vertical="center" wrapText="1"/>
    </xf>
    <xf numFmtId="0" fontId="52" fillId="81" borderId="0" xfId="0" applyFont="1" applyFill="1" applyBorder="1" applyAlignment="1">
      <alignment vertical="center" wrapText="1"/>
    </xf>
    <xf numFmtId="0" fontId="2" fillId="81" borderId="0" xfId="0" applyFont="1" applyFill="1" applyBorder="1">
      <alignment horizontal="left" vertical="center" wrapText="1"/>
    </xf>
    <xf numFmtId="0" fontId="50" fillId="81" borderId="0" xfId="0" applyFont="1" applyFill="1" applyBorder="1" applyAlignment="1">
      <alignment horizontal="center" vertical="center" wrapText="1"/>
    </xf>
    <xf numFmtId="0" fontId="52" fillId="81" borderId="0" xfId="2138" applyFont="1" applyFill="1" applyBorder="1" applyAlignment="1">
      <alignment vertical="center" wrapText="1"/>
    </xf>
    <xf numFmtId="0" fontId="50" fillId="81" borderId="0" xfId="2138" applyFont="1" applyFill="1" applyBorder="1" applyAlignment="1">
      <alignment horizontal="center" vertical="center" wrapText="1"/>
    </xf>
    <xf numFmtId="0" fontId="52" fillId="81" borderId="0" xfId="2139" applyFont="1" applyFill="1" applyBorder="1" applyAlignment="1">
      <alignment vertical="center" wrapText="1"/>
    </xf>
    <xf numFmtId="0" fontId="50" fillId="81" borderId="0" xfId="2139" applyFont="1" applyFill="1" applyBorder="1" applyAlignment="1">
      <alignment horizontal="center" vertical="center" wrapText="1"/>
    </xf>
    <xf numFmtId="49" fontId="50" fillId="81" borderId="0" xfId="2139" applyNumberFormat="1" applyFont="1" applyFill="1" applyBorder="1" applyAlignment="1">
      <alignment horizontal="center" vertical="center" wrapText="1"/>
    </xf>
    <xf numFmtId="4" fontId="50" fillId="81" borderId="0" xfId="2132" applyNumberFormat="1" applyFont="1" applyFill="1" applyBorder="1" applyAlignment="1">
      <alignment horizontal="center" vertical="center" wrapText="1"/>
    </xf>
    <xf numFmtId="49" fontId="50" fillId="81" borderId="0" xfId="2132" applyNumberFormat="1" applyFont="1" applyFill="1" applyBorder="1" applyAlignment="1">
      <alignment horizontal="center" vertical="center" wrapText="1"/>
    </xf>
    <xf numFmtId="0" fontId="52" fillId="81" borderId="0" xfId="2140" applyFont="1" applyFill="1" applyBorder="1" applyAlignment="1">
      <alignment vertical="center" wrapText="1"/>
    </xf>
    <xf numFmtId="0" fontId="50" fillId="81" borderId="0" xfId="2140" applyFont="1" applyFill="1" applyBorder="1" applyAlignment="1">
      <alignment horizontal="center" vertical="center" wrapText="1"/>
    </xf>
    <xf numFmtId="49" fontId="50" fillId="81" borderId="0" xfId="2140" applyNumberFormat="1" applyFont="1" applyFill="1" applyBorder="1" applyAlignment="1">
      <alignment horizontal="center" vertical="center" wrapText="1"/>
    </xf>
    <xf numFmtId="49" fontId="50" fillId="81" borderId="0" xfId="2138" applyNumberFormat="1" applyFont="1" applyFill="1" applyBorder="1" applyAlignment="1">
      <alignment horizontal="center" vertical="center" wrapText="1"/>
    </xf>
    <xf numFmtId="0" fontId="50" fillId="81" borderId="0" xfId="2138" applyFont="1" applyFill="1" applyBorder="1" applyAlignment="1">
      <alignment vertical="center" wrapText="1"/>
    </xf>
    <xf numFmtId="165" fontId="50" fillId="81" borderId="0" xfId="0" applyNumberFormat="1" applyFont="1" applyFill="1" applyBorder="1" applyAlignment="1">
      <alignment horizontal="center" vertical="center" wrapText="1"/>
    </xf>
    <xf numFmtId="0" fontId="50" fillId="81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wrapText="1" shrinkToFit="1"/>
    </xf>
    <xf numFmtId="4" fontId="2" fillId="79" borderId="0" xfId="0" applyNumberFormat="1" applyFont="1" applyFill="1">
      <alignment horizontal="left" vertical="center" wrapText="1"/>
    </xf>
    <xf numFmtId="0" fontId="21" fillId="80" borderId="0" xfId="0" applyNumberFormat="1" applyFont="1" applyFill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 shrinkToFit="1"/>
    </xf>
    <xf numFmtId="4" fontId="0" fillId="0" borderId="0" xfId="0" applyNumberFormat="1" applyFont="1" applyFill="1" applyBorder="1">
      <alignment horizontal="left" vertical="center" wrapText="1"/>
    </xf>
    <xf numFmtId="3" fontId="0" fillId="82" borderId="0" xfId="0" applyNumberFormat="1" applyFont="1" applyFill="1" applyBorder="1">
      <alignment horizontal="left" vertical="center" wrapText="1"/>
    </xf>
    <xf numFmtId="0" fontId="0" fillId="82" borderId="0" xfId="0" applyFont="1" applyFill="1" applyBorder="1">
      <alignment horizontal="left" vertical="center" wrapText="1"/>
    </xf>
    <xf numFmtId="4" fontId="0" fillId="82" borderId="0" xfId="0" applyNumberFormat="1" applyFont="1" applyFill="1" applyBorder="1">
      <alignment horizontal="left" vertical="center" wrapText="1"/>
    </xf>
    <xf numFmtId="0" fontId="0" fillId="83" borderId="0" xfId="0" applyFont="1" applyFill="1" applyBorder="1">
      <alignment horizontal="left" vertical="center" wrapText="1"/>
    </xf>
    <xf numFmtId="4" fontId="0" fillId="83" borderId="0" xfId="0" applyNumberFormat="1" applyFont="1" applyFill="1" applyBorder="1">
      <alignment horizontal="left" vertical="center" wrapText="1"/>
    </xf>
    <xf numFmtId="0" fontId="2" fillId="84" borderId="0" xfId="0" applyFont="1" applyFill="1">
      <alignment horizontal="left" vertical="center" wrapText="1"/>
    </xf>
    <xf numFmtId="0" fontId="0" fillId="85" borderId="0" xfId="0" applyFont="1" applyFill="1" applyBorder="1">
      <alignment horizontal="left" vertical="center" wrapText="1"/>
    </xf>
    <xf numFmtId="4" fontId="0" fillId="85" borderId="0" xfId="0" applyNumberFormat="1" applyFont="1" applyFill="1" applyBorder="1">
      <alignment horizontal="left" vertical="center" wrapText="1"/>
    </xf>
    <xf numFmtId="0" fontId="52" fillId="84" borderId="0" xfId="0" applyFont="1" applyFill="1" applyBorder="1" applyAlignment="1">
      <alignment vertical="center" wrapText="1"/>
    </xf>
    <xf numFmtId="4" fontId="50" fillId="84" borderId="0" xfId="0" applyNumberFormat="1" applyFont="1" applyFill="1" applyBorder="1" applyAlignment="1">
      <alignment horizontal="center" vertical="center" wrapText="1"/>
    </xf>
    <xf numFmtId="49" fontId="50" fillId="84" borderId="0" xfId="0" applyNumberFormat="1" applyFont="1" applyFill="1" applyBorder="1" applyAlignment="1">
      <alignment horizontal="center" vertical="center" wrapText="1"/>
    </xf>
    <xf numFmtId="0" fontId="2" fillId="84" borderId="0" xfId="0" applyFont="1" applyFill="1" applyBorder="1">
      <alignment horizontal="left" vertical="center" wrapText="1"/>
    </xf>
    <xf numFmtId="4" fontId="50" fillId="84" borderId="0" xfId="0" applyNumberFormat="1" applyFont="1" applyFill="1" applyBorder="1" applyAlignment="1">
      <alignment horizontal="left" vertical="center"/>
    </xf>
    <xf numFmtId="2" fontId="50" fillId="84" borderId="0" xfId="0" applyNumberFormat="1" applyFont="1" applyFill="1" applyBorder="1" applyAlignment="1">
      <alignment horizontal="center" vertical="center" wrapText="1"/>
    </xf>
    <xf numFmtId="0" fontId="50" fillId="84" borderId="0" xfId="0" applyFont="1" applyFill="1" applyBorder="1" applyAlignment="1">
      <alignment horizontal="center" vertical="center" wrapText="1"/>
    </xf>
    <xf numFmtId="0" fontId="52" fillId="84" borderId="0" xfId="2138" applyFont="1" applyFill="1" applyBorder="1" applyAlignment="1">
      <alignment vertical="center" wrapText="1"/>
    </xf>
    <xf numFmtId="0" fontId="50" fillId="84" borderId="0" xfId="2138" applyFont="1" applyFill="1" applyBorder="1" applyAlignment="1">
      <alignment horizontal="center" vertical="center" wrapText="1"/>
    </xf>
    <xf numFmtId="3" fontId="50" fillId="84" borderId="0" xfId="2138" applyNumberFormat="1" applyFont="1" applyFill="1" applyBorder="1" applyAlignment="1">
      <alignment horizontal="center" vertical="center" wrapText="1"/>
    </xf>
    <xf numFmtId="0" fontId="52" fillId="84" borderId="0" xfId="2139" applyFont="1" applyFill="1" applyBorder="1" applyAlignment="1">
      <alignment vertical="center" wrapText="1"/>
    </xf>
    <xf numFmtId="0" fontId="50" fillId="84" borderId="0" xfId="2139" applyFont="1" applyFill="1" applyBorder="1" applyAlignment="1">
      <alignment horizontal="center" vertical="center" wrapText="1"/>
    </xf>
    <xf numFmtId="49" fontId="50" fillId="84" borderId="0" xfId="2139" applyNumberFormat="1" applyFont="1" applyFill="1" applyBorder="1" applyAlignment="1">
      <alignment horizontal="center" vertical="center" wrapText="1"/>
    </xf>
    <xf numFmtId="49" fontId="50" fillId="84" borderId="0" xfId="2138" applyNumberFormat="1" applyFont="1" applyFill="1" applyBorder="1" applyAlignment="1">
      <alignment horizontal="center" vertical="center" wrapText="1"/>
    </xf>
    <xf numFmtId="4" fontId="50" fillId="84" borderId="0" xfId="2132" applyNumberFormat="1" applyFont="1" applyFill="1" applyBorder="1" applyAlignment="1">
      <alignment horizontal="center" vertical="center" wrapText="1"/>
    </xf>
    <xf numFmtId="49" fontId="50" fillId="84" borderId="0" xfId="2132" applyNumberFormat="1" applyFont="1" applyFill="1" applyBorder="1" applyAlignment="1">
      <alignment horizontal="center" vertical="center" wrapText="1"/>
    </xf>
    <xf numFmtId="0" fontId="52" fillId="84" borderId="0" xfId="2140" applyFont="1" applyFill="1" applyBorder="1" applyAlignment="1">
      <alignment vertical="center" wrapText="1"/>
    </xf>
    <xf numFmtId="0" fontId="50" fillId="84" borderId="0" xfId="2140" applyFont="1" applyFill="1" applyBorder="1" applyAlignment="1">
      <alignment horizontal="center" vertical="center" wrapText="1"/>
    </xf>
    <xf numFmtId="49" fontId="50" fillId="84" borderId="0" xfId="2140" applyNumberFormat="1" applyFont="1" applyFill="1" applyBorder="1" applyAlignment="1">
      <alignment horizontal="center" vertical="center" wrapText="1"/>
    </xf>
    <xf numFmtId="0" fontId="50" fillId="84" borderId="0" xfId="2138" applyFont="1" applyFill="1" applyBorder="1" applyAlignment="1">
      <alignment vertical="center" wrapText="1"/>
    </xf>
    <xf numFmtId="165" fontId="50" fillId="84" borderId="0" xfId="0" applyNumberFormat="1" applyFont="1" applyFill="1" applyBorder="1" applyAlignment="1">
      <alignment horizontal="center" vertical="center" wrapText="1"/>
    </xf>
    <xf numFmtId="4" fontId="50" fillId="84" borderId="19" xfId="0" applyNumberFormat="1" applyFont="1" applyFill="1" applyBorder="1" applyAlignment="1">
      <alignment vertical="center"/>
    </xf>
    <xf numFmtId="4" fontId="50" fillId="84" borderId="0" xfId="0" applyNumberFormat="1" applyFont="1" applyFill="1" applyBorder="1" applyAlignment="1">
      <alignment vertical="center"/>
    </xf>
    <xf numFmtId="0" fontId="2" fillId="84" borderId="0" xfId="0" applyFont="1" applyFill="1" applyBorder="1" applyAlignment="1">
      <alignment horizontal="left" vertical="center"/>
    </xf>
    <xf numFmtId="4" fontId="61" fillId="79" borderId="0" xfId="0" applyNumberFormat="1" applyFont="1" applyFill="1">
      <alignment horizontal="left" vertical="center" wrapText="1"/>
    </xf>
    <xf numFmtId="4" fontId="61" fillId="79" borderId="10" xfId="2410" applyNumberFormat="1" applyFont="1" applyFill="1" applyBorder="1" applyAlignment="1">
      <alignment horizontal="center" vertical="center" wrapText="1"/>
    </xf>
    <xf numFmtId="4" fontId="61" fillId="79" borderId="10" xfId="2410" applyNumberFormat="1" applyFont="1" applyFill="1" applyBorder="1" applyAlignment="1">
      <alignment horizontal="left" vertical="center" wrapText="1"/>
    </xf>
    <xf numFmtId="0" fontId="61" fillId="79" borderId="0" xfId="0" applyFont="1" applyFill="1">
      <alignment horizontal="left" vertical="center" wrapText="1"/>
    </xf>
    <xf numFmtId="4" fontId="61" fillId="79" borderId="10" xfId="0" applyNumberFormat="1" applyFont="1" applyFill="1" applyBorder="1">
      <alignment horizontal="left" vertical="center" wrapText="1"/>
    </xf>
    <xf numFmtId="2" fontId="61" fillId="79" borderId="10" xfId="0" applyNumberFormat="1" applyFont="1" applyFill="1" applyBorder="1">
      <alignment horizontal="left" vertical="center" wrapText="1"/>
    </xf>
    <xf numFmtId="164" fontId="61" fillId="79" borderId="10" xfId="2410" applyFont="1" applyFill="1" applyBorder="1" applyAlignment="1">
      <alignment horizontal="left" vertical="center" wrapText="1"/>
    </xf>
    <xf numFmtId="2" fontId="61" fillId="79" borderId="10" xfId="0" applyNumberFormat="1" applyFont="1" applyFill="1" applyBorder="1" applyAlignment="1">
      <alignment horizontal="center" vertical="center" wrapText="1"/>
    </xf>
    <xf numFmtId="4" fontId="60" fillId="79" borderId="10" xfId="2132" applyNumberFormat="1" applyFont="1" applyFill="1" applyBorder="1" applyAlignment="1">
      <alignment horizontal="center" vertical="center" wrapText="1"/>
    </xf>
    <xf numFmtId="0" fontId="61" fillId="79" borderId="10" xfId="0" applyFont="1" applyFill="1" applyBorder="1">
      <alignment horizontal="left" vertical="center" wrapText="1"/>
    </xf>
    <xf numFmtId="43" fontId="61" fillId="79" borderId="0" xfId="0" applyNumberFormat="1" applyFont="1" applyFill="1">
      <alignment horizontal="left" vertical="center" wrapText="1"/>
    </xf>
    <xf numFmtId="4" fontId="61" fillId="79" borderId="11" xfId="0" applyNumberFormat="1" applyFont="1" applyFill="1" applyBorder="1">
      <alignment horizontal="left" vertical="center" wrapText="1"/>
    </xf>
    <xf numFmtId="0" fontId="61" fillId="79" borderId="15" xfId="0" applyFont="1" applyFill="1" applyBorder="1">
      <alignment horizontal="left" vertical="center" wrapText="1"/>
    </xf>
    <xf numFmtId="0" fontId="61" fillId="79" borderId="14" xfId="0" applyFont="1" applyFill="1" applyBorder="1">
      <alignment horizontal="left" vertical="center" wrapText="1"/>
    </xf>
    <xf numFmtId="4" fontId="61" fillId="79" borderId="0" xfId="0" applyNumberFormat="1" applyFont="1" applyFill="1" applyBorder="1">
      <alignment horizontal="left" vertical="center" wrapText="1"/>
    </xf>
    <xf numFmtId="0" fontId="61" fillId="79" borderId="0" xfId="0" applyFont="1" applyFill="1" applyBorder="1">
      <alignment horizontal="left" vertical="center" wrapText="1"/>
    </xf>
    <xf numFmtId="0" fontId="61" fillId="81" borderId="0" xfId="0" applyFont="1" applyFill="1">
      <alignment horizontal="left" vertical="center" wrapText="1"/>
    </xf>
    <xf numFmtId="4" fontId="61" fillId="81" borderId="10" xfId="2410" applyNumberFormat="1" applyFont="1" applyFill="1" applyBorder="1" applyAlignment="1">
      <alignment horizontal="center" vertical="center" wrapText="1"/>
    </xf>
    <xf numFmtId="4" fontId="61" fillId="81" borderId="10" xfId="2410" applyNumberFormat="1" applyFont="1" applyFill="1" applyBorder="1" applyAlignment="1">
      <alignment horizontal="left" vertical="center" wrapText="1"/>
    </xf>
    <xf numFmtId="4" fontId="61" fillId="81" borderId="10" xfId="0" applyNumberFormat="1" applyFont="1" applyFill="1" applyBorder="1">
      <alignment horizontal="left" vertical="center" wrapText="1"/>
    </xf>
    <xf numFmtId="2" fontId="61" fillId="81" borderId="10" xfId="0" applyNumberFormat="1" applyFont="1" applyFill="1" applyBorder="1">
      <alignment horizontal="left" vertical="center" wrapText="1"/>
    </xf>
    <xf numFmtId="164" fontId="61" fillId="81" borderId="10" xfId="2410" applyFont="1" applyFill="1" applyBorder="1" applyAlignment="1">
      <alignment horizontal="left" vertical="center" wrapText="1"/>
    </xf>
    <xf numFmtId="2" fontId="61" fillId="81" borderId="10" xfId="0" applyNumberFormat="1" applyFont="1" applyFill="1" applyBorder="1" applyAlignment="1">
      <alignment horizontal="center" vertical="center" wrapText="1"/>
    </xf>
    <xf numFmtId="4" fontId="60" fillId="81" borderId="10" xfId="0" applyNumberFormat="1" applyFont="1" applyFill="1" applyBorder="1" applyAlignment="1">
      <alignment horizontal="center" vertical="center" wrapText="1"/>
    </xf>
    <xf numFmtId="4" fontId="61" fillId="81" borderId="0" xfId="0" applyNumberFormat="1" applyFont="1" applyFill="1">
      <alignment horizontal="left" vertical="center" wrapText="1"/>
    </xf>
    <xf numFmtId="43" fontId="61" fillId="81" borderId="0" xfId="0" applyNumberFormat="1" applyFont="1" applyFill="1">
      <alignment horizontal="left" vertical="center" wrapText="1"/>
    </xf>
    <xf numFmtId="0" fontId="61" fillId="84" borderId="0" xfId="0" applyFont="1" applyFill="1">
      <alignment horizontal="left" vertical="center" wrapText="1"/>
    </xf>
    <xf numFmtId="4" fontId="61" fillId="84" borderId="10" xfId="2410" applyNumberFormat="1" applyFont="1" applyFill="1" applyBorder="1" applyAlignment="1">
      <alignment horizontal="center" vertical="center" wrapText="1"/>
    </xf>
    <xf numFmtId="4" fontId="61" fillId="84" borderId="10" xfId="2410" applyNumberFormat="1" applyFont="1" applyFill="1" applyBorder="1" applyAlignment="1">
      <alignment horizontal="left" vertical="center" wrapText="1"/>
    </xf>
    <xf numFmtId="4" fontId="61" fillId="84" borderId="10" xfId="0" applyNumberFormat="1" applyFont="1" applyFill="1" applyBorder="1">
      <alignment horizontal="left" vertical="center" wrapText="1"/>
    </xf>
    <xf numFmtId="2" fontId="61" fillId="84" borderId="10" xfId="0" applyNumberFormat="1" applyFont="1" applyFill="1" applyBorder="1">
      <alignment horizontal="left" vertical="center" wrapText="1"/>
    </xf>
    <xf numFmtId="164" fontId="61" fillId="84" borderId="10" xfId="2410" applyFont="1" applyFill="1" applyBorder="1" applyAlignment="1">
      <alignment horizontal="left" vertical="center" wrapText="1"/>
    </xf>
    <xf numFmtId="2" fontId="61" fillId="84" borderId="10" xfId="0" applyNumberFormat="1" applyFont="1" applyFill="1" applyBorder="1" applyAlignment="1">
      <alignment horizontal="center" vertical="center" wrapText="1"/>
    </xf>
    <xf numFmtId="4" fontId="60" fillId="84" borderId="10" xfId="0" applyNumberFormat="1" applyFont="1" applyFill="1" applyBorder="1" applyAlignment="1">
      <alignment horizontal="center" vertical="center" wrapText="1"/>
    </xf>
    <xf numFmtId="4" fontId="61" fillId="84" borderId="0" xfId="0" applyNumberFormat="1" applyFont="1" applyFill="1">
      <alignment horizontal="left" vertical="center" wrapText="1"/>
    </xf>
    <xf numFmtId="43" fontId="61" fillId="84" borderId="0" xfId="0" applyNumberFormat="1" applyFont="1" applyFill="1">
      <alignment horizontal="left" vertical="center" wrapText="1"/>
    </xf>
    <xf numFmtId="4" fontId="60" fillId="84" borderId="10" xfId="214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>
      <alignment horizontal="left" vertical="center" wrapText="1"/>
    </xf>
    <xf numFmtId="0" fontId="61" fillId="0" borderId="10" xfId="0" applyFont="1" applyFill="1" applyBorder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4" fillId="0" borderId="0" xfId="0" applyFont="1" applyFill="1">
      <alignment horizontal="left" vertical="center" wrapText="1"/>
    </xf>
    <xf numFmtId="0" fontId="64" fillId="0" borderId="13" xfId="0" applyFont="1" applyFill="1" applyBorder="1">
      <alignment horizontal="left" vertical="center" wrapText="1"/>
    </xf>
    <xf numFmtId="165" fontId="61" fillId="0" borderId="13" xfId="0" applyNumberFormat="1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165" fontId="61" fillId="0" borderId="17" xfId="0" applyNumberFormat="1" applyFont="1" applyFill="1" applyBorder="1" applyAlignment="1">
      <alignment horizontal="center" vertical="center" textRotation="90" wrapText="1"/>
    </xf>
    <xf numFmtId="4" fontId="61" fillId="0" borderId="13" xfId="0" applyNumberFormat="1" applyFont="1" applyFill="1" applyBorder="1" applyAlignment="1">
      <alignment horizontal="center" vertical="center" textRotation="90" wrapText="1"/>
    </xf>
    <xf numFmtId="165" fontId="61" fillId="0" borderId="12" xfId="0" applyNumberFormat="1" applyFont="1" applyFill="1" applyBorder="1" applyAlignment="1">
      <alignment horizontal="center" vertical="center" textRotation="90" wrapText="1"/>
    </xf>
    <xf numFmtId="4" fontId="61" fillId="81" borderId="0" xfId="0" applyNumberFormat="1" applyFont="1" applyFill="1" applyBorder="1">
      <alignment horizontal="left" vertical="center" wrapText="1"/>
    </xf>
    <xf numFmtId="0" fontId="61" fillId="81" borderId="0" xfId="0" applyFont="1" applyFill="1" applyBorder="1">
      <alignment horizontal="left" vertical="center" wrapText="1"/>
    </xf>
    <xf numFmtId="2" fontId="50" fillId="79" borderId="0" xfId="2132" applyNumberFormat="1" applyFont="1" applyFill="1" applyBorder="1" applyAlignment="1">
      <alignment horizontal="center" vertical="center" wrapText="1"/>
    </xf>
    <xf numFmtId="2" fontId="2" fillId="79" borderId="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61" fillId="0" borderId="17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1" fillId="0" borderId="32" xfId="0" applyNumberFormat="1" applyFont="1" applyFill="1" applyBorder="1" applyAlignment="1">
      <alignment horizontal="center" vertical="center" textRotation="90" wrapText="1"/>
    </xf>
    <xf numFmtId="4" fontId="61" fillId="0" borderId="16" xfId="0" applyNumberFormat="1" applyFont="1" applyFill="1" applyBorder="1" applyAlignment="1">
      <alignment horizontal="center" vertical="center" textRotation="90" wrapText="1"/>
    </xf>
    <xf numFmtId="0" fontId="63" fillId="0" borderId="32" xfId="2136" applyFont="1" applyFill="1" applyBorder="1" applyAlignment="1">
      <alignment horizontal="center" vertical="center" textRotation="90" wrapText="1"/>
    </xf>
    <xf numFmtId="0" fontId="64" fillId="0" borderId="16" xfId="0" applyFont="1" applyFill="1" applyBorder="1">
      <alignment horizontal="left" vertical="center" wrapText="1"/>
    </xf>
    <xf numFmtId="0" fontId="64" fillId="0" borderId="30" xfId="0" applyFont="1" applyFill="1" applyBorder="1">
      <alignment horizontal="left" vertical="center" wrapText="1"/>
    </xf>
    <xf numFmtId="0" fontId="64" fillId="0" borderId="31" xfId="0" applyFont="1" applyFill="1" applyBorder="1">
      <alignment horizontal="left" vertical="center" wrapText="1"/>
    </xf>
    <xf numFmtId="0" fontId="61" fillId="0" borderId="32" xfId="0" applyFont="1" applyFill="1" applyBorder="1" applyAlignment="1">
      <alignment horizontal="center" vertical="center" wrapText="1"/>
    </xf>
    <xf numFmtId="165" fontId="61" fillId="0" borderId="13" xfId="0" applyNumberFormat="1" applyFont="1" applyFill="1" applyBorder="1" applyAlignment="1">
      <alignment horizontal="center" vertical="center" wrapText="1"/>
    </xf>
    <xf numFmtId="165" fontId="61" fillId="0" borderId="17" xfId="0" applyNumberFormat="1" applyFont="1" applyFill="1" applyBorder="1" applyAlignment="1">
      <alignment horizontal="center" vertical="center" wrapText="1"/>
    </xf>
    <xf numFmtId="165" fontId="61" fillId="0" borderId="12" xfId="0" applyNumberFormat="1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textRotation="90" wrapText="1"/>
    </xf>
    <xf numFmtId="0" fontId="61" fillId="0" borderId="17" xfId="0" applyFont="1" applyFill="1" applyBorder="1" applyAlignment="1">
      <alignment horizontal="center" vertical="center" textRotation="90" wrapText="1"/>
    </xf>
    <xf numFmtId="0" fontId="61" fillId="0" borderId="12" xfId="0" applyFont="1" applyFill="1" applyBorder="1" applyAlignment="1">
      <alignment horizontal="center" vertical="center" textRotation="90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wrapText="1" shrinkToFit="1"/>
    </xf>
    <xf numFmtId="0" fontId="51" fillId="0" borderId="0" xfId="0" applyFont="1" applyFill="1" applyAlignment="1">
      <alignment wrapText="1" shrinkToFit="1"/>
    </xf>
    <xf numFmtId="165" fontId="61" fillId="0" borderId="13" xfId="0" applyNumberFormat="1" applyFont="1" applyFill="1" applyBorder="1" applyAlignment="1">
      <alignment horizontal="center" vertical="center" textRotation="90" wrapText="1"/>
    </xf>
    <xf numFmtId="165" fontId="61" fillId="0" borderId="17" xfId="0" applyNumberFormat="1" applyFont="1" applyFill="1" applyBorder="1" applyAlignment="1">
      <alignment horizontal="center" vertical="center" textRotation="90" wrapText="1"/>
    </xf>
    <xf numFmtId="165" fontId="61" fillId="0" borderId="12" xfId="0" applyNumberFormat="1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4" fillId="0" borderId="12" xfId="0" applyFont="1" applyFill="1" applyBorder="1">
      <alignment horizontal="left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61" fillId="0" borderId="32" xfId="0" applyNumberFormat="1" applyFont="1" applyFill="1" applyBorder="1" applyAlignment="1">
      <alignment horizontal="center" vertical="center" wrapText="1"/>
    </xf>
    <xf numFmtId="4" fontId="61" fillId="0" borderId="18" xfId="0" applyNumberFormat="1" applyFont="1" applyFill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textRotation="90" wrapText="1"/>
    </xf>
    <xf numFmtId="4" fontId="61" fillId="0" borderId="12" xfId="0" applyNumberFormat="1" applyFont="1" applyFill="1" applyBorder="1" applyAlignment="1">
      <alignment horizontal="center" vertical="center" textRotation="90" wrapText="1"/>
    </xf>
    <xf numFmtId="4" fontId="61" fillId="0" borderId="10" xfId="0" applyNumberFormat="1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2036" applyFont="1" applyFill="1" applyBorder="1" applyAlignment="1">
      <alignment vertical="center" wrapText="1"/>
    </xf>
    <xf numFmtId="49" fontId="53" fillId="0" borderId="10" xfId="2042" applyNumberFormat="1" applyFont="1" applyFill="1" applyBorder="1" applyAlignment="1">
      <alignment horizontal="center" vertical="center" wrapText="1"/>
    </xf>
    <xf numFmtId="0" fontId="50" fillId="0" borderId="10" xfId="2040" applyFont="1" applyFill="1" applyBorder="1" applyAlignment="1">
      <alignment horizontal="center" vertical="center" wrapText="1"/>
    </xf>
    <xf numFmtId="0" fontId="50" fillId="0" borderId="10" xfId="2037" applyNumberFormat="1" applyFont="1" applyFill="1" applyBorder="1" applyAlignment="1">
      <alignment horizontal="center" vertical="center" wrapText="1"/>
    </xf>
    <xf numFmtId="0" fontId="50" fillId="0" borderId="10" xfId="2041" applyFont="1" applyFill="1" applyBorder="1" applyAlignment="1">
      <alignment horizontal="center" vertical="center" wrapText="1"/>
    </xf>
    <xf numFmtId="0" fontId="50" fillId="0" borderId="10" xfId="2041" applyNumberFormat="1" applyFont="1" applyFill="1" applyBorder="1" applyAlignment="1">
      <alignment horizontal="center" vertical="center" wrapText="1"/>
    </xf>
    <xf numFmtId="4" fontId="50" fillId="0" borderId="10" xfId="2041" applyNumberFormat="1" applyFont="1" applyFill="1" applyBorder="1" applyAlignment="1">
      <alignment horizontal="center" vertical="center" wrapText="1"/>
    </xf>
    <xf numFmtId="0" fontId="50" fillId="0" borderId="10" xfId="2050" applyFont="1" applyFill="1" applyBorder="1" applyAlignment="1">
      <alignment vertical="center" wrapText="1"/>
    </xf>
    <xf numFmtId="49" fontId="50" fillId="0" borderId="10" xfId="2051" applyNumberFormat="1" applyFont="1" applyFill="1" applyBorder="1" applyAlignment="1">
      <alignment horizontal="center" vertical="center" wrapText="1"/>
    </xf>
    <xf numFmtId="0" fontId="50" fillId="0" borderId="10" xfId="2051" applyFont="1" applyFill="1" applyBorder="1" applyAlignment="1">
      <alignment horizontal="center" vertical="center" wrapText="1"/>
    </xf>
    <xf numFmtId="0" fontId="50" fillId="0" borderId="10" xfId="2052" applyNumberFormat="1" applyFont="1" applyFill="1" applyBorder="1" applyAlignment="1">
      <alignment horizontal="center" vertical="center" wrapText="1"/>
    </xf>
    <xf numFmtId="0" fontId="50" fillId="0" borderId="10" xfId="2053" applyFont="1" applyFill="1" applyBorder="1" applyAlignment="1">
      <alignment horizontal="center" vertical="center" wrapText="1"/>
    </xf>
    <xf numFmtId="0" fontId="50" fillId="0" borderId="10" xfId="2053" applyNumberFormat="1" applyFont="1" applyFill="1" applyBorder="1" applyAlignment="1">
      <alignment horizontal="center" vertical="center" wrapText="1"/>
    </xf>
    <xf numFmtId="4" fontId="50" fillId="0" borderId="10" xfId="2053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3" fontId="50" fillId="0" borderId="10" xfId="2053" applyNumberFormat="1" applyFont="1" applyFill="1" applyBorder="1" applyAlignment="1">
      <alignment horizontal="center" vertical="center" wrapText="1"/>
    </xf>
    <xf numFmtId="0" fontId="50" fillId="0" borderId="10" xfId="2054" applyFont="1" applyFill="1" applyBorder="1" applyAlignment="1">
      <alignment horizontal="left" vertical="center" wrapText="1"/>
    </xf>
    <xf numFmtId="49" fontId="50" fillId="0" borderId="10" xfId="2055" applyNumberFormat="1" applyFont="1" applyFill="1" applyBorder="1" applyAlignment="1">
      <alignment horizontal="center" vertical="center" wrapText="1"/>
    </xf>
    <xf numFmtId="0" fontId="50" fillId="0" borderId="10" xfId="2056" applyNumberFormat="1" applyFont="1" applyFill="1" applyBorder="1" applyAlignment="1">
      <alignment horizontal="center" vertical="center" wrapText="1"/>
    </xf>
    <xf numFmtId="4" fontId="50" fillId="0" borderId="10" xfId="2057" applyNumberFormat="1" applyFont="1" applyFill="1" applyBorder="1" applyAlignment="1">
      <alignment horizontal="center" vertical="center" wrapText="1"/>
    </xf>
    <xf numFmtId="3" fontId="50" fillId="0" borderId="10" xfId="2057" applyNumberFormat="1" applyFont="1" applyFill="1" applyBorder="1" applyAlignment="1">
      <alignment horizontal="center" vertical="center" wrapText="1"/>
    </xf>
    <xf numFmtId="0" fontId="50" fillId="0" borderId="10" xfId="2058" applyFont="1" applyFill="1" applyBorder="1" applyAlignment="1">
      <alignment horizontal="left" vertical="center" wrapText="1"/>
    </xf>
    <xf numFmtId="0" fontId="50" fillId="0" borderId="10" xfId="2071" applyNumberFormat="1" applyFont="1" applyFill="1" applyBorder="1" applyAlignment="1">
      <alignment horizontal="center" vertical="center" wrapText="1"/>
    </xf>
    <xf numFmtId="0" fontId="50" fillId="0" borderId="10" xfId="2072" applyFont="1" applyFill="1" applyBorder="1" applyAlignment="1">
      <alignment horizontal="center" vertical="center" wrapText="1"/>
    </xf>
    <xf numFmtId="0" fontId="50" fillId="0" borderId="10" xfId="2072" applyNumberFormat="1" applyFont="1" applyFill="1" applyBorder="1" applyAlignment="1">
      <alignment horizontal="center" vertical="center" wrapText="1"/>
    </xf>
    <xf numFmtId="4" fontId="50" fillId="0" borderId="10" xfId="2072" applyNumberFormat="1" applyFont="1" applyFill="1" applyBorder="1" applyAlignment="1">
      <alignment horizontal="center" vertical="center" wrapText="1"/>
    </xf>
    <xf numFmtId="0" fontId="50" fillId="0" borderId="10" xfId="2073" applyFont="1" applyFill="1" applyBorder="1" applyAlignment="1">
      <alignment horizontal="left" vertical="center" wrapText="1"/>
    </xf>
    <xf numFmtId="49" fontId="50" fillId="0" borderId="10" xfId="2075" applyNumberFormat="1" applyFont="1" applyFill="1" applyBorder="1" applyAlignment="1">
      <alignment horizontal="center" vertical="center" wrapText="1"/>
    </xf>
    <xf numFmtId="0" fontId="50" fillId="0" borderId="10" xfId="2075" applyFont="1" applyFill="1" applyBorder="1" applyAlignment="1">
      <alignment horizontal="center" vertical="center" wrapText="1"/>
    </xf>
    <xf numFmtId="0" fontId="50" fillId="0" borderId="10" xfId="2074" applyNumberFormat="1" applyFont="1" applyFill="1" applyBorder="1" applyAlignment="1">
      <alignment horizontal="center" vertical="center" wrapText="1"/>
    </xf>
    <xf numFmtId="0" fontId="50" fillId="0" borderId="10" xfId="2076" applyNumberFormat="1" applyFont="1" applyFill="1" applyBorder="1" applyAlignment="1">
      <alignment horizontal="center" vertical="center" wrapText="1"/>
    </xf>
    <xf numFmtId="4" fontId="50" fillId="0" borderId="10" xfId="2076" applyNumberFormat="1" applyFont="1" applyFill="1" applyBorder="1" applyAlignment="1">
      <alignment horizontal="center" vertical="center" wrapText="1"/>
    </xf>
    <xf numFmtId="2" fontId="50" fillId="0" borderId="10" xfId="2076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0" borderId="10" xfId="2077" applyFont="1" applyFill="1" applyBorder="1" applyAlignment="1">
      <alignment horizontal="left" vertical="center" wrapText="1"/>
    </xf>
    <xf numFmtId="0" fontId="50" fillId="0" borderId="10" xfId="2078" applyNumberFormat="1" applyFont="1" applyFill="1" applyBorder="1" applyAlignment="1">
      <alignment horizontal="center" vertical="center" wrapText="1"/>
    </xf>
    <xf numFmtId="0" fontId="50" fillId="0" borderId="10" xfId="2092" applyFont="1" applyFill="1" applyBorder="1" applyAlignment="1">
      <alignment horizontal="center" vertical="center" wrapText="1"/>
    </xf>
    <xf numFmtId="0" fontId="50" fillId="0" borderId="10" xfId="2092" applyNumberFormat="1" applyFont="1" applyFill="1" applyBorder="1" applyAlignment="1">
      <alignment horizontal="center" vertical="center" wrapText="1"/>
    </xf>
    <xf numFmtId="4" fontId="50" fillId="0" borderId="10" xfId="2092" applyNumberFormat="1" applyFont="1" applyFill="1" applyBorder="1" applyAlignment="1">
      <alignment horizontal="center" vertical="center" wrapText="1"/>
    </xf>
    <xf numFmtId="0" fontId="50" fillId="0" borderId="10" xfId="2093" applyFont="1" applyFill="1" applyBorder="1" applyAlignment="1">
      <alignment horizontal="left" vertical="center" wrapText="1"/>
    </xf>
    <xf numFmtId="49" fontId="50" fillId="0" borderId="10" xfId="2095" applyNumberFormat="1" applyFont="1" applyFill="1" applyBorder="1" applyAlignment="1">
      <alignment horizontal="center" vertical="center" wrapText="1"/>
    </xf>
    <xf numFmtId="0" fontId="50" fillId="0" borderId="10" xfId="2094" applyNumberFormat="1" applyFont="1" applyFill="1" applyBorder="1" applyAlignment="1">
      <alignment horizontal="center" vertical="center" wrapText="1"/>
    </xf>
    <xf numFmtId="0" fontId="50" fillId="0" borderId="10" xfId="2096" applyNumberFormat="1" applyFont="1" applyFill="1" applyBorder="1" applyAlignment="1">
      <alignment horizontal="center" vertical="center" wrapText="1"/>
    </xf>
    <xf numFmtId="4" fontId="50" fillId="0" borderId="10" xfId="2096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2" fillId="0" borderId="10" xfId="2138" applyFont="1" applyFill="1" applyBorder="1" applyAlignment="1">
      <alignment horizontal="center" vertical="center" wrapText="1"/>
    </xf>
    <xf numFmtId="0" fontId="50" fillId="0" borderId="10" xfId="2138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10" xfId="2138" applyFont="1" applyFill="1" applyBorder="1" applyAlignment="1">
      <alignment horizontal="left" vertical="center" wrapText="1"/>
    </xf>
    <xf numFmtId="49" fontId="50" fillId="0" borderId="10" xfId="2138" applyNumberFormat="1" applyFont="1" applyFill="1" applyBorder="1" applyAlignment="1">
      <alignment horizontal="center" vertical="center" wrapText="1"/>
    </xf>
    <xf numFmtId="0" fontId="50" fillId="0" borderId="10" xfId="2138" applyFont="1" applyFill="1" applyBorder="1" applyAlignment="1">
      <alignment horizontal="left" vertical="center" wrapText="1"/>
    </xf>
    <xf numFmtId="0" fontId="50" fillId="0" borderId="10" xfId="2108" applyFont="1" applyFill="1" applyBorder="1" applyAlignment="1">
      <alignment horizontal="left" vertical="center" wrapText="1"/>
    </xf>
    <xf numFmtId="0" fontId="50" fillId="0" borderId="10" xfId="2138" applyNumberFormat="1" applyFont="1" applyFill="1" applyBorder="1" applyAlignment="1">
      <alignment horizontal="center" vertical="center" wrapText="1"/>
    </xf>
    <xf numFmtId="4" fontId="50" fillId="0" borderId="10" xfId="2138" applyNumberFormat="1" applyFont="1" applyFill="1" applyBorder="1" applyAlignment="1">
      <alignment horizontal="center" vertical="center" wrapText="1"/>
    </xf>
    <xf numFmtId="3" fontId="50" fillId="0" borderId="10" xfId="2138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2" fillId="0" borderId="10" xfId="2139" applyFont="1" applyFill="1" applyBorder="1" applyAlignment="1">
      <alignment horizontal="center" vertical="center" wrapText="1"/>
    </xf>
    <xf numFmtId="0" fontId="50" fillId="0" borderId="10" xfId="2139" applyFont="1" applyFill="1" applyBorder="1" applyAlignment="1">
      <alignment horizontal="center" vertical="center" wrapText="1"/>
    </xf>
    <xf numFmtId="0" fontId="52" fillId="0" borderId="10" xfId="2139" applyFont="1" applyFill="1" applyBorder="1" applyAlignment="1">
      <alignment horizontal="left" vertical="center" wrapText="1"/>
    </xf>
    <xf numFmtId="49" fontId="50" fillId="0" borderId="10" xfId="2139" applyNumberFormat="1" applyFont="1" applyFill="1" applyBorder="1" applyAlignment="1">
      <alignment horizontal="center" vertical="center" wrapText="1"/>
    </xf>
    <xf numFmtId="0" fontId="50" fillId="0" borderId="10" xfId="2139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4" fontId="50" fillId="0" borderId="10" xfId="2132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0" fontId="50" fillId="0" borderId="10" xfId="2132" applyFont="1" applyFill="1" applyBorder="1" applyAlignment="1">
      <alignment horizontal="center" vertical="center" wrapText="1"/>
    </xf>
    <xf numFmtId="0" fontId="50" fillId="0" borderId="10" xfId="2132" applyFont="1" applyFill="1" applyBorder="1" applyAlignment="1">
      <alignment vertical="center" wrapText="1"/>
    </xf>
    <xf numFmtId="0" fontId="50" fillId="0" borderId="10" xfId="2133" applyNumberFormat="1" applyFont="1" applyFill="1" applyBorder="1" applyAlignment="1">
      <alignment horizontal="center" vertical="center" wrapText="1"/>
    </xf>
    <xf numFmtId="0" fontId="50" fillId="0" borderId="10" xfId="2133" applyFont="1" applyFill="1" applyBorder="1" applyAlignment="1">
      <alignment horizontal="center" vertical="center" wrapText="1"/>
    </xf>
    <xf numFmtId="4" fontId="50" fillId="0" borderId="10" xfId="2133" applyNumberFormat="1" applyFont="1" applyFill="1" applyBorder="1" applyAlignment="1">
      <alignment horizontal="center" vertical="center" wrapText="1"/>
    </xf>
    <xf numFmtId="0" fontId="52" fillId="0" borderId="10" xfId="2132" applyFont="1" applyFill="1" applyBorder="1" applyAlignment="1">
      <alignment horizontal="left" vertical="center" wrapText="1"/>
    </xf>
    <xf numFmtId="49" fontId="50" fillId="0" borderId="10" xfId="2132" applyNumberFormat="1" applyFont="1" applyFill="1" applyBorder="1" applyAlignment="1">
      <alignment horizontal="center" vertical="center" wrapText="1"/>
    </xf>
    <xf numFmtId="0" fontId="50" fillId="0" borderId="10" xfId="2132" applyFont="1" applyFill="1" applyBorder="1" applyAlignment="1">
      <alignment horizontal="left" vertical="center" wrapText="1"/>
    </xf>
    <xf numFmtId="3" fontId="50" fillId="0" borderId="10" xfId="2132" applyNumberFormat="1" applyFont="1" applyFill="1" applyBorder="1" applyAlignment="1">
      <alignment horizontal="center" vertical="center" wrapText="1"/>
    </xf>
    <xf numFmtId="0" fontId="50" fillId="0" borderId="10" xfId="2132" applyNumberFormat="1" applyFont="1" applyFill="1" applyBorder="1" applyAlignment="1">
      <alignment horizontal="center" vertical="center" wrapText="1"/>
    </xf>
    <xf numFmtId="0" fontId="52" fillId="0" borderId="10" xfId="2140" applyFont="1" applyFill="1" applyBorder="1" applyAlignment="1">
      <alignment horizontal="center" vertical="center" wrapText="1"/>
    </xf>
    <xf numFmtId="0" fontId="50" fillId="0" borderId="10" xfId="2140" applyFont="1" applyFill="1" applyBorder="1" applyAlignment="1">
      <alignment horizontal="center" vertical="center" wrapText="1"/>
    </xf>
    <xf numFmtId="0" fontId="50" fillId="0" borderId="10" xfId="2140" applyFont="1" applyFill="1" applyBorder="1" applyAlignment="1">
      <alignment horizontal="left" vertical="center" wrapText="1"/>
    </xf>
    <xf numFmtId="0" fontId="50" fillId="0" borderId="10" xfId="2140" applyNumberFormat="1" applyFont="1" applyFill="1" applyBorder="1" applyAlignment="1">
      <alignment horizontal="center" vertical="center" wrapText="1"/>
    </xf>
    <xf numFmtId="4" fontId="50" fillId="0" borderId="10" xfId="2140" applyNumberFormat="1" applyFont="1" applyFill="1" applyBorder="1" applyAlignment="1">
      <alignment horizontal="center" vertical="center" wrapText="1"/>
    </xf>
    <xf numFmtId="0" fontId="52" fillId="0" borderId="10" xfId="2140" applyFont="1" applyFill="1" applyBorder="1" applyAlignment="1">
      <alignment horizontal="left" vertical="center" wrapText="1"/>
    </xf>
    <xf numFmtId="49" fontId="50" fillId="0" borderId="10" xfId="2140" applyNumberFormat="1" applyFont="1" applyFill="1" applyBorder="1" applyAlignment="1">
      <alignment horizontal="center" vertical="center" wrapText="1"/>
    </xf>
    <xf numFmtId="0" fontId="50" fillId="0" borderId="10" xfId="2138" applyFont="1" applyFill="1" applyBorder="1" applyAlignment="1">
      <alignment vertical="center" wrapText="1"/>
    </xf>
    <xf numFmtId="2" fontId="50" fillId="0" borderId="10" xfId="2051" applyNumberFormat="1" applyFont="1" applyFill="1" applyBorder="1" applyAlignment="1">
      <alignment horizontal="center" vertical="center" wrapText="1"/>
    </xf>
    <xf numFmtId="3" fontId="50" fillId="0" borderId="10" xfId="2072" applyNumberFormat="1" applyFont="1" applyFill="1" applyBorder="1" applyAlignment="1">
      <alignment horizontal="center" vertical="center" wrapText="1"/>
    </xf>
    <xf numFmtId="0" fontId="50" fillId="0" borderId="10" xfId="2098" applyFont="1" applyFill="1" applyBorder="1" applyAlignment="1">
      <alignment horizontal="left" vertical="center" wrapText="1"/>
    </xf>
    <xf numFmtId="49" fontId="50" fillId="0" borderId="10" xfId="2101" applyNumberFormat="1" applyFont="1" applyFill="1" applyBorder="1" applyAlignment="1">
      <alignment horizontal="center" vertical="center" wrapText="1"/>
    </xf>
    <xf numFmtId="0" fontId="50" fillId="0" borderId="10" xfId="2100" applyNumberFormat="1" applyFont="1" applyFill="1" applyBorder="1" applyAlignment="1">
      <alignment horizontal="center" vertical="center" wrapText="1"/>
    </xf>
    <xf numFmtId="0" fontId="50" fillId="0" borderId="10" xfId="2103" applyFont="1" applyFill="1" applyBorder="1" applyAlignment="1">
      <alignment horizontal="center" vertical="center" wrapText="1"/>
    </xf>
    <xf numFmtId="0" fontId="50" fillId="0" borderId="10" xfId="2103" applyNumberFormat="1" applyFont="1" applyFill="1" applyBorder="1" applyAlignment="1">
      <alignment horizontal="center" vertical="center" wrapText="1"/>
    </xf>
    <xf numFmtId="4" fontId="50" fillId="0" borderId="10" xfId="2103" applyNumberFormat="1" applyFont="1" applyFill="1" applyBorder="1" applyAlignment="1">
      <alignment horizontal="center" vertical="center" wrapText="1"/>
    </xf>
    <xf numFmtId="0" fontId="50" fillId="0" borderId="10" xfId="2095" applyFont="1" applyFill="1" applyBorder="1" applyAlignment="1">
      <alignment horizontal="center" vertical="center" wrapText="1"/>
    </xf>
    <xf numFmtId="0" fontId="50" fillId="0" borderId="10" xfId="2096" applyFont="1" applyFill="1" applyBorder="1" applyAlignment="1">
      <alignment horizontal="center" vertical="center" wrapText="1"/>
    </xf>
    <xf numFmtId="0" fontId="55" fillId="0" borderId="10" xfId="2052" applyNumberFormat="1" applyFont="1" applyFill="1" applyBorder="1" applyAlignment="1">
      <alignment horizontal="center" vertical="center" wrapText="1"/>
    </xf>
    <xf numFmtId="0" fontId="50" fillId="0" borderId="10" xfId="2076" applyFont="1" applyFill="1" applyBorder="1" applyAlignment="1">
      <alignment horizontal="center" vertical="center" wrapText="1"/>
    </xf>
    <xf numFmtId="0" fontId="52" fillId="0" borderId="11" xfId="2138" applyFont="1" applyFill="1" applyBorder="1" applyAlignment="1">
      <alignment horizontal="left" vertical="center" wrapText="1"/>
    </xf>
    <xf numFmtId="0" fontId="52" fillId="0" borderId="14" xfId="2138" applyFont="1" applyFill="1" applyBorder="1" applyAlignment="1">
      <alignment horizontal="left" vertical="center" wrapText="1"/>
    </xf>
    <xf numFmtId="0" fontId="52" fillId="0" borderId="11" xfId="2140" applyFont="1" applyFill="1" applyBorder="1" applyAlignment="1">
      <alignment horizontal="center" vertical="center" wrapText="1"/>
    </xf>
    <xf numFmtId="0" fontId="52" fillId="0" borderId="15" xfId="2140" applyFont="1" applyFill="1" applyBorder="1" applyAlignment="1">
      <alignment horizontal="center" vertical="center" wrapText="1"/>
    </xf>
    <xf numFmtId="0" fontId="52" fillId="0" borderId="14" xfId="214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2036" applyFont="1" applyFill="1" applyBorder="1" applyAlignment="1">
      <alignment vertical="center" wrapText="1"/>
    </xf>
    <xf numFmtId="4" fontId="60" fillId="0" borderId="10" xfId="2041" applyNumberFormat="1" applyFont="1" applyFill="1" applyBorder="1" applyAlignment="1">
      <alignment horizontal="center" vertical="center" wrapText="1"/>
    </xf>
    <xf numFmtId="0" fontId="60" fillId="0" borderId="10" xfId="2040" applyFont="1" applyFill="1" applyBorder="1" applyAlignment="1">
      <alignment horizontal="center" vertical="center" wrapText="1"/>
    </xf>
    <xf numFmtId="4" fontId="60" fillId="0" borderId="10" xfId="2040" applyNumberFormat="1" applyFont="1" applyFill="1" applyBorder="1" applyAlignment="1">
      <alignment horizontal="center" vertical="center" wrapText="1"/>
    </xf>
    <xf numFmtId="4" fontId="60" fillId="0" borderId="10" xfId="2076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2040" applyFont="1" applyFill="1" applyBorder="1" applyAlignment="1">
      <alignment horizontal="center" vertical="center"/>
    </xf>
    <xf numFmtId="0" fontId="60" fillId="0" borderId="10" xfId="205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/>
    </xf>
    <xf numFmtId="4" fontId="60" fillId="0" borderId="10" xfId="2051" applyNumberFormat="1" applyFont="1" applyFill="1" applyBorder="1" applyAlignment="1">
      <alignment horizontal="center" vertical="center" wrapText="1"/>
    </xf>
    <xf numFmtId="4" fontId="60" fillId="0" borderId="10" xfId="2052" applyNumberFormat="1" applyFont="1" applyFill="1" applyBorder="1" applyAlignment="1">
      <alignment horizontal="center" vertical="center" wrapText="1"/>
    </xf>
    <xf numFmtId="4" fontId="60" fillId="0" borderId="10" xfId="2052" applyNumberFormat="1" applyFont="1" applyFill="1" applyBorder="1" applyAlignment="1">
      <alignment horizontal="center" vertical="center"/>
    </xf>
    <xf numFmtId="0" fontId="60" fillId="0" borderId="12" xfId="204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0" fillId="0" borderId="10" xfId="2054" applyFont="1" applyFill="1" applyBorder="1" applyAlignment="1">
      <alignment horizontal="left" vertical="center" wrapText="1"/>
    </xf>
    <xf numFmtId="4" fontId="60" fillId="0" borderId="10" xfId="2055" applyNumberFormat="1" applyFont="1" applyFill="1" applyBorder="1" applyAlignment="1">
      <alignment horizontal="center" vertical="center" wrapText="1"/>
    </xf>
    <xf numFmtId="4" fontId="60" fillId="0" borderId="10" xfId="2056" applyNumberFormat="1" applyFont="1" applyFill="1" applyBorder="1" applyAlignment="1">
      <alignment horizontal="center" vertical="center" wrapText="1"/>
    </xf>
    <xf numFmtId="0" fontId="60" fillId="0" borderId="10" xfId="2058" applyFont="1" applyFill="1" applyBorder="1" applyAlignment="1">
      <alignment horizontal="left" vertical="center" wrapText="1"/>
    </xf>
    <xf numFmtId="4" fontId="60" fillId="0" borderId="12" xfId="2055" applyNumberFormat="1" applyFont="1" applyFill="1" applyBorder="1" applyAlignment="1">
      <alignment horizontal="center" vertical="center" wrapText="1"/>
    </xf>
    <xf numFmtId="4" fontId="60" fillId="0" borderId="12" xfId="2056" applyNumberFormat="1" applyFont="1" applyFill="1" applyBorder="1" applyAlignment="1">
      <alignment horizontal="center" vertical="center" wrapText="1"/>
    </xf>
    <xf numFmtId="4" fontId="60" fillId="0" borderId="10" xfId="2072" applyNumberFormat="1" applyFont="1" applyFill="1" applyBorder="1" applyAlignment="1">
      <alignment horizontal="center" vertical="center" wrapText="1"/>
    </xf>
    <xf numFmtId="4" fontId="60" fillId="0" borderId="10" xfId="2071" applyNumberFormat="1" applyFont="1" applyFill="1" applyBorder="1" applyAlignment="1">
      <alignment horizontal="center" vertical="center" wrapText="1"/>
    </xf>
    <xf numFmtId="0" fontId="60" fillId="0" borderId="12" xfId="2058" applyFont="1" applyFill="1" applyBorder="1" applyAlignment="1">
      <alignment horizontal="left" vertical="center" wrapText="1"/>
    </xf>
    <xf numFmtId="4" fontId="60" fillId="0" borderId="12" xfId="2072" applyNumberFormat="1" applyFont="1" applyFill="1" applyBorder="1" applyAlignment="1">
      <alignment horizontal="center" vertical="center" wrapText="1"/>
    </xf>
    <xf numFmtId="4" fontId="60" fillId="0" borderId="12" xfId="2071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4" fontId="60" fillId="0" borderId="12" xfId="0" applyNumberFormat="1" applyFont="1" applyFill="1" applyBorder="1" applyAlignment="1">
      <alignment horizontal="center" vertical="center"/>
    </xf>
    <xf numFmtId="3" fontId="60" fillId="0" borderId="12" xfId="0" applyNumberFormat="1" applyFont="1" applyFill="1" applyBorder="1" applyAlignment="1">
      <alignment horizontal="center" vertical="center"/>
    </xf>
    <xf numFmtId="0" fontId="60" fillId="0" borderId="10" xfId="2073" applyFont="1" applyFill="1" applyBorder="1" applyAlignment="1">
      <alignment horizontal="left" vertical="center" wrapText="1"/>
    </xf>
    <xf numFmtId="0" fontId="60" fillId="0" borderId="10" xfId="2075" applyFont="1" applyFill="1" applyBorder="1" applyAlignment="1">
      <alignment horizontal="center" vertical="center" wrapText="1"/>
    </xf>
    <xf numFmtId="0" fontId="60" fillId="0" borderId="10" xfId="2074" applyFont="1" applyFill="1" applyBorder="1" applyAlignment="1">
      <alignment horizontal="center" vertical="center" wrapText="1"/>
    </xf>
    <xf numFmtId="4" fontId="60" fillId="0" borderId="10" xfId="2074" applyNumberFormat="1" applyFont="1" applyFill="1" applyBorder="1" applyAlignment="1">
      <alignment horizontal="center" vertical="center" wrapText="1"/>
    </xf>
    <xf numFmtId="0" fontId="60" fillId="0" borderId="10" xfId="2077" applyFont="1" applyFill="1" applyBorder="1" applyAlignment="1">
      <alignment horizontal="left" vertical="center" wrapText="1"/>
    </xf>
    <xf numFmtId="0" fontId="60" fillId="0" borderId="10" xfId="2093" applyFont="1" applyFill="1" applyBorder="1" applyAlignment="1">
      <alignment horizontal="left" vertical="center" wrapText="1"/>
    </xf>
    <xf numFmtId="0" fontId="60" fillId="0" borderId="10" xfId="2051" applyFont="1" applyFill="1" applyBorder="1" applyAlignment="1">
      <alignment horizontal="center" vertical="center" wrapText="1"/>
    </xf>
    <xf numFmtId="0" fontId="60" fillId="0" borderId="10" xfId="2094" applyFont="1" applyFill="1" applyBorder="1" applyAlignment="1">
      <alignment horizontal="center" vertical="center" wrapText="1"/>
    </xf>
    <xf numFmtId="0" fontId="62" fillId="0" borderId="11" xfId="2138" applyFont="1" applyFill="1" applyBorder="1" applyAlignment="1">
      <alignment horizontal="center" vertical="center" wrapText="1"/>
    </xf>
    <xf numFmtId="0" fontId="62" fillId="0" borderId="15" xfId="2138" applyFont="1" applyFill="1" applyBorder="1" applyAlignment="1">
      <alignment horizontal="center" vertical="center" wrapText="1"/>
    </xf>
    <xf numFmtId="0" fontId="60" fillId="0" borderId="10" xfId="2138" applyFont="1" applyFill="1" applyBorder="1" applyAlignment="1">
      <alignment horizontal="center" vertical="center" wrapText="1"/>
    </xf>
    <xf numFmtId="4" fontId="62" fillId="0" borderId="10" xfId="2138" applyNumberFormat="1" applyFont="1" applyFill="1" applyBorder="1" applyAlignment="1">
      <alignment horizontal="left" vertical="center" wrapText="1"/>
    </xf>
    <xf numFmtId="4" fontId="60" fillId="0" borderId="10" xfId="2138" applyNumberFormat="1" applyFont="1" applyFill="1" applyBorder="1" applyAlignment="1">
      <alignment horizontal="left" vertical="center" wrapText="1"/>
    </xf>
    <xf numFmtId="4" fontId="62" fillId="0" borderId="11" xfId="2138" applyNumberFormat="1" applyFont="1" applyFill="1" applyBorder="1" applyAlignment="1">
      <alignment horizontal="center" vertical="center" wrapText="1"/>
    </xf>
    <xf numFmtId="4" fontId="62" fillId="0" borderId="15" xfId="2138" applyNumberFormat="1" applyFont="1" applyFill="1" applyBorder="1" applyAlignment="1">
      <alignment horizontal="center" vertical="center" wrapText="1"/>
    </xf>
    <xf numFmtId="4" fontId="62" fillId="0" borderId="14" xfId="2138" applyNumberFormat="1" applyFont="1" applyFill="1" applyBorder="1" applyAlignment="1">
      <alignment horizontal="center" vertical="center" wrapText="1"/>
    </xf>
    <xf numFmtId="0" fontId="60" fillId="0" borderId="10" xfId="2108" applyFont="1" applyFill="1" applyBorder="1" applyAlignment="1">
      <alignment horizontal="left" vertical="center" wrapText="1"/>
    </xf>
    <xf numFmtId="4" fontId="61" fillId="0" borderId="15" xfId="0" applyNumberFormat="1" applyFont="1" applyFill="1" applyBorder="1" applyAlignment="1">
      <alignment horizontal="center" vertical="center" wrapText="1"/>
    </xf>
    <xf numFmtId="4" fontId="60" fillId="0" borderId="15" xfId="2138" applyNumberFormat="1" applyFont="1" applyFill="1" applyBorder="1" applyAlignment="1">
      <alignment horizontal="left" vertical="center" wrapText="1"/>
    </xf>
    <xf numFmtId="4" fontId="60" fillId="0" borderId="15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15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left" vertical="center" wrapText="1"/>
    </xf>
    <xf numFmtId="0" fontId="62" fillId="0" borderId="10" xfId="2138" applyFont="1" applyFill="1" applyBorder="1" applyAlignment="1">
      <alignment horizontal="left" vertical="center" wrapText="1"/>
    </xf>
    <xf numFmtId="4" fontId="60" fillId="0" borderId="10" xfId="2138" applyNumberFormat="1" applyFont="1" applyFill="1" applyBorder="1" applyAlignment="1">
      <alignment horizontal="center" vertical="center" wrapText="1"/>
    </xf>
    <xf numFmtId="0" fontId="60" fillId="0" borderId="10" xfId="2138" applyNumberFormat="1" applyFont="1" applyFill="1" applyBorder="1" applyAlignment="1">
      <alignment horizontal="center" vertical="center" wrapText="1"/>
    </xf>
    <xf numFmtId="0" fontId="62" fillId="0" borderId="11" xfId="2139" applyFont="1" applyFill="1" applyBorder="1" applyAlignment="1">
      <alignment horizontal="center" vertical="center" wrapText="1"/>
    </xf>
    <xf numFmtId="0" fontId="62" fillId="0" borderId="15" xfId="2139" applyFont="1" applyFill="1" applyBorder="1" applyAlignment="1">
      <alignment horizontal="center" vertical="center" wrapText="1"/>
    </xf>
    <xf numFmtId="0" fontId="62" fillId="0" borderId="14" xfId="2139" applyFont="1" applyFill="1" applyBorder="1" applyAlignment="1">
      <alignment horizontal="center" vertical="center" wrapText="1"/>
    </xf>
    <xf numFmtId="0" fontId="62" fillId="0" borderId="10" xfId="2139" applyFont="1" applyFill="1" applyBorder="1" applyAlignment="1">
      <alignment horizontal="left" vertical="center" wrapText="1"/>
    </xf>
    <xf numFmtId="4" fontId="60" fillId="0" borderId="10" xfId="2139" applyNumberFormat="1" applyFont="1" applyFill="1" applyBorder="1" applyAlignment="1">
      <alignment horizontal="center" vertical="center" wrapText="1"/>
    </xf>
    <xf numFmtId="0" fontId="60" fillId="0" borderId="10" xfId="2139" applyNumberFormat="1" applyFont="1" applyFill="1" applyBorder="1" applyAlignment="1">
      <alignment horizontal="center" vertical="center" wrapText="1"/>
    </xf>
    <xf numFmtId="0" fontId="62" fillId="0" borderId="14" xfId="2138" applyFont="1" applyFill="1" applyBorder="1" applyAlignment="1">
      <alignment horizontal="center" vertical="center" wrapText="1"/>
    </xf>
    <xf numFmtId="0" fontId="62" fillId="0" borderId="10" xfId="2132" applyFont="1" applyFill="1" applyBorder="1" applyAlignment="1">
      <alignment horizontal="left" vertical="center" wrapText="1"/>
    </xf>
    <xf numFmtId="4" fontId="60" fillId="0" borderId="10" xfId="2132" applyNumberFormat="1" applyFont="1" applyFill="1" applyBorder="1" applyAlignment="1">
      <alignment horizontal="center" vertical="center" wrapText="1"/>
    </xf>
    <xf numFmtId="4" fontId="60" fillId="0" borderId="10" xfId="2132" applyNumberFormat="1" applyFont="1" applyFill="1" applyBorder="1" applyAlignment="1">
      <alignment horizontal="left" vertical="center" wrapText="1"/>
    </xf>
    <xf numFmtId="3" fontId="60" fillId="0" borderId="10" xfId="2132" applyNumberFormat="1" applyFont="1" applyFill="1" applyBorder="1" applyAlignment="1">
      <alignment horizontal="center" vertical="center" wrapText="1"/>
    </xf>
    <xf numFmtId="0" fontId="62" fillId="0" borderId="11" xfId="2132" applyFont="1" applyFill="1" applyBorder="1" applyAlignment="1">
      <alignment horizontal="center" vertical="center" wrapText="1"/>
    </xf>
    <xf numFmtId="0" fontId="62" fillId="0" borderId="15" xfId="2132" applyFont="1" applyFill="1" applyBorder="1" applyAlignment="1">
      <alignment horizontal="center" vertical="center" wrapText="1"/>
    </xf>
    <xf numFmtId="0" fontId="62" fillId="0" borderId="14" xfId="2132" applyFont="1" applyFill="1" applyBorder="1" applyAlignment="1">
      <alignment horizontal="center" vertical="center" wrapText="1"/>
    </xf>
    <xf numFmtId="0" fontId="60" fillId="0" borderId="10" xfId="2132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0" xfId="2139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0" fillId="0" borderId="10" xfId="2132" applyFont="1" applyFill="1" applyBorder="1" applyAlignment="1">
      <alignment horizontal="center" vertical="center" wrapText="1"/>
    </xf>
    <xf numFmtId="0" fontId="60" fillId="0" borderId="10" xfId="2132" applyFont="1" applyFill="1" applyBorder="1" applyAlignment="1">
      <alignment vertical="center" wrapText="1"/>
    </xf>
    <xf numFmtId="4" fontId="60" fillId="0" borderId="10" xfId="2133" applyNumberFormat="1" applyFont="1" applyFill="1" applyBorder="1" applyAlignment="1">
      <alignment horizontal="center" vertical="center" wrapText="1"/>
    </xf>
    <xf numFmtId="0" fontId="60" fillId="0" borderId="10" xfId="2138" applyFont="1" applyFill="1" applyBorder="1" applyAlignment="1">
      <alignment horizontal="left" vertical="center" wrapText="1"/>
    </xf>
    <xf numFmtId="4" fontId="61" fillId="0" borderId="10" xfId="2134" applyNumberFormat="1" applyFont="1" applyFill="1" applyBorder="1" applyAlignment="1">
      <alignment horizontal="center" vertical="center" wrapText="1"/>
    </xf>
    <xf numFmtId="0" fontId="60" fillId="0" borderId="10" xfId="2132" applyFont="1" applyFill="1" applyBorder="1" applyAlignment="1">
      <alignment horizontal="left" vertical="center" wrapText="1"/>
    </xf>
    <xf numFmtId="0" fontId="60" fillId="0" borderId="10" xfId="2140" applyFont="1" applyFill="1" applyBorder="1" applyAlignment="1">
      <alignment horizontal="center" vertical="center" wrapText="1"/>
    </xf>
    <xf numFmtId="0" fontId="60" fillId="0" borderId="10" xfId="2140" applyFont="1" applyFill="1" applyBorder="1" applyAlignment="1">
      <alignment horizontal="left" vertical="center" wrapText="1"/>
    </xf>
    <xf numFmtId="0" fontId="60" fillId="0" borderId="10" xfId="2138" applyFont="1" applyFill="1" applyBorder="1" applyAlignment="1">
      <alignment vertical="center" wrapText="1"/>
    </xf>
    <xf numFmtId="0" fontId="62" fillId="0" borderId="10" xfId="2132" applyFont="1" applyFill="1" applyBorder="1" applyAlignment="1">
      <alignment horizontal="center" vertical="center" wrapText="1"/>
    </xf>
    <xf numFmtId="4" fontId="60" fillId="0" borderId="14" xfId="2132" applyNumberFormat="1" applyFont="1" applyFill="1" applyBorder="1" applyAlignment="1">
      <alignment horizontal="center" vertical="center" wrapText="1"/>
    </xf>
    <xf numFmtId="0" fontId="62" fillId="0" borderId="11" xfId="2132" applyFont="1" applyFill="1" applyBorder="1" applyAlignment="1">
      <alignment horizontal="left" vertical="center" wrapText="1"/>
    </xf>
    <xf numFmtId="0" fontId="62" fillId="0" borderId="14" xfId="2132" applyFont="1" applyFill="1" applyBorder="1" applyAlignment="1">
      <alignment horizontal="left" vertical="center" wrapText="1"/>
    </xf>
    <xf numFmtId="4" fontId="61" fillId="0" borderId="10" xfId="2141" applyNumberFormat="1" applyFont="1" applyFill="1" applyBorder="1" applyAlignment="1">
      <alignment horizontal="center" vertical="center" wrapText="1"/>
    </xf>
    <xf numFmtId="4" fontId="60" fillId="0" borderId="10" xfId="2092" applyNumberFormat="1" applyFont="1" applyFill="1" applyBorder="1" applyAlignment="1">
      <alignment horizontal="center" vertical="center" wrapText="1"/>
    </xf>
    <xf numFmtId="4" fontId="60" fillId="0" borderId="10" xfId="2078" applyNumberFormat="1" applyFont="1" applyFill="1" applyBorder="1" applyAlignment="1">
      <alignment horizontal="center" vertical="center" wrapText="1"/>
    </xf>
    <xf numFmtId="0" fontId="60" fillId="0" borderId="10" xfId="2098" applyFont="1" applyFill="1" applyBorder="1" applyAlignment="1">
      <alignment horizontal="left" vertical="center" wrapText="1"/>
    </xf>
    <xf numFmtId="4" fontId="60" fillId="0" borderId="10" xfId="2100" applyNumberFormat="1" applyFont="1" applyFill="1" applyBorder="1" applyAlignment="1">
      <alignment horizontal="center" vertical="center" wrapText="1"/>
    </xf>
    <xf numFmtId="2" fontId="63" fillId="0" borderId="10" xfId="2141" applyNumberFormat="1" applyFont="1" applyFill="1" applyBorder="1" applyAlignment="1">
      <alignment horizontal="center" vertical="center" wrapText="1"/>
    </xf>
    <xf numFmtId="0" fontId="62" fillId="0" borderId="10" xfId="2132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4" fontId="61" fillId="0" borderId="10" xfId="2142" applyNumberFormat="1" applyFont="1" applyFill="1" applyBorder="1" applyAlignment="1">
      <alignment horizontal="center" vertical="center" wrapText="1"/>
    </xf>
    <xf numFmtId="0" fontId="60" fillId="0" borderId="10" xfId="2139" applyFont="1" applyFill="1" applyBorder="1" applyAlignment="1">
      <alignment horizontal="left" vertical="center" wrapText="1"/>
    </xf>
    <xf numFmtId="0" fontId="62" fillId="0" borderId="11" xfId="2139" applyFont="1" applyFill="1" applyBorder="1" applyAlignment="1">
      <alignment horizontal="left" vertical="center" wrapText="1"/>
    </xf>
    <xf numFmtId="0" fontId="62" fillId="0" borderId="14" xfId="2139" applyFont="1" applyFill="1" applyBorder="1" applyAlignment="1">
      <alignment horizontal="left" vertical="center" wrapText="1"/>
    </xf>
    <xf numFmtId="0" fontId="62" fillId="0" borderId="10" xfId="2138" applyFont="1" applyFill="1" applyBorder="1" applyAlignment="1">
      <alignment horizontal="center" vertical="center" wrapText="1"/>
    </xf>
    <xf numFmtId="0" fontId="60" fillId="0" borderId="13" xfId="2050" applyFont="1" applyFill="1" applyBorder="1" applyAlignment="1">
      <alignment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left" vertical="center" wrapText="1"/>
    </xf>
    <xf numFmtId="4" fontId="60" fillId="0" borderId="10" xfId="2053" applyNumberFormat="1" applyFont="1" applyFill="1" applyBorder="1" applyAlignment="1">
      <alignment horizontal="center" vertical="center" wrapText="1"/>
    </xf>
    <xf numFmtId="0" fontId="62" fillId="0" borderId="11" xfId="2140" applyFont="1" applyFill="1" applyBorder="1" applyAlignment="1">
      <alignment horizontal="center" vertical="center" wrapText="1"/>
    </xf>
    <xf numFmtId="0" fontId="62" fillId="0" borderId="15" xfId="2140" applyFont="1" applyFill="1" applyBorder="1" applyAlignment="1">
      <alignment horizontal="center" vertical="center" wrapText="1"/>
    </xf>
    <xf numFmtId="0" fontId="62" fillId="0" borderId="14" xfId="2140" applyFont="1" applyFill="1" applyBorder="1" applyAlignment="1">
      <alignment horizontal="center" vertical="center" wrapText="1"/>
    </xf>
    <xf numFmtId="4" fontId="60" fillId="0" borderId="10" xfId="2140" applyNumberFormat="1" applyFont="1" applyFill="1" applyBorder="1" applyAlignment="1">
      <alignment horizontal="center" vertical="center" wrapText="1"/>
    </xf>
    <xf numFmtId="0" fontId="62" fillId="0" borderId="10" xfId="2140" applyFont="1" applyFill="1" applyBorder="1" applyAlignment="1">
      <alignment horizontal="left" vertical="center" wrapText="1"/>
    </xf>
    <xf numFmtId="4" fontId="60" fillId="0" borderId="10" xfId="2140" applyNumberFormat="1" applyFont="1" applyFill="1" applyBorder="1" applyAlignment="1">
      <alignment horizontal="left" vertical="center" wrapText="1"/>
    </xf>
    <xf numFmtId="0" fontId="60" fillId="0" borderId="10" xfId="2140" applyNumberFormat="1" applyFont="1" applyFill="1" applyBorder="1" applyAlignment="1">
      <alignment horizontal="center" vertical="center" wrapText="1"/>
    </xf>
    <xf numFmtId="3" fontId="60" fillId="0" borderId="10" xfId="2140" applyNumberFormat="1" applyFont="1" applyFill="1" applyBorder="1" applyAlignment="1">
      <alignment horizontal="center" vertical="center" wrapText="1"/>
    </xf>
    <xf numFmtId="0" fontId="62" fillId="0" borderId="11" xfId="2138" applyFont="1" applyFill="1" applyBorder="1" applyAlignment="1">
      <alignment horizontal="left" vertical="center" wrapText="1"/>
    </xf>
    <xf numFmtId="0" fontId="62" fillId="0" borderId="14" xfId="2138" applyFont="1" applyFill="1" applyBorder="1" applyAlignment="1">
      <alignment horizontal="left" vertical="center" wrapText="1"/>
    </xf>
    <xf numFmtId="3" fontId="60" fillId="0" borderId="10" xfId="2138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vertical="center" wrapText="1"/>
    </xf>
    <xf numFmtId="4" fontId="64" fillId="0" borderId="0" xfId="0" applyNumberFormat="1" applyFont="1" applyFill="1" applyBorder="1" applyAlignment="1">
      <alignment horizontal="right" vertical="center" wrapText="1"/>
    </xf>
    <xf numFmtId="4" fontId="61" fillId="0" borderId="14" xfId="0" applyNumberFormat="1" applyFont="1" applyFill="1" applyBorder="1" applyAlignment="1">
      <alignment horizontal="center" vertical="center" wrapText="1"/>
    </xf>
    <xf numFmtId="3" fontId="61" fillId="0" borderId="14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7" xfId="0" applyFont="1" applyFill="1" applyBorder="1">
      <alignment horizontal="left" vertical="center" wrapText="1"/>
    </xf>
    <xf numFmtId="0" fontId="61" fillId="0" borderId="12" xfId="0" applyFont="1" applyFill="1" applyBorder="1">
      <alignment horizontal="left" vertical="center" wrapText="1"/>
    </xf>
  </cellXfs>
  <cellStyles count="2443">
    <cellStyle name="20% — акцент1" xfId="2411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2"/>
    <cellStyle name="20% — акцент2" xfId="2413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4"/>
    <cellStyle name="20% — акцент3" xfId="2415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6"/>
    <cellStyle name="20% — акцент4" xfId="2417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8"/>
    <cellStyle name="20% — акцент5" xfId="2419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20"/>
    <cellStyle name="20% — акцент6" xfId="2421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2"/>
    <cellStyle name="40% — акцент1" xfId="2423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4"/>
    <cellStyle name="40% — акцент2" xfId="2425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6"/>
    <cellStyle name="40% — акцент3" xfId="2427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8"/>
    <cellStyle name="40% — акцент4" xfId="2429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30"/>
    <cellStyle name="40% — акцент5" xfId="2431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2"/>
    <cellStyle name="40% — акцент6" xfId="2433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4"/>
    <cellStyle name="60% — акцент1" xfId="2435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6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7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8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9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40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1"/>
    <cellStyle name="ИтогоБИМ" xfId="2442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Приложение 1" xfId="2138"/>
    <cellStyle name="Обычный_Приложение 1_1" xfId="2139"/>
    <cellStyle name="Обычный_Приложение 1_2" xfId="2140"/>
    <cellStyle name="Обычный_Приложение 2" xfId="2141"/>
    <cellStyle name="Обычный_Приложение 2_1" xfId="2142"/>
    <cellStyle name="Плохой" xfId="2143" builtinId="27" customBuiltin="1"/>
    <cellStyle name="Плохой 10" xfId="2144"/>
    <cellStyle name="Плохой 11" xfId="2145"/>
    <cellStyle name="Плохой 12" xfId="2146"/>
    <cellStyle name="Плохой 13" xfId="2147"/>
    <cellStyle name="Плохой 14" xfId="2148"/>
    <cellStyle name="Плохой 15" xfId="2149"/>
    <cellStyle name="Плохой 16" xfId="2150"/>
    <cellStyle name="Плохой 17" xfId="2151"/>
    <cellStyle name="Плохой 18" xfId="2152"/>
    <cellStyle name="Плохой 19" xfId="2153"/>
    <cellStyle name="Плохой 2" xfId="2154"/>
    <cellStyle name="Плохой 20" xfId="2155"/>
    <cellStyle name="Плохой 21" xfId="2156"/>
    <cellStyle name="Плохой 22" xfId="2157"/>
    <cellStyle name="Плохой 23" xfId="2158"/>
    <cellStyle name="Плохой 24" xfId="2159"/>
    <cellStyle name="Плохой 25" xfId="2160"/>
    <cellStyle name="Плохой 26" xfId="2161"/>
    <cellStyle name="Плохой 27" xfId="2162"/>
    <cellStyle name="Плохой 28" xfId="2163"/>
    <cellStyle name="Плохой 29" xfId="2164"/>
    <cellStyle name="Плохой 3" xfId="2165"/>
    <cellStyle name="Плохой 30" xfId="2166"/>
    <cellStyle name="Плохой 31" xfId="2167"/>
    <cellStyle name="Плохой 32" xfId="2168"/>
    <cellStyle name="Плохой 33" xfId="2169"/>
    <cellStyle name="Плохой 34" xfId="2170"/>
    <cellStyle name="Плохой 35" xfId="2171"/>
    <cellStyle name="Плохой 36" xfId="2172"/>
    <cellStyle name="Плохой 37" xfId="2173"/>
    <cellStyle name="Плохой 38" xfId="2174"/>
    <cellStyle name="Плохой 39" xfId="2175"/>
    <cellStyle name="Плохой 4" xfId="2176"/>
    <cellStyle name="Плохой 40" xfId="2177"/>
    <cellStyle name="Плохой 41" xfId="2178"/>
    <cellStyle name="Плохой 42" xfId="2179"/>
    <cellStyle name="Плохой 43" xfId="2180"/>
    <cellStyle name="Плохой 5" xfId="2181"/>
    <cellStyle name="Плохой 6" xfId="2182"/>
    <cellStyle name="Плохой 7" xfId="2183"/>
    <cellStyle name="Плохой 8" xfId="2184"/>
    <cellStyle name="Плохой 9" xfId="2185"/>
    <cellStyle name="Пояснение" xfId="2186" builtinId="53" customBuiltin="1"/>
    <cellStyle name="Пояснение 10" xfId="2187"/>
    <cellStyle name="Пояснение 11" xfId="2188"/>
    <cellStyle name="Пояснение 12" xfId="2189"/>
    <cellStyle name="Пояснение 13" xfId="2190"/>
    <cellStyle name="Пояснение 14" xfId="2191"/>
    <cellStyle name="Пояснение 15" xfId="2192"/>
    <cellStyle name="Пояснение 16" xfId="2193"/>
    <cellStyle name="Пояснение 17" xfId="2194"/>
    <cellStyle name="Пояснение 18" xfId="2195"/>
    <cellStyle name="Пояснение 19" xfId="2196"/>
    <cellStyle name="Пояснение 2" xfId="2197"/>
    <cellStyle name="Пояснение 20" xfId="2198"/>
    <cellStyle name="Пояснение 21" xfId="2199"/>
    <cellStyle name="Пояснение 22" xfId="2200"/>
    <cellStyle name="Пояснение 23" xfId="2201"/>
    <cellStyle name="Пояснение 24" xfId="2202"/>
    <cellStyle name="Пояснение 25" xfId="2203"/>
    <cellStyle name="Пояснение 26" xfId="2204"/>
    <cellStyle name="Пояснение 27" xfId="2205"/>
    <cellStyle name="Пояснение 28" xfId="2206"/>
    <cellStyle name="Пояснение 29" xfId="2207"/>
    <cellStyle name="Пояснение 3" xfId="2208"/>
    <cellStyle name="Пояснение 30" xfId="2209"/>
    <cellStyle name="Пояснение 31" xfId="2210"/>
    <cellStyle name="Пояснение 32" xfId="2211"/>
    <cellStyle name="Пояснение 33" xfId="2212"/>
    <cellStyle name="Пояснение 34" xfId="2213"/>
    <cellStyle name="Пояснение 35" xfId="2214"/>
    <cellStyle name="Пояснение 36" xfId="2215"/>
    <cellStyle name="Пояснение 37" xfId="2216"/>
    <cellStyle name="Пояснение 38" xfId="2217"/>
    <cellStyle name="Пояснение 39" xfId="2218"/>
    <cellStyle name="Пояснение 4" xfId="2219"/>
    <cellStyle name="Пояснение 40" xfId="2220"/>
    <cellStyle name="Пояснение 41" xfId="2221"/>
    <cellStyle name="Пояснение 42" xfId="2222"/>
    <cellStyle name="Пояснение 43" xfId="2223"/>
    <cellStyle name="Пояснение 5" xfId="2224"/>
    <cellStyle name="Пояснение 6" xfId="2225"/>
    <cellStyle name="Пояснение 7" xfId="2226"/>
    <cellStyle name="Пояснение 8" xfId="2227"/>
    <cellStyle name="Пояснение 9" xfId="2228"/>
    <cellStyle name="Примечание" xfId="2229" builtinId="10" customBuiltin="1"/>
    <cellStyle name="Примечание 10" xfId="2230"/>
    <cellStyle name="Примечание 11" xfId="2231"/>
    <cellStyle name="Примечание 12" xfId="2232"/>
    <cellStyle name="Примечание 13" xfId="2233"/>
    <cellStyle name="Примечание 14" xfId="2234"/>
    <cellStyle name="Примечание 15" xfId="2235"/>
    <cellStyle name="Примечание 16" xfId="2236"/>
    <cellStyle name="Примечание 17" xfId="2237"/>
    <cellStyle name="Примечание 18" xfId="2238"/>
    <cellStyle name="Примечание 19" xfId="2239"/>
    <cellStyle name="Примечание 2" xfId="2240"/>
    <cellStyle name="Примечание 20" xfId="2241"/>
    <cellStyle name="Примечание 21" xfId="2242"/>
    <cellStyle name="Примечание 22" xfId="2243"/>
    <cellStyle name="Примечание 23" xfId="2244"/>
    <cellStyle name="Примечание 24" xfId="2245"/>
    <cellStyle name="Примечание 25" xfId="2246"/>
    <cellStyle name="Примечание 26" xfId="2247"/>
    <cellStyle name="Примечание 27" xfId="2248"/>
    <cellStyle name="Примечание 28" xfId="2249"/>
    <cellStyle name="Примечание 29" xfId="2250"/>
    <cellStyle name="Примечание 3" xfId="2251"/>
    <cellStyle name="Примечание 30" xfId="2252"/>
    <cellStyle name="Примечание 31" xfId="2253"/>
    <cellStyle name="Примечание 32" xfId="2254"/>
    <cellStyle name="Примечание 33" xfId="2255"/>
    <cellStyle name="Примечание 34" xfId="2256"/>
    <cellStyle name="Примечание 35" xfId="2257"/>
    <cellStyle name="Примечание 36" xfId="2258"/>
    <cellStyle name="Примечание 37" xfId="2259"/>
    <cellStyle name="Примечание 38" xfId="2260"/>
    <cellStyle name="Примечание 39" xfId="2261"/>
    <cellStyle name="Примечание 4" xfId="2262"/>
    <cellStyle name="Примечание 40" xfId="2263"/>
    <cellStyle name="Примечание 41" xfId="2264"/>
    <cellStyle name="Примечание 42" xfId="2265"/>
    <cellStyle name="Примечание 43" xfId="2266"/>
    <cellStyle name="Примечание 44" xfId="2267"/>
    <cellStyle name="Примечание 5" xfId="2268"/>
    <cellStyle name="Примечание 6" xfId="2269"/>
    <cellStyle name="Примечание 7" xfId="2270"/>
    <cellStyle name="Примечание 8" xfId="2271"/>
    <cellStyle name="Примечание 9" xfId="2272"/>
    <cellStyle name="Процентный 2" xfId="2273"/>
    <cellStyle name="Процентный 2 2" xfId="2274"/>
    <cellStyle name="Процентный 2_Приложение 1" xfId="2275"/>
    <cellStyle name="Процентный 3" xfId="2276"/>
    <cellStyle name="Процентный 3 2" xfId="2277"/>
    <cellStyle name="Процентный 3_Приложение 1" xfId="2278"/>
    <cellStyle name="Связанная ячейка" xfId="2279" builtinId="24" customBuiltin="1"/>
    <cellStyle name="Связанная ячейка 10" xfId="2280"/>
    <cellStyle name="Связанная ячейка 11" xfId="2281"/>
    <cellStyle name="Связанная ячейка 12" xfId="2282"/>
    <cellStyle name="Связанная ячейка 13" xfId="2283"/>
    <cellStyle name="Связанная ячейка 14" xfId="2284"/>
    <cellStyle name="Связанная ячейка 15" xfId="2285"/>
    <cellStyle name="Связанная ячейка 16" xfId="2286"/>
    <cellStyle name="Связанная ячейка 17" xfId="2287"/>
    <cellStyle name="Связанная ячейка 18" xfId="2288"/>
    <cellStyle name="Связанная ячейка 19" xfId="2289"/>
    <cellStyle name="Связанная ячейка 2" xfId="2290"/>
    <cellStyle name="Связанная ячейка 20" xfId="2291"/>
    <cellStyle name="Связанная ячейка 21" xfId="2292"/>
    <cellStyle name="Связанная ячейка 22" xfId="2293"/>
    <cellStyle name="Связанная ячейка 23" xfId="2294"/>
    <cellStyle name="Связанная ячейка 24" xfId="2295"/>
    <cellStyle name="Связанная ячейка 25" xfId="2296"/>
    <cellStyle name="Связанная ячейка 26" xfId="2297"/>
    <cellStyle name="Связанная ячейка 27" xfId="2298"/>
    <cellStyle name="Связанная ячейка 28" xfId="2299"/>
    <cellStyle name="Связанная ячейка 29" xfId="2300"/>
    <cellStyle name="Связанная ячейка 3" xfId="2301"/>
    <cellStyle name="Связанная ячейка 30" xfId="2302"/>
    <cellStyle name="Связанная ячейка 31" xfId="2303"/>
    <cellStyle name="Связанная ячейка 32" xfId="2304"/>
    <cellStyle name="Связанная ячейка 33" xfId="2305"/>
    <cellStyle name="Связанная ячейка 34" xfId="2306"/>
    <cellStyle name="Связанная ячейка 35" xfId="2307"/>
    <cellStyle name="Связанная ячейка 36" xfId="2308"/>
    <cellStyle name="Связанная ячейка 37" xfId="2309"/>
    <cellStyle name="Связанная ячейка 38" xfId="2310"/>
    <cellStyle name="Связанная ячейка 39" xfId="2311"/>
    <cellStyle name="Связанная ячейка 4" xfId="2312"/>
    <cellStyle name="Связанная ячейка 40" xfId="2313"/>
    <cellStyle name="Связанная ячейка 41" xfId="2314"/>
    <cellStyle name="Связанная ячейка 42" xfId="2315"/>
    <cellStyle name="Связанная ячейка 43" xfId="2316"/>
    <cellStyle name="Связанная ячейка 5" xfId="2317"/>
    <cellStyle name="Связанная ячейка 6" xfId="2318"/>
    <cellStyle name="Связанная ячейка 7" xfId="2319"/>
    <cellStyle name="Связанная ячейка 8" xfId="2320"/>
    <cellStyle name="Связанная ячейка 9" xfId="2321"/>
    <cellStyle name="Стиль 1" xfId="2322"/>
    <cellStyle name="Текст предупреждения" xfId="2323" builtinId="11" customBuiltin="1"/>
    <cellStyle name="Текст предупреждения 10" xfId="2324"/>
    <cellStyle name="Текст предупреждения 11" xfId="2325"/>
    <cellStyle name="Текст предупреждения 12" xfId="2326"/>
    <cellStyle name="Текст предупреждения 13" xfId="2327"/>
    <cellStyle name="Текст предупреждения 14" xfId="2328"/>
    <cellStyle name="Текст предупреждения 15" xfId="2329"/>
    <cellStyle name="Текст предупреждения 16" xfId="2330"/>
    <cellStyle name="Текст предупреждения 17" xfId="2331"/>
    <cellStyle name="Текст предупреждения 18" xfId="2332"/>
    <cellStyle name="Текст предупреждения 19" xfId="2333"/>
    <cellStyle name="Текст предупреждения 2" xfId="2334"/>
    <cellStyle name="Текст предупреждения 20" xfId="2335"/>
    <cellStyle name="Текст предупреждения 21" xfId="2336"/>
    <cellStyle name="Текст предупреждения 22" xfId="2337"/>
    <cellStyle name="Текст предупреждения 23" xfId="2338"/>
    <cellStyle name="Текст предупреждения 24" xfId="2339"/>
    <cellStyle name="Текст предупреждения 25" xfId="2340"/>
    <cellStyle name="Текст предупреждения 26" xfId="2341"/>
    <cellStyle name="Текст предупреждения 27" xfId="2342"/>
    <cellStyle name="Текст предупреждения 28" xfId="2343"/>
    <cellStyle name="Текст предупреждения 29" xfId="2344"/>
    <cellStyle name="Текст предупреждения 3" xfId="2345"/>
    <cellStyle name="Текст предупреждения 30" xfId="2346"/>
    <cellStyle name="Текст предупреждения 31" xfId="2347"/>
    <cellStyle name="Текст предупреждения 32" xfId="2348"/>
    <cellStyle name="Текст предупреждения 33" xfId="2349"/>
    <cellStyle name="Текст предупреждения 34" xfId="2350"/>
    <cellStyle name="Текст предупреждения 35" xfId="2351"/>
    <cellStyle name="Текст предупреждения 36" xfId="2352"/>
    <cellStyle name="Текст предупреждения 37" xfId="2353"/>
    <cellStyle name="Текст предупреждения 38" xfId="2354"/>
    <cellStyle name="Текст предупреждения 39" xfId="2355"/>
    <cellStyle name="Текст предупреждения 4" xfId="2356"/>
    <cellStyle name="Текст предупреждения 40" xfId="2357"/>
    <cellStyle name="Текст предупреждения 41" xfId="2358"/>
    <cellStyle name="Текст предупреждения 42" xfId="2359"/>
    <cellStyle name="Текст предупреждения 43" xfId="2360"/>
    <cellStyle name="Текст предупреждения 5" xfId="2361"/>
    <cellStyle name="Текст предупреждения 6" xfId="2362"/>
    <cellStyle name="Текст предупреждения 7" xfId="2363"/>
    <cellStyle name="Текст предупреждения 8" xfId="2364"/>
    <cellStyle name="Текст предупреждения 9" xfId="2365"/>
    <cellStyle name="Финансовый" xfId="2410" builtinId="3"/>
    <cellStyle name="Финансовый 2" xfId="2366"/>
    <cellStyle name="Хороший" xfId="2367" builtinId="26" customBuiltin="1"/>
    <cellStyle name="Хороший 10" xfId="2368"/>
    <cellStyle name="Хороший 11" xfId="2369"/>
    <cellStyle name="Хороший 12" xfId="2370"/>
    <cellStyle name="Хороший 13" xfId="2371"/>
    <cellStyle name="Хороший 14" xfId="2372"/>
    <cellStyle name="Хороший 15" xfId="2373"/>
    <cellStyle name="Хороший 16" xfId="2374"/>
    <cellStyle name="Хороший 17" xfId="2375"/>
    <cellStyle name="Хороший 18" xfId="2376"/>
    <cellStyle name="Хороший 19" xfId="2377"/>
    <cellStyle name="Хороший 2" xfId="2378"/>
    <cellStyle name="Хороший 20" xfId="2379"/>
    <cellStyle name="Хороший 21" xfId="2380"/>
    <cellStyle name="Хороший 22" xfId="2381"/>
    <cellStyle name="Хороший 23" xfId="2382"/>
    <cellStyle name="Хороший 24" xfId="2383"/>
    <cellStyle name="Хороший 25" xfId="2384"/>
    <cellStyle name="Хороший 26" xfId="2385"/>
    <cellStyle name="Хороший 27" xfId="2386"/>
    <cellStyle name="Хороший 28" xfId="2387"/>
    <cellStyle name="Хороший 29" xfId="2388"/>
    <cellStyle name="Хороший 3" xfId="2389"/>
    <cellStyle name="Хороший 30" xfId="2390"/>
    <cellStyle name="Хороший 31" xfId="2391"/>
    <cellStyle name="Хороший 32" xfId="2392"/>
    <cellStyle name="Хороший 33" xfId="2393"/>
    <cellStyle name="Хороший 34" xfId="2394"/>
    <cellStyle name="Хороший 35" xfId="2395"/>
    <cellStyle name="Хороший 36" xfId="2396"/>
    <cellStyle name="Хороший 37" xfId="2397"/>
    <cellStyle name="Хороший 38" xfId="2398"/>
    <cellStyle name="Хороший 39" xfId="2399"/>
    <cellStyle name="Хороший 4" xfId="2400"/>
    <cellStyle name="Хороший 40" xfId="2401"/>
    <cellStyle name="Хороший 41" xfId="2402"/>
    <cellStyle name="Хороший 42" xfId="2403"/>
    <cellStyle name="Хороший 43" xfId="2404"/>
    <cellStyle name="Хороший 5" xfId="2405"/>
    <cellStyle name="Хороший 6" xfId="2406"/>
    <cellStyle name="Хороший 7" xfId="2407"/>
    <cellStyle name="Хороший 8" xfId="2408"/>
    <cellStyle name="Хороший 9" xfId="2409"/>
  </cellStyles>
  <dxfs count="0"/>
  <tableStyles count="1" defaultTableStyle="Стиль таблицы 1" defaultPivotStyle="PivotStyleLight16">
    <tableStyle name="Стиль таблицы 1" pivot="0" count="0"/>
  </tableStyles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5"/>
  <sheetViews>
    <sheetView zoomScale="115" zoomScaleNormal="115" workbookViewId="0">
      <selection activeCell="A946" sqref="A946:B946"/>
    </sheetView>
  </sheetViews>
  <sheetFormatPr defaultRowHeight="12.75"/>
  <cols>
    <col min="1" max="1" width="4" customWidth="1"/>
    <col min="2" max="2" width="35.6640625" customWidth="1"/>
    <col min="3" max="3" width="6.33203125" customWidth="1"/>
    <col min="4" max="5" width="6.1640625" customWidth="1"/>
    <col min="6" max="6" width="10" customWidth="1"/>
    <col min="7" max="8" width="4.33203125" customWidth="1"/>
    <col min="9" max="10" width="9.6640625" bestFit="1" customWidth="1"/>
    <col min="11" max="11" width="7.33203125" customWidth="1"/>
    <col min="12" max="12" width="11.6640625" customWidth="1"/>
    <col min="13" max="13" width="7.5" customWidth="1"/>
    <col min="14" max="14" width="6.6640625" customWidth="1"/>
    <col min="15" max="15" width="9.5" bestFit="1" customWidth="1"/>
    <col min="16" max="16" width="12" customWidth="1"/>
    <col min="17" max="17" width="9.5" bestFit="1" customWidth="1"/>
    <col min="18" max="18" width="9.5" customWidth="1"/>
    <col min="19" max="19" width="9.5" bestFit="1" customWidth="1"/>
    <col min="20" max="20" width="0" hidden="1" customWidth="1"/>
  </cols>
  <sheetData>
    <row r="1" spans="1:21" s="4" customFormat="1" ht="45" customHeight="1">
      <c r="B1" s="10"/>
      <c r="C1" s="7"/>
      <c r="D1" s="10"/>
      <c r="E1" s="26"/>
      <c r="F1" s="26"/>
      <c r="G1" s="26"/>
      <c r="H1" s="26"/>
      <c r="I1" s="76"/>
      <c r="J1" s="76"/>
      <c r="K1" s="13"/>
      <c r="L1" s="13"/>
      <c r="M1" s="13"/>
      <c r="N1" s="13"/>
      <c r="O1" s="13"/>
      <c r="P1" s="179" t="s">
        <v>966</v>
      </c>
      <c r="Q1" s="179"/>
      <c r="R1" s="179"/>
      <c r="S1" s="179"/>
      <c r="T1" s="14"/>
      <c r="U1" s="14"/>
    </row>
    <row r="2" spans="1:21" s="2" customFormat="1" ht="45.75" customHeight="1">
      <c r="A2" s="4"/>
      <c r="B2" s="4"/>
      <c r="C2" s="26"/>
      <c r="D2" s="26"/>
      <c r="E2" s="26"/>
      <c r="F2" s="26"/>
      <c r="G2" s="26"/>
      <c r="H2" s="179" t="s">
        <v>961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1" s="4" customFormat="1" ht="12.75" customHeight="1">
      <c r="A3" s="180" t="s">
        <v>967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4"/>
      <c r="U3" s="14"/>
    </row>
    <row r="4" spans="1:21" s="4" customFormat="1" ht="12" customHeight="1">
      <c r="A4" s="21"/>
      <c r="B4" s="21"/>
      <c r="C4" s="15"/>
      <c r="D4" s="21"/>
      <c r="E4" s="21"/>
      <c r="F4" s="21"/>
      <c r="G4" s="21"/>
      <c r="H4" s="21"/>
      <c r="I4" s="77"/>
      <c r="J4" s="77"/>
      <c r="K4" s="21"/>
      <c r="L4" s="21"/>
      <c r="M4" s="21"/>
      <c r="N4" s="21"/>
      <c r="O4" s="21"/>
      <c r="P4" s="21"/>
      <c r="Q4" s="21"/>
      <c r="R4" s="21"/>
      <c r="S4" s="21"/>
      <c r="T4" s="14"/>
      <c r="U4" s="14"/>
    </row>
    <row r="5" spans="1:21" s="4" customFormat="1" ht="15.75" customHeight="1">
      <c r="A5" s="182" t="s">
        <v>116</v>
      </c>
      <c r="B5" s="182" t="s">
        <v>15</v>
      </c>
      <c r="C5" s="183" t="s">
        <v>136</v>
      </c>
      <c r="D5" s="184" t="s">
        <v>135</v>
      </c>
      <c r="E5" s="184" t="s">
        <v>134</v>
      </c>
      <c r="F5" s="184" t="s">
        <v>63</v>
      </c>
      <c r="G5" s="184" t="s">
        <v>64</v>
      </c>
      <c r="H5" s="184" t="s">
        <v>65</v>
      </c>
      <c r="I5" s="185" t="s">
        <v>16</v>
      </c>
      <c r="J5" s="185" t="s">
        <v>133</v>
      </c>
      <c r="K5" s="186" t="s">
        <v>66</v>
      </c>
      <c r="L5" s="187" t="s">
        <v>17</v>
      </c>
      <c r="M5" s="187"/>
      <c r="N5" s="187"/>
      <c r="O5" s="187"/>
      <c r="P5" s="187"/>
      <c r="Q5" s="187"/>
      <c r="R5" s="187"/>
      <c r="S5" s="183" t="s">
        <v>67</v>
      </c>
      <c r="T5" s="14"/>
      <c r="U5" s="14"/>
    </row>
    <row r="6" spans="1:21" s="4" customFormat="1" ht="18.75" customHeight="1">
      <c r="A6" s="182"/>
      <c r="B6" s="182"/>
      <c r="C6" s="183"/>
      <c r="D6" s="184"/>
      <c r="E6" s="184"/>
      <c r="F6" s="184"/>
      <c r="G6" s="184"/>
      <c r="H6" s="184"/>
      <c r="I6" s="185"/>
      <c r="J6" s="185"/>
      <c r="K6" s="186"/>
      <c r="L6" s="185" t="s">
        <v>96</v>
      </c>
      <c r="M6" s="187" t="s">
        <v>102</v>
      </c>
      <c r="N6" s="187"/>
      <c r="O6" s="187"/>
      <c r="P6" s="187"/>
      <c r="Q6" s="187"/>
      <c r="R6" s="187"/>
      <c r="S6" s="183"/>
      <c r="T6" s="14"/>
      <c r="U6" s="14"/>
    </row>
    <row r="7" spans="1:21" s="4" customFormat="1" ht="96.75" customHeight="1">
      <c r="A7" s="182"/>
      <c r="B7" s="182"/>
      <c r="C7" s="183"/>
      <c r="D7" s="184"/>
      <c r="E7" s="184"/>
      <c r="F7" s="184"/>
      <c r="G7" s="184"/>
      <c r="H7" s="184"/>
      <c r="I7" s="185"/>
      <c r="J7" s="185"/>
      <c r="K7" s="186"/>
      <c r="L7" s="185"/>
      <c r="M7" s="185" t="s">
        <v>132</v>
      </c>
      <c r="N7" s="185" t="s">
        <v>100</v>
      </c>
      <c r="O7" s="185" t="s">
        <v>101</v>
      </c>
      <c r="P7" s="185" t="s">
        <v>103</v>
      </c>
      <c r="Q7" s="185"/>
      <c r="R7" s="185" t="s">
        <v>131</v>
      </c>
      <c r="S7" s="183"/>
      <c r="T7" s="14"/>
      <c r="U7" s="14"/>
    </row>
    <row r="8" spans="1:21" s="4" customFormat="1" ht="101.25" customHeight="1">
      <c r="A8" s="182"/>
      <c r="B8" s="182"/>
      <c r="C8" s="183"/>
      <c r="D8" s="184"/>
      <c r="E8" s="184"/>
      <c r="F8" s="184"/>
      <c r="G8" s="184"/>
      <c r="H8" s="184"/>
      <c r="I8" s="185"/>
      <c r="J8" s="185"/>
      <c r="K8" s="186"/>
      <c r="L8" s="185"/>
      <c r="M8" s="185"/>
      <c r="N8" s="185"/>
      <c r="O8" s="185"/>
      <c r="P8" s="81" t="s">
        <v>130</v>
      </c>
      <c r="Q8" s="81" t="s">
        <v>129</v>
      </c>
      <c r="R8" s="185"/>
      <c r="S8" s="183"/>
      <c r="T8" s="14"/>
      <c r="U8" s="14"/>
    </row>
    <row r="9" spans="1:21" s="4" customFormat="1" ht="15" customHeight="1">
      <c r="A9" s="182"/>
      <c r="B9" s="182"/>
      <c r="C9" s="183"/>
      <c r="D9" s="184"/>
      <c r="E9" s="184"/>
      <c r="F9" s="184"/>
      <c r="G9" s="184"/>
      <c r="H9" s="184"/>
      <c r="I9" s="80" t="s">
        <v>18</v>
      </c>
      <c r="J9" s="80" t="s">
        <v>18</v>
      </c>
      <c r="K9" s="11" t="s">
        <v>19</v>
      </c>
      <c r="L9" s="80" t="s">
        <v>20</v>
      </c>
      <c r="M9" s="80" t="s">
        <v>20</v>
      </c>
      <c r="N9" s="80" t="s">
        <v>20</v>
      </c>
      <c r="O9" s="80" t="s">
        <v>20</v>
      </c>
      <c r="P9" s="80" t="s">
        <v>20</v>
      </c>
      <c r="Q9" s="80" t="s">
        <v>20</v>
      </c>
      <c r="R9" s="80" t="s">
        <v>20</v>
      </c>
      <c r="S9" s="183"/>
      <c r="T9" s="14"/>
      <c r="U9" s="14"/>
    </row>
    <row r="10" spans="1:21" s="4" customFormat="1" ht="9" customHeight="1">
      <c r="A10" s="11">
        <v>1</v>
      </c>
      <c r="B10" s="11">
        <v>2</v>
      </c>
      <c r="C10" s="16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32">
        <v>9</v>
      </c>
      <c r="J10" s="32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4"/>
      <c r="U10" s="14"/>
    </row>
    <row r="11" spans="1:21" s="4" customFormat="1" ht="13.5" customHeight="1">
      <c r="A11" s="188" t="s">
        <v>188</v>
      </c>
      <c r="B11" s="188"/>
      <c r="C11" s="16"/>
      <c r="D11" s="11"/>
      <c r="E11" s="6" t="s">
        <v>68</v>
      </c>
      <c r="F11" s="6" t="s">
        <v>68</v>
      </c>
      <c r="G11" s="6" t="s">
        <v>68</v>
      </c>
      <c r="H11" s="6" t="s">
        <v>68</v>
      </c>
      <c r="I11" s="80">
        <f t="shared" ref="I11:R11" si="0">I13+I311+I628</f>
        <v>1799324.15</v>
      </c>
      <c r="J11" s="80">
        <f t="shared" si="0"/>
        <v>1508789.3800000001</v>
      </c>
      <c r="K11" s="33">
        <f t="shared" si="0"/>
        <v>69211</v>
      </c>
      <c r="L11" s="80">
        <f t="shared" si="0"/>
        <v>2404471033.6499996</v>
      </c>
      <c r="M11" s="80">
        <f t="shared" si="0"/>
        <v>0</v>
      </c>
      <c r="N11" s="80">
        <f t="shared" si="0"/>
        <v>0</v>
      </c>
      <c r="O11" s="80">
        <f t="shared" si="0"/>
        <v>200000</v>
      </c>
      <c r="P11" s="80">
        <f t="shared" si="0"/>
        <v>2404271033.6499996</v>
      </c>
      <c r="Q11" s="80">
        <f t="shared" si="0"/>
        <v>0</v>
      </c>
      <c r="R11" s="80">
        <f t="shared" si="0"/>
        <v>0</v>
      </c>
      <c r="S11" s="11"/>
      <c r="T11" s="14"/>
      <c r="U11" s="14"/>
    </row>
    <row r="12" spans="1:21" s="36" customFormat="1" ht="10.5" customHeight="1">
      <c r="A12" s="247" t="s">
        <v>190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9"/>
      <c r="T12" s="37"/>
      <c r="U12" s="37"/>
    </row>
    <row r="13" spans="1:21" s="36" customFormat="1" ht="9" customHeight="1">
      <c r="A13" s="188" t="s">
        <v>189</v>
      </c>
      <c r="B13" s="188"/>
      <c r="C13" s="250"/>
      <c r="D13" s="176" t="s">
        <v>113</v>
      </c>
      <c r="E13" s="6" t="s">
        <v>68</v>
      </c>
      <c r="F13" s="6" t="s">
        <v>68</v>
      </c>
      <c r="G13" s="6" t="s">
        <v>68</v>
      </c>
      <c r="H13" s="6" t="s">
        <v>68</v>
      </c>
      <c r="I13" s="251">
        <f t="shared" ref="I13:R13" si="1">I122+I133+I142+I147+I152+I158+I163+I173+I177+I186+I190+I194+I202+I205+I208+I214+I217+I225+I228+I232+I236+I240+I250+I254+I257+I260+I264+I269+I272+I277+I280+I283+I286+I290+I294+I297+I300+I309+I180</f>
        <v>657020.21000000008</v>
      </c>
      <c r="J13" s="251">
        <f t="shared" si="1"/>
        <v>563620.67000000016</v>
      </c>
      <c r="K13" s="33">
        <f t="shared" si="1"/>
        <v>26350</v>
      </c>
      <c r="L13" s="251">
        <f t="shared" si="1"/>
        <v>786384945.60000014</v>
      </c>
      <c r="M13" s="251">
        <f t="shared" si="1"/>
        <v>0</v>
      </c>
      <c r="N13" s="251">
        <f t="shared" si="1"/>
        <v>0</v>
      </c>
      <c r="O13" s="251">
        <f t="shared" si="1"/>
        <v>200000</v>
      </c>
      <c r="P13" s="251">
        <f t="shared" si="1"/>
        <v>786184945.60000014</v>
      </c>
      <c r="Q13" s="251">
        <f t="shared" si="1"/>
        <v>0</v>
      </c>
      <c r="R13" s="251">
        <f t="shared" si="1"/>
        <v>0</v>
      </c>
      <c r="S13" s="252"/>
      <c r="T13" s="34"/>
      <c r="U13" s="35"/>
    </row>
    <row r="14" spans="1:21" s="36" customFormat="1" ht="9" customHeight="1">
      <c r="A14" s="253" t="s">
        <v>36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38"/>
      <c r="U14" s="38"/>
    </row>
    <row r="15" spans="1:21" s="36" customFormat="1" ht="9" customHeight="1">
      <c r="A15" s="254">
        <v>1</v>
      </c>
      <c r="B15" s="255" t="s">
        <v>191</v>
      </c>
      <c r="C15" s="256" t="s">
        <v>151</v>
      </c>
      <c r="D15" s="257" t="s">
        <v>150</v>
      </c>
      <c r="E15" s="258">
        <v>1963</v>
      </c>
      <c r="F15" s="259" t="s">
        <v>24</v>
      </c>
      <c r="G15" s="260">
        <v>5</v>
      </c>
      <c r="H15" s="260">
        <v>3</v>
      </c>
      <c r="I15" s="261">
        <v>2866.5</v>
      </c>
      <c r="J15" s="261">
        <v>2561.5</v>
      </c>
      <c r="K15" s="260">
        <v>124</v>
      </c>
      <c r="L15" s="261">
        <f>'Приложение 2'!G17</f>
        <v>2877497.4</v>
      </c>
      <c r="M15" s="252">
        <v>0</v>
      </c>
      <c r="N15" s="252">
        <v>0</v>
      </c>
      <c r="O15" s="252">
        <v>0</v>
      </c>
      <c r="P15" s="252">
        <f t="shared" ref="P15:P77" si="2">L15</f>
        <v>2877497.4</v>
      </c>
      <c r="Q15" s="252">
        <v>0</v>
      </c>
      <c r="R15" s="252">
        <v>0</v>
      </c>
      <c r="S15" s="250" t="s">
        <v>206</v>
      </c>
      <c r="T15" s="34"/>
      <c r="U15" s="35"/>
    </row>
    <row r="16" spans="1:21" s="36" customFormat="1" ht="9" customHeight="1">
      <c r="A16" s="254">
        <v>2</v>
      </c>
      <c r="B16" s="262" t="s">
        <v>310</v>
      </c>
      <c r="C16" s="263" t="s">
        <v>151</v>
      </c>
      <c r="D16" s="264" t="s">
        <v>150</v>
      </c>
      <c r="E16" s="265">
        <v>1966</v>
      </c>
      <c r="F16" s="266" t="s">
        <v>23</v>
      </c>
      <c r="G16" s="267">
        <v>5</v>
      </c>
      <c r="H16" s="267">
        <v>2</v>
      </c>
      <c r="I16" s="268">
        <v>1210</v>
      </c>
      <c r="J16" s="268">
        <v>1054</v>
      </c>
      <c r="K16" s="267">
        <v>66</v>
      </c>
      <c r="L16" s="261">
        <f>'Приложение 2'!G18</f>
        <v>2342313.2999999998</v>
      </c>
      <c r="M16" s="252">
        <v>0</v>
      </c>
      <c r="N16" s="252">
        <v>0</v>
      </c>
      <c r="O16" s="252">
        <v>0</v>
      </c>
      <c r="P16" s="252">
        <f t="shared" si="2"/>
        <v>2342313.2999999998</v>
      </c>
      <c r="Q16" s="252">
        <v>0</v>
      </c>
      <c r="R16" s="252">
        <v>0</v>
      </c>
      <c r="S16" s="250" t="s">
        <v>206</v>
      </c>
      <c r="T16" s="34"/>
      <c r="U16" s="35"/>
    </row>
    <row r="17" spans="1:21" s="36" customFormat="1" ht="9" customHeight="1">
      <c r="A17" s="254">
        <v>3</v>
      </c>
      <c r="B17" s="262" t="s">
        <v>307</v>
      </c>
      <c r="C17" s="263" t="s">
        <v>151</v>
      </c>
      <c r="D17" s="264" t="s">
        <v>150</v>
      </c>
      <c r="E17" s="265">
        <v>1960</v>
      </c>
      <c r="F17" s="266" t="s">
        <v>23</v>
      </c>
      <c r="G17" s="267">
        <v>4</v>
      </c>
      <c r="H17" s="267">
        <v>7</v>
      </c>
      <c r="I17" s="268">
        <v>3471.6</v>
      </c>
      <c r="J17" s="268">
        <v>2524.3000000000002</v>
      </c>
      <c r="K17" s="267">
        <v>190</v>
      </c>
      <c r="L17" s="261">
        <f>'Приложение 2'!G19</f>
        <v>5451936.1200000001</v>
      </c>
      <c r="M17" s="252">
        <v>0</v>
      </c>
      <c r="N17" s="252">
        <v>0</v>
      </c>
      <c r="O17" s="252">
        <v>0</v>
      </c>
      <c r="P17" s="252">
        <f t="shared" si="2"/>
        <v>5451936.1200000001</v>
      </c>
      <c r="Q17" s="252">
        <v>0</v>
      </c>
      <c r="R17" s="252">
        <v>0</v>
      </c>
      <c r="S17" s="250" t="s">
        <v>206</v>
      </c>
      <c r="T17" s="34"/>
      <c r="U17" s="35"/>
    </row>
    <row r="18" spans="1:21" s="36" customFormat="1" ht="9" customHeight="1">
      <c r="A18" s="254">
        <v>4</v>
      </c>
      <c r="B18" s="262" t="s">
        <v>308</v>
      </c>
      <c r="C18" s="263" t="s">
        <v>151</v>
      </c>
      <c r="D18" s="264" t="s">
        <v>150</v>
      </c>
      <c r="E18" s="265">
        <v>1960</v>
      </c>
      <c r="F18" s="266" t="s">
        <v>23</v>
      </c>
      <c r="G18" s="267">
        <v>3</v>
      </c>
      <c r="H18" s="267">
        <v>3</v>
      </c>
      <c r="I18" s="268">
        <v>1632.9</v>
      </c>
      <c r="J18" s="268">
        <v>1522.8</v>
      </c>
      <c r="K18" s="267">
        <v>65</v>
      </c>
      <c r="L18" s="261">
        <f>'Приложение 2'!G20</f>
        <v>3182315.31</v>
      </c>
      <c r="M18" s="252">
        <v>0</v>
      </c>
      <c r="N18" s="252">
        <v>0</v>
      </c>
      <c r="O18" s="252">
        <v>0</v>
      </c>
      <c r="P18" s="252">
        <f t="shared" si="2"/>
        <v>3182315.31</v>
      </c>
      <c r="Q18" s="252">
        <v>0</v>
      </c>
      <c r="R18" s="252">
        <v>0</v>
      </c>
      <c r="S18" s="250" t="s">
        <v>206</v>
      </c>
      <c r="T18" s="34"/>
      <c r="U18" s="35"/>
    </row>
    <row r="19" spans="1:21" s="36" customFormat="1" ht="9" customHeight="1">
      <c r="A19" s="254">
        <v>5</v>
      </c>
      <c r="B19" s="262" t="s">
        <v>309</v>
      </c>
      <c r="C19" s="263" t="s">
        <v>151</v>
      </c>
      <c r="D19" s="264" t="s">
        <v>150</v>
      </c>
      <c r="E19" s="265">
        <v>1961</v>
      </c>
      <c r="F19" s="266" t="s">
        <v>23</v>
      </c>
      <c r="G19" s="267">
        <v>3</v>
      </c>
      <c r="H19" s="267">
        <v>3</v>
      </c>
      <c r="I19" s="268">
        <v>1543.2</v>
      </c>
      <c r="J19" s="268">
        <v>1446.6</v>
      </c>
      <c r="K19" s="267">
        <v>57</v>
      </c>
      <c r="L19" s="261">
        <f>'Приложение 2'!G21</f>
        <v>3194430.72</v>
      </c>
      <c r="M19" s="252">
        <v>0</v>
      </c>
      <c r="N19" s="252">
        <v>0</v>
      </c>
      <c r="O19" s="252">
        <v>0</v>
      </c>
      <c r="P19" s="252">
        <f t="shared" si="2"/>
        <v>3194430.72</v>
      </c>
      <c r="Q19" s="252">
        <v>0</v>
      </c>
      <c r="R19" s="252">
        <v>0</v>
      </c>
      <c r="S19" s="250" t="s">
        <v>206</v>
      </c>
      <c r="T19" s="34"/>
      <c r="U19" s="35"/>
    </row>
    <row r="20" spans="1:21" s="36" customFormat="1" ht="9" customHeight="1">
      <c r="A20" s="254">
        <v>6</v>
      </c>
      <c r="B20" s="262" t="s">
        <v>311</v>
      </c>
      <c r="C20" s="263" t="s">
        <v>151</v>
      </c>
      <c r="D20" s="264" t="s">
        <v>150</v>
      </c>
      <c r="E20" s="265">
        <v>1962</v>
      </c>
      <c r="F20" s="266" t="s">
        <v>23</v>
      </c>
      <c r="G20" s="267">
        <v>4</v>
      </c>
      <c r="H20" s="267">
        <v>2</v>
      </c>
      <c r="I20" s="268">
        <v>1405.3</v>
      </c>
      <c r="J20" s="268">
        <v>1057.9000000000001</v>
      </c>
      <c r="K20" s="267">
        <v>44</v>
      </c>
      <c r="L20" s="261">
        <f>'Приложение 2'!G22</f>
        <v>2297890.11</v>
      </c>
      <c r="M20" s="252">
        <v>0</v>
      </c>
      <c r="N20" s="252">
        <v>0</v>
      </c>
      <c r="O20" s="252">
        <v>0</v>
      </c>
      <c r="P20" s="252">
        <f t="shared" si="2"/>
        <v>2297890.11</v>
      </c>
      <c r="Q20" s="252">
        <v>0</v>
      </c>
      <c r="R20" s="252">
        <v>0</v>
      </c>
      <c r="S20" s="250" t="s">
        <v>206</v>
      </c>
      <c r="T20" s="34"/>
      <c r="U20" s="35"/>
    </row>
    <row r="21" spans="1:21" s="36" customFormat="1" ht="9" customHeight="1">
      <c r="A21" s="254">
        <v>7</v>
      </c>
      <c r="B21" s="255" t="s">
        <v>193</v>
      </c>
      <c r="C21" s="256" t="s">
        <v>151</v>
      </c>
      <c r="D21" s="257" t="s">
        <v>150</v>
      </c>
      <c r="E21" s="258">
        <v>1961</v>
      </c>
      <c r="F21" s="259" t="s">
        <v>23</v>
      </c>
      <c r="G21" s="260">
        <v>4</v>
      </c>
      <c r="H21" s="260">
        <v>3</v>
      </c>
      <c r="I21" s="261">
        <v>2149.6</v>
      </c>
      <c r="J21" s="261">
        <v>2002.6</v>
      </c>
      <c r="K21" s="260">
        <v>101</v>
      </c>
      <c r="L21" s="261">
        <f>'Приложение 2'!G23</f>
        <v>2446276.81</v>
      </c>
      <c r="M21" s="252">
        <v>0</v>
      </c>
      <c r="N21" s="252">
        <v>0</v>
      </c>
      <c r="O21" s="252">
        <v>0</v>
      </c>
      <c r="P21" s="252">
        <f t="shared" si="2"/>
        <v>2446276.81</v>
      </c>
      <c r="Q21" s="252">
        <v>0</v>
      </c>
      <c r="R21" s="252">
        <v>0</v>
      </c>
      <c r="S21" s="250" t="s">
        <v>206</v>
      </c>
      <c r="T21" s="34"/>
      <c r="U21" s="35"/>
    </row>
    <row r="22" spans="1:21" s="36" customFormat="1" ht="9" customHeight="1">
      <c r="A22" s="254">
        <v>8</v>
      </c>
      <c r="B22" s="255" t="s">
        <v>194</v>
      </c>
      <c r="C22" s="256" t="s">
        <v>151</v>
      </c>
      <c r="D22" s="257" t="s">
        <v>150</v>
      </c>
      <c r="E22" s="258">
        <v>1965</v>
      </c>
      <c r="F22" s="259" t="s">
        <v>24</v>
      </c>
      <c r="G22" s="260">
        <v>5</v>
      </c>
      <c r="H22" s="260">
        <v>4</v>
      </c>
      <c r="I22" s="261">
        <v>3840</v>
      </c>
      <c r="J22" s="261">
        <v>3534</v>
      </c>
      <c r="K22" s="260">
        <v>161</v>
      </c>
      <c r="L22" s="261">
        <f>'Приложение 2'!G24</f>
        <v>4013030.32</v>
      </c>
      <c r="M22" s="252">
        <v>0</v>
      </c>
      <c r="N22" s="252">
        <v>0</v>
      </c>
      <c r="O22" s="252">
        <v>0</v>
      </c>
      <c r="P22" s="252">
        <f t="shared" si="2"/>
        <v>4013030.32</v>
      </c>
      <c r="Q22" s="252">
        <v>0</v>
      </c>
      <c r="R22" s="252">
        <v>0</v>
      </c>
      <c r="S22" s="250" t="s">
        <v>206</v>
      </c>
      <c r="T22" s="34"/>
      <c r="U22" s="35"/>
    </row>
    <row r="23" spans="1:21" s="36" customFormat="1" ht="9" customHeight="1">
      <c r="A23" s="254">
        <v>9</v>
      </c>
      <c r="B23" s="255" t="s">
        <v>195</v>
      </c>
      <c r="C23" s="256" t="s">
        <v>151</v>
      </c>
      <c r="D23" s="257" t="s">
        <v>150</v>
      </c>
      <c r="E23" s="258">
        <v>1969</v>
      </c>
      <c r="F23" s="259" t="s">
        <v>24</v>
      </c>
      <c r="G23" s="260">
        <v>5</v>
      </c>
      <c r="H23" s="260">
        <v>4</v>
      </c>
      <c r="I23" s="261">
        <v>4190.8</v>
      </c>
      <c r="J23" s="261">
        <v>3884.8</v>
      </c>
      <c r="K23" s="260">
        <v>220</v>
      </c>
      <c r="L23" s="261">
        <f>'Приложение 2'!G25</f>
        <v>3077980.53</v>
      </c>
      <c r="M23" s="252">
        <v>0</v>
      </c>
      <c r="N23" s="252">
        <v>0</v>
      </c>
      <c r="O23" s="252">
        <v>0</v>
      </c>
      <c r="P23" s="252">
        <f t="shared" si="2"/>
        <v>3077980.53</v>
      </c>
      <c r="Q23" s="252">
        <v>0</v>
      </c>
      <c r="R23" s="252">
        <v>0</v>
      </c>
      <c r="S23" s="250" t="s">
        <v>206</v>
      </c>
      <c r="T23" s="34"/>
      <c r="U23" s="35"/>
    </row>
    <row r="24" spans="1:21" s="36" customFormat="1" ht="9" customHeight="1">
      <c r="A24" s="254">
        <v>10</v>
      </c>
      <c r="B24" s="255" t="s">
        <v>196</v>
      </c>
      <c r="C24" s="256" t="s">
        <v>151</v>
      </c>
      <c r="D24" s="257" t="s">
        <v>150</v>
      </c>
      <c r="E24" s="258">
        <v>1980</v>
      </c>
      <c r="F24" s="259" t="s">
        <v>23</v>
      </c>
      <c r="G24" s="260">
        <v>5</v>
      </c>
      <c r="H24" s="260">
        <v>5</v>
      </c>
      <c r="I24" s="261">
        <v>4893.7</v>
      </c>
      <c r="J24" s="261">
        <v>4311.7</v>
      </c>
      <c r="K24" s="260">
        <v>178</v>
      </c>
      <c r="L24" s="261">
        <f>'Приложение 2'!G26</f>
        <v>5677664.6100000003</v>
      </c>
      <c r="M24" s="252">
        <v>0</v>
      </c>
      <c r="N24" s="252">
        <v>0</v>
      </c>
      <c r="O24" s="252">
        <v>0</v>
      </c>
      <c r="P24" s="252">
        <f t="shared" si="2"/>
        <v>5677664.6100000003</v>
      </c>
      <c r="Q24" s="252">
        <v>0</v>
      </c>
      <c r="R24" s="252">
        <v>0</v>
      </c>
      <c r="S24" s="250" t="s">
        <v>206</v>
      </c>
      <c r="T24" s="34"/>
      <c r="U24" s="35"/>
    </row>
    <row r="25" spans="1:21" s="36" customFormat="1" ht="9" customHeight="1">
      <c r="A25" s="254">
        <v>11</v>
      </c>
      <c r="B25" s="255" t="s">
        <v>198</v>
      </c>
      <c r="C25" s="256" t="s">
        <v>151</v>
      </c>
      <c r="D25" s="257" t="s">
        <v>150</v>
      </c>
      <c r="E25" s="258">
        <v>1931</v>
      </c>
      <c r="F25" s="259" t="s">
        <v>23</v>
      </c>
      <c r="G25" s="260">
        <v>3</v>
      </c>
      <c r="H25" s="260">
        <v>9</v>
      </c>
      <c r="I25" s="261">
        <v>4416.3</v>
      </c>
      <c r="J25" s="261">
        <v>4090.6</v>
      </c>
      <c r="K25" s="260">
        <v>140</v>
      </c>
      <c r="L25" s="261">
        <f>'Приложение 2'!G27</f>
        <v>10096178.01</v>
      </c>
      <c r="M25" s="252">
        <v>0</v>
      </c>
      <c r="N25" s="252">
        <v>0</v>
      </c>
      <c r="O25" s="252">
        <v>0</v>
      </c>
      <c r="P25" s="252">
        <f t="shared" si="2"/>
        <v>10096178.01</v>
      </c>
      <c r="Q25" s="252">
        <v>0</v>
      </c>
      <c r="R25" s="252">
        <v>0</v>
      </c>
      <c r="S25" s="250" t="s">
        <v>206</v>
      </c>
      <c r="T25" s="34"/>
      <c r="U25" s="35"/>
    </row>
    <row r="26" spans="1:21" s="36" customFormat="1" ht="9" customHeight="1">
      <c r="A26" s="254">
        <v>12</v>
      </c>
      <c r="B26" s="255" t="s">
        <v>200</v>
      </c>
      <c r="C26" s="256" t="s">
        <v>151</v>
      </c>
      <c r="D26" s="257" t="s">
        <v>150</v>
      </c>
      <c r="E26" s="258">
        <v>1964</v>
      </c>
      <c r="F26" s="259" t="s">
        <v>23</v>
      </c>
      <c r="G26" s="260">
        <v>5</v>
      </c>
      <c r="H26" s="260">
        <v>4</v>
      </c>
      <c r="I26" s="261">
        <v>2794.7</v>
      </c>
      <c r="J26" s="261">
        <v>2540</v>
      </c>
      <c r="K26" s="260">
        <v>119</v>
      </c>
      <c r="L26" s="261">
        <f>'Приложение 2'!G28</f>
        <v>5250012.57</v>
      </c>
      <c r="M26" s="252">
        <v>0</v>
      </c>
      <c r="N26" s="252">
        <v>0</v>
      </c>
      <c r="O26" s="252">
        <v>0</v>
      </c>
      <c r="P26" s="252">
        <f t="shared" si="2"/>
        <v>5250012.57</v>
      </c>
      <c r="Q26" s="252">
        <v>0</v>
      </c>
      <c r="R26" s="252">
        <v>0</v>
      </c>
      <c r="S26" s="250" t="s">
        <v>206</v>
      </c>
      <c r="T26" s="34"/>
      <c r="U26" s="35"/>
    </row>
    <row r="27" spans="1:21" s="36" customFormat="1" ht="9" customHeight="1">
      <c r="A27" s="254">
        <v>13</v>
      </c>
      <c r="B27" s="255" t="s">
        <v>201</v>
      </c>
      <c r="C27" s="256" t="s">
        <v>151</v>
      </c>
      <c r="D27" s="257" t="s">
        <v>150</v>
      </c>
      <c r="E27" s="258">
        <v>1959</v>
      </c>
      <c r="F27" s="259" t="s">
        <v>23</v>
      </c>
      <c r="G27" s="260">
        <v>4</v>
      </c>
      <c r="H27" s="260">
        <v>2</v>
      </c>
      <c r="I27" s="261">
        <v>1364.2</v>
      </c>
      <c r="J27" s="261">
        <v>1152.5999999999999</v>
      </c>
      <c r="K27" s="260">
        <v>60</v>
      </c>
      <c r="L27" s="261">
        <f>'Приложение 2'!G29</f>
        <v>2390774.9500000002</v>
      </c>
      <c r="M27" s="252">
        <v>0</v>
      </c>
      <c r="N27" s="252">
        <v>0</v>
      </c>
      <c r="O27" s="252">
        <v>0</v>
      </c>
      <c r="P27" s="252">
        <f t="shared" si="2"/>
        <v>2390774.9500000002</v>
      </c>
      <c r="Q27" s="252">
        <v>0</v>
      </c>
      <c r="R27" s="252">
        <v>0</v>
      </c>
      <c r="S27" s="250" t="s">
        <v>206</v>
      </c>
      <c r="T27" s="34"/>
      <c r="U27" s="35"/>
    </row>
    <row r="28" spans="1:21" s="36" customFormat="1" ht="9" customHeight="1">
      <c r="A28" s="254">
        <v>14</v>
      </c>
      <c r="B28" s="255" t="s">
        <v>202</v>
      </c>
      <c r="C28" s="256" t="s">
        <v>151</v>
      </c>
      <c r="D28" s="257" t="s">
        <v>150</v>
      </c>
      <c r="E28" s="258">
        <v>1989</v>
      </c>
      <c r="F28" s="259" t="s">
        <v>23</v>
      </c>
      <c r="G28" s="260">
        <v>10</v>
      </c>
      <c r="H28" s="260">
        <v>9</v>
      </c>
      <c r="I28" s="261">
        <v>22442.97</v>
      </c>
      <c r="J28" s="261">
        <v>19538.37</v>
      </c>
      <c r="K28" s="260">
        <v>800</v>
      </c>
      <c r="L28" s="261">
        <f>'Приложение 2'!G30</f>
        <v>20546366.789999999</v>
      </c>
      <c r="M28" s="252">
        <v>0</v>
      </c>
      <c r="N28" s="252">
        <v>0</v>
      </c>
      <c r="O28" s="252">
        <v>0</v>
      </c>
      <c r="P28" s="252">
        <f t="shared" si="2"/>
        <v>20546366.789999999</v>
      </c>
      <c r="Q28" s="252">
        <v>0</v>
      </c>
      <c r="R28" s="252">
        <v>0</v>
      </c>
      <c r="S28" s="250" t="s">
        <v>206</v>
      </c>
      <c r="T28" s="34"/>
      <c r="U28" s="35"/>
    </row>
    <row r="29" spans="1:21" s="36" customFormat="1" ht="9" customHeight="1">
      <c r="A29" s="254">
        <v>15</v>
      </c>
      <c r="B29" s="255" t="s">
        <v>203</v>
      </c>
      <c r="C29" s="256" t="s">
        <v>151</v>
      </c>
      <c r="D29" s="257" t="s">
        <v>150</v>
      </c>
      <c r="E29" s="258">
        <v>1961</v>
      </c>
      <c r="F29" s="259" t="s">
        <v>23</v>
      </c>
      <c r="G29" s="260">
        <v>4</v>
      </c>
      <c r="H29" s="260">
        <v>4</v>
      </c>
      <c r="I29" s="261">
        <v>2927.4</v>
      </c>
      <c r="J29" s="261">
        <v>2226</v>
      </c>
      <c r="K29" s="260">
        <v>110</v>
      </c>
      <c r="L29" s="261">
        <f>'Приложение 2'!G31</f>
        <v>4579626.3499999996</v>
      </c>
      <c r="M29" s="252">
        <v>0</v>
      </c>
      <c r="N29" s="252">
        <v>0</v>
      </c>
      <c r="O29" s="252">
        <v>0</v>
      </c>
      <c r="P29" s="252">
        <f t="shared" si="2"/>
        <v>4579626.3499999996</v>
      </c>
      <c r="Q29" s="252">
        <v>0</v>
      </c>
      <c r="R29" s="252">
        <v>0</v>
      </c>
      <c r="S29" s="250" t="s">
        <v>206</v>
      </c>
      <c r="T29" s="34"/>
      <c r="U29" s="35"/>
    </row>
    <row r="30" spans="1:21" s="36" customFormat="1" ht="9" customHeight="1">
      <c r="A30" s="254">
        <v>16</v>
      </c>
      <c r="B30" s="255" t="s">
        <v>204</v>
      </c>
      <c r="C30" s="256" t="s">
        <v>151</v>
      </c>
      <c r="D30" s="257" t="s">
        <v>150</v>
      </c>
      <c r="E30" s="258">
        <v>1960</v>
      </c>
      <c r="F30" s="259" t="s">
        <v>23</v>
      </c>
      <c r="G30" s="260">
        <v>4</v>
      </c>
      <c r="H30" s="260">
        <v>2</v>
      </c>
      <c r="I30" s="261">
        <v>1812.9</v>
      </c>
      <c r="J30" s="261">
        <v>1134.5999999999999</v>
      </c>
      <c r="K30" s="260">
        <v>55</v>
      </c>
      <c r="L30" s="261">
        <f>'Приложение 2'!G32</f>
        <v>2314044</v>
      </c>
      <c r="M30" s="252">
        <v>0</v>
      </c>
      <c r="N30" s="252">
        <v>0</v>
      </c>
      <c r="O30" s="252">
        <v>0</v>
      </c>
      <c r="P30" s="252">
        <f t="shared" si="2"/>
        <v>2314044</v>
      </c>
      <c r="Q30" s="252">
        <v>0</v>
      </c>
      <c r="R30" s="252">
        <v>0</v>
      </c>
      <c r="S30" s="250" t="s">
        <v>206</v>
      </c>
      <c r="T30" s="34"/>
      <c r="U30" s="35"/>
    </row>
    <row r="31" spans="1:21" s="36" customFormat="1" ht="9" customHeight="1">
      <c r="A31" s="254">
        <v>17</v>
      </c>
      <c r="B31" s="262" t="s">
        <v>313</v>
      </c>
      <c r="C31" s="263" t="s">
        <v>151</v>
      </c>
      <c r="D31" s="264" t="s">
        <v>150</v>
      </c>
      <c r="E31" s="265">
        <v>1933</v>
      </c>
      <c r="F31" s="266" t="s">
        <v>23</v>
      </c>
      <c r="G31" s="267">
        <v>4</v>
      </c>
      <c r="H31" s="267">
        <v>6</v>
      </c>
      <c r="I31" s="268">
        <v>5404.7</v>
      </c>
      <c r="J31" s="268">
        <v>3534.4</v>
      </c>
      <c r="K31" s="267">
        <v>119</v>
      </c>
      <c r="L31" s="261">
        <f>'Приложение 2'!G33</f>
        <v>7891172.7300000004</v>
      </c>
      <c r="M31" s="252">
        <v>0</v>
      </c>
      <c r="N31" s="252">
        <v>0</v>
      </c>
      <c r="O31" s="252">
        <v>0</v>
      </c>
      <c r="P31" s="252">
        <f t="shared" si="2"/>
        <v>7891172.7300000004</v>
      </c>
      <c r="Q31" s="252">
        <v>0</v>
      </c>
      <c r="R31" s="252">
        <v>0</v>
      </c>
      <c r="S31" s="250" t="s">
        <v>206</v>
      </c>
      <c r="T31" s="34"/>
      <c r="U31" s="35"/>
    </row>
    <row r="32" spans="1:21" s="36" customFormat="1" ht="9" customHeight="1">
      <c r="A32" s="254">
        <v>18</v>
      </c>
      <c r="B32" s="262" t="s">
        <v>315</v>
      </c>
      <c r="C32" s="263" t="s">
        <v>151</v>
      </c>
      <c r="D32" s="264" t="s">
        <v>150</v>
      </c>
      <c r="E32" s="265">
        <v>1962</v>
      </c>
      <c r="F32" s="266" t="s">
        <v>23</v>
      </c>
      <c r="G32" s="267">
        <v>4</v>
      </c>
      <c r="H32" s="267">
        <v>1</v>
      </c>
      <c r="I32" s="268">
        <v>2025.1</v>
      </c>
      <c r="J32" s="268">
        <v>1526</v>
      </c>
      <c r="K32" s="267">
        <v>144</v>
      </c>
      <c r="L32" s="261">
        <f>'Приложение 2'!G34</f>
        <v>3069238.11</v>
      </c>
      <c r="M32" s="252">
        <v>0</v>
      </c>
      <c r="N32" s="252">
        <v>0</v>
      </c>
      <c r="O32" s="252">
        <v>0</v>
      </c>
      <c r="P32" s="252">
        <f t="shared" si="2"/>
        <v>3069238.11</v>
      </c>
      <c r="Q32" s="252">
        <v>0</v>
      </c>
      <c r="R32" s="252">
        <v>0</v>
      </c>
      <c r="S32" s="250" t="s">
        <v>206</v>
      </c>
      <c r="T32" s="34"/>
      <c r="U32" s="35"/>
    </row>
    <row r="33" spans="1:21" s="36" customFormat="1" ht="9" customHeight="1">
      <c r="A33" s="254">
        <v>19</v>
      </c>
      <c r="B33" s="262" t="s">
        <v>318</v>
      </c>
      <c r="C33" s="263" t="s">
        <v>151</v>
      </c>
      <c r="D33" s="264" t="s">
        <v>150</v>
      </c>
      <c r="E33" s="265">
        <v>1976</v>
      </c>
      <c r="F33" s="266" t="s">
        <v>23</v>
      </c>
      <c r="G33" s="267">
        <v>5</v>
      </c>
      <c r="H33" s="267">
        <v>6</v>
      </c>
      <c r="I33" s="268">
        <v>4885.2</v>
      </c>
      <c r="J33" s="268">
        <v>4399.3</v>
      </c>
      <c r="K33" s="267">
        <v>227</v>
      </c>
      <c r="L33" s="261">
        <f>'Приложение 2'!G35</f>
        <v>5575914.3499999996</v>
      </c>
      <c r="M33" s="252">
        <v>0</v>
      </c>
      <c r="N33" s="252">
        <v>0</v>
      </c>
      <c r="O33" s="252">
        <v>0</v>
      </c>
      <c r="P33" s="252">
        <f t="shared" si="2"/>
        <v>5575914.3499999996</v>
      </c>
      <c r="Q33" s="252">
        <v>0</v>
      </c>
      <c r="R33" s="252">
        <v>0</v>
      </c>
      <c r="S33" s="250" t="s">
        <v>206</v>
      </c>
      <c r="T33" s="34"/>
      <c r="U33" s="35"/>
    </row>
    <row r="34" spans="1:21" s="36" customFormat="1" ht="9" customHeight="1">
      <c r="A34" s="254">
        <v>20</v>
      </c>
      <c r="B34" s="262" t="s">
        <v>319</v>
      </c>
      <c r="C34" s="263" t="s">
        <v>151</v>
      </c>
      <c r="D34" s="264" t="s">
        <v>150</v>
      </c>
      <c r="E34" s="265">
        <v>1973</v>
      </c>
      <c r="F34" s="266" t="s">
        <v>23</v>
      </c>
      <c r="G34" s="267">
        <v>5</v>
      </c>
      <c r="H34" s="267">
        <v>4</v>
      </c>
      <c r="I34" s="268">
        <v>3674.4</v>
      </c>
      <c r="J34" s="268">
        <v>3332.9</v>
      </c>
      <c r="K34" s="267">
        <v>156</v>
      </c>
      <c r="L34" s="261">
        <f>'Приложение 2'!G36</f>
        <v>3426948.81</v>
      </c>
      <c r="M34" s="252">
        <v>0</v>
      </c>
      <c r="N34" s="252">
        <v>0</v>
      </c>
      <c r="O34" s="252">
        <v>0</v>
      </c>
      <c r="P34" s="252">
        <f t="shared" si="2"/>
        <v>3426948.81</v>
      </c>
      <c r="Q34" s="252">
        <v>0</v>
      </c>
      <c r="R34" s="252">
        <v>0</v>
      </c>
      <c r="S34" s="250" t="s">
        <v>206</v>
      </c>
      <c r="T34" s="34"/>
      <c r="U34" s="35"/>
    </row>
    <row r="35" spans="1:21" s="36" customFormat="1" ht="9" customHeight="1">
      <c r="A35" s="254">
        <v>21</v>
      </c>
      <c r="B35" s="262" t="s">
        <v>320</v>
      </c>
      <c r="C35" s="263" t="s">
        <v>151</v>
      </c>
      <c r="D35" s="264" t="s">
        <v>150</v>
      </c>
      <c r="E35" s="265">
        <v>1973</v>
      </c>
      <c r="F35" s="266" t="s">
        <v>23</v>
      </c>
      <c r="G35" s="267">
        <v>5</v>
      </c>
      <c r="H35" s="267">
        <v>4</v>
      </c>
      <c r="I35" s="268">
        <v>3982.8</v>
      </c>
      <c r="J35" s="268">
        <v>2881.4</v>
      </c>
      <c r="K35" s="267">
        <v>128</v>
      </c>
      <c r="L35" s="261">
        <f>'Приложение 2'!G37</f>
        <v>6031755.5199999996</v>
      </c>
      <c r="M35" s="252">
        <v>0</v>
      </c>
      <c r="N35" s="252">
        <v>0</v>
      </c>
      <c r="O35" s="252">
        <v>0</v>
      </c>
      <c r="P35" s="252">
        <f t="shared" si="2"/>
        <v>6031755.5199999996</v>
      </c>
      <c r="Q35" s="252">
        <v>0</v>
      </c>
      <c r="R35" s="252">
        <v>0</v>
      </c>
      <c r="S35" s="250" t="s">
        <v>206</v>
      </c>
      <c r="T35" s="34"/>
      <c r="U35" s="35"/>
    </row>
    <row r="36" spans="1:21" s="36" customFormat="1" ht="9" customHeight="1">
      <c r="A36" s="254">
        <v>22</v>
      </c>
      <c r="B36" s="262" t="s">
        <v>321</v>
      </c>
      <c r="C36" s="263" t="s">
        <v>151</v>
      </c>
      <c r="D36" s="264" t="s">
        <v>150</v>
      </c>
      <c r="E36" s="265">
        <v>1972</v>
      </c>
      <c r="F36" s="266" t="s">
        <v>24</v>
      </c>
      <c r="G36" s="267">
        <v>5</v>
      </c>
      <c r="H36" s="267">
        <v>4</v>
      </c>
      <c r="I36" s="268">
        <v>3462</v>
      </c>
      <c r="J36" s="268">
        <v>3298</v>
      </c>
      <c r="K36" s="267">
        <v>141</v>
      </c>
      <c r="L36" s="261">
        <f>'Приложение 2'!G38</f>
        <v>4395611.3099999996</v>
      </c>
      <c r="M36" s="252">
        <v>0</v>
      </c>
      <c r="N36" s="252">
        <v>0</v>
      </c>
      <c r="O36" s="252">
        <v>0</v>
      </c>
      <c r="P36" s="252">
        <f t="shared" si="2"/>
        <v>4395611.3099999996</v>
      </c>
      <c r="Q36" s="252">
        <v>0</v>
      </c>
      <c r="R36" s="252">
        <v>0</v>
      </c>
      <c r="S36" s="250" t="s">
        <v>206</v>
      </c>
      <c r="T36" s="34"/>
      <c r="U36" s="35"/>
    </row>
    <row r="37" spans="1:21" s="36" customFormat="1" ht="9" customHeight="1">
      <c r="A37" s="254">
        <v>23</v>
      </c>
      <c r="B37" s="262" t="s">
        <v>322</v>
      </c>
      <c r="C37" s="263" t="s">
        <v>151</v>
      </c>
      <c r="D37" s="264" t="s">
        <v>150</v>
      </c>
      <c r="E37" s="265">
        <v>1984</v>
      </c>
      <c r="F37" s="266" t="s">
        <v>24</v>
      </c>
      <c r="G37" s="267">
        <v>5</v>
      </c>
      <c r="H37" s="267">
        <v>11</v>
      </c>
      <c r="I37" s="268">
        <v>9043.4</v>
      </c>
      <c r="J37" s="268">
        <v>7977.5</v>
      </c>
      <c r="K37" s="267">
        <v>370</v>
      </c>
      <c r="L37" s="261">
        <f>'Приложение 2'!G39</f>
        <v>8306891.3700000001</v>
      </c>
      <c r="M37" s="252">
        <v>0</v>
      </c>
      <c r="N37" s="252">
        <v>0</v>
      </c>
      <c r="O37" s="252">
        <v>0</v>
      </c>
      <c r="P37" s="252">
        <f t="shared" si="2"/>
        <v>8306891.3700000001</v>
      </c>
      <c r="Q37" s="252">
        <v>0</v>
      </c>
      <c r="R37" s="252">
        <v>0</v>
      </c>
      <c r="S37" s="250" t="s">
        <v>206</v>
      </c>
      <c r="T37" s="34"/>
      <c r="U37" s="35"/>
    </row>
    <row r="38" spans="1:21" s="36" customFormat="1" ht="9" customHeight="1">
      <c r="A38" s="254">
        <v>24</v>
      </c>
      <c r="B38" s="262" t="s">
        <v>326</v>
      </c>
      <c r="C38" s="263" t="s">
        <v>151</v>
      </c>
      <c r="D38" s="264" t="s">
        <v>150</v>
      </c>
      <c r="E38" s="265">
        <v>1977</v>
      </c>
      <c r="F38" s="266" t="s">
        <v>23</v>
      </c>
      <c r="G38" s="267">
        <v>5</v>
      </c>
      <c r="H38" s="267">
        <v>4</v>
      </c>
      <c r="I38" s="268">
        <v>3595</v>
      </c>
      <c r="J38" s="268">
        <v>3355</v>
      </c>
      <c r="K38" s="267">
        <v>184</v>
      </c>
      <c r="L38" s="261">
        <f>'Приложение 2'!G40</f>
        <v>3968260.21</v>
      </c>
      <c r="M38" s="252">
        <v>0</v>
      </c>
      <c r="N38" s="252">
        <v>0</v>
      </c>
      <c r="O38" s="252">
        <v>0</v>
      </c>
      <c r="P38" s="252">
        <f t="shared" si="2"/>
        <v>3968260.21</v>
      </c>
      <c r="Q38" s="252">
        <v>0</v>
      </c>
      <c r="R38" s="252">
        <v>0</v>
      </c>
      <c r="S38" s="250" t="s">
        <v>206</v>
      </c>
      <c r="T38" s="34"/>
      <c r="U38" s="35"/>
    </row>
    <row r="39" spans="1:21" s="36" customFormat="1" ht="9" customHeight="1">
      <c r="A39" s="254">
        <v>25</v>
      </c>
      <c r="B39" s="262" t="s">
        <v>336</v>
      </c>
      <c r="C39" s="263" t="s">
        <v>151</v>
      </c>
      <c r="D39" s="264" t="s">
        <v>150</v>
      </c>
      <c r="E39" s="265">
        <v>1968</v>
      </c>
      <c r="F39" s="266" t="s">
        <v>24</v>
      </c>
      <c r="G39" s="267">
        <v>5</v>
      </c>
      <c r="H39" s="267">
        <v>4</v>
      </c>
      <c r="I39" s="268">
        <v>2873</v>
      </c>
      <c r="J39" s="268">
        <v>2553.5</v>
      </c>
      <c r="K39" s="267">
        <v>118</v>
      </c>
      <c r="L39" s="261">
        <f>'Приложение 2'!G41</f>
        <v>3052507.86</v>
      </c>
      <c r="M39" s="252">
        <v>0</v>
      </c>
      <c r="N39" s="252">
        <v>0</v>
      </c>
      <c r="O39" s="252">
        <v>0</v>
      </c>
      <c r="P39" s="252">
        <f t="shared" si="2"/>
        <v>3052507.86</v>
      </c>
      <c r="Q39" s="252">
        <v>0</v>
      </c>
      <c r="R39" s="252">
        <v>0</v>
      </c>
      <c r="S39" s="250" t="s">
        <v>206</v>
      </c>
      <c r="T39" s="34"/>
      <c r="U39" s="35"/>
    </row>
    <row r="40" spans="1:21" s="36" customFormat="1" ht="9" customHeight="1">
      <c r="A40" s="254">
        <v>26</v>
      </c>
      <c r="B40" s="262" t="s">
        <v>337</v>
      </c>
      <c r="C40" s="263" t="s">
        <v>151</v>
      </c>
      <c r="D40" s="264" t="s">
        <v>150</v>
      </c>
      <c r="E40" s="265">
        <v>1970</v>
      </c>
      <c r="F40" s="266" t="s">
        <v>24</v>
      </c>
      <c r="G40" s="267">
        <v>5</v>
      </c>
      <c r="H40" s="267">
        <v>4</v>
      </c>
      <c r="I40" s="268">
        <v>2941.8</v>
      </c>
      <c r="J40" s="268">
        <v>2655.8</v>
      </c>
      <c r="K40" s="267">
        <v>148</v>
      </c>
      <c r="L40" s="261">
        <f>'Приложение 2'!G42</f>
        <v>3052507.86</v>
      </c>
      <c r="M40" s="252">
        <v>0</v>
      </c>
      <c r="N40" s="252">
        <v>0</v>
      </c>
      <c r="O40" s="252">
        <v>0</v>
      </c>
      <c r="P40" s="252">
        <f t="shared" si="2"/>
        <v>3052507.86</v>
      </c>
      <c r="Q40" s="252">
        <v>0</v>
      </c>
      <c r="R40" s="252">
        <v>0</v>
      </c>
      <c r="S40" s="250" t="s">
        <v>206</v>
      </c>
      <c r="T40" s="34"/>
      <c r="U40" s="35"/>
    </row>
    <row r="41" spans="1:21" s="36" customFormat="1" ht="9" customHeight="1">
      <c r="A41" s="254">
        <v>27</v>
      </c>
      <c r="B41" s="262" t="s">
        <v>340</v>
      </c>
      <c r="C41" s="263" t="s">
        <v>151</v>
      </c>
      <c r="D41" s="264" t="s">
        <v>150</v>
      </c>
      <c r="E41" s="265">
        <v>1986</v>
      </c>
      <c r="F41" s="266" t="s">
        <v>24</v>
      </c>
      <c r="G41" s="267">
        <v>5</v>
      </c>
      <c r="H41" s="267">
        <v>9</v>
      </c>
      <c r="I41" s="268">
        <v>7336</v>
      </c>
      <c r="J41" s="268">
        <v>6668</v>
      </c>
      <c r="K41" s="267">
        <v>290</v>
      </c>
      <c r="L41" s="261">
        <f>'Приложение 2'!G43</f>
        <v>8017920.6299999999</v>
      </c>
      <c r="M41" s="252">
        <v>0</v>
      </c>
      <c r="N41" s="252">
        <v>0</v>
      </c>
      <c r="O41" s="252">
        <v>0</v>
      </c>
      <c r="P41" s="252">
        <f t="shared" si="2"/>
        <v>8017920.6299999999</v>
      </c>
      <c r="Q41" s="252">
        <v>0</v>
      </c>
      <c r="R41" s="252">
        <v>0</v>
      </c>
      <c r="S41" s="250" t="s">
        <v>206</v>
      </c>
      <c r="T41" s="34"/>
      <c r="U41" s="35"/>
    </row>
    <row r="42" spans="1:21" s="36" customFormat="1" ht="9" customHeight="1">
      <c r="A42" s="254">
        <v>28</v>
      </c>
      <c r="B42" s="262" t="s">
        <v>341</v>
      </c>
      <c r="C42" s="263" t="s">
        <v>151</v>
      </c>
      <c r="D42" s="264" t="s">
        <v>150</v>
      </c>
      <c r="E42" s="265">
        <v>1986</v>
      </c>
      <c r="F42" s="266" t="s">
        <v>24</v>
      </c>
      <c r="G42" s="267">
        <v>5</v>
      </c>
      <c r="H42" s="267">
        <v>4</v>
      </c>
      <c r="I42" s="268">
        <v>3131.4</v>
      </c>
      <c r="J42" s="268">
        <v>2789.21</v>
      </c>
      <c r="K42" s="267">
        <v>135</v>
      </c>
      <c r="L42" s="261">
        <f>'Приложение 2'!G44</f>
        <v>3052507.86</v>
      </c>
      <c r="M42" s="252">
        <v>0</v>
      </c>
      <c r="N42" s="252">
        <v>0</v>
      </c>
      <c r="O42" s="252">
        <v>0</v>
      </c>
      <c r="P42" s="252">
        <f t="shared" si="2"/>
        <v>3052507.86</v>
      </c>
      <c r="Q42" s="252">
        <v>0</v>
      </c>
      <c r="R42" s="252">
        <v>0</v>
      </c>
      <c r="S42" s="250" t="s">
        <v>206</v>
      </c>
      <c r="T42" s="34"/>
      <c r="U42" s="35"/>
    </row>
    <row r="43" spans="1:21" s="36" customFormat="1" ht="9" customHeight="1">
      <c r="A43" s="254">
        <v>29</v>
      </c>
      <c r="B43" s="262" t="s">
        <v>452</v>
      </c>
      <c r="C43" s="263" t="s">
        <v>151</v>
      </c>
      <c r="D43" s="264" t="s">
        <v>150</v>
      </c>
      <c r="E43" s="265">
        <v>1970</v>
      </c>
      <c r="F43" s="266" t="s">
        <v>24</v>
      </c>
      <c r="G43" s="267">
        <v>5</v>
      </c>
      <c r="H43" s="267">
        <v>6</v>
      </c>
      <c r="I43" s="268">
        <v>7713.4</v>
      </c>
      <c r="J43" s="268">
        <v>5645.4</v>
      </c>
      <c r="K43" s="267">
        <v>224</v>
      </c>
      <c r="L43" s="261">
        <f>'Приложение 2'!G45</f>
        <v>6341076.3099999996</v>
      </c>
      <c r="M43" s="252">
        <v>0</v>
      </c>
      <c r="N43" s="252">
        <v>0</v>
      </c>
      <c r="O43" s="252">
        <v>0</v>
      </c>
      <c r="P43" s="252">
        <f t="shared" si="2"/>
        <v>6341076.3099999996</v>
      </c>
      <c r="Q43" s="252">
        <v>0</v>
      </c>
      <c r="R43" s="252">
        <v>0</v>
      </c>
      <c r="S43" s="250" t="s">
        <v>206</v>
      </c>
      <c r="T43" s="34"/>
      <c r="U43" s="35"/>
    </row>
    <row r="44" spans="1:21" s="36" customFormat="1" ht="9" customHeight="1">
      <c r="A44" s="254">
        <v>30</v>
      </c>
      <c r="B44" s="262" t="s">
        <v>346</v>
      </c>
      <c r="C44" s="263" t="s">
        <v>151</v>
      </c>
      <c r="D44" s="264" t="s">
        <v>150</v>
      </c>
      <c r="E44" s="265">
        <v>1966</v>
      </c>
      <c r="F44" s="266" t="s">
        <v>23</v>
      </c>
      <c r="G44" s="267">
        <v>5</v>
      </c>
      <c r="H44" s="267">
        <v>2</v>
      </c>
      <c r="I44" s="268">
        <v>1639.2</v>
      </c>
      <c r="J44" s="268">
        <v>1287.9000000000001</v>
      </c>
      <c r="K44" s="267">
        <v>57</v>
      </c>
      <c r="L44" s="261">
        <f>'Приложение 2'!G46</f>
        <v>2249428.46</v>
      </c>
      <c r="M44" s="252">
        <v>0</v>
      </c>
      <c r="N44" s="252">
        <v>0</v>
      </c>
      <c r="O44" s="252">
        <v>0</v>
      </c>
      <c r="P44" s="252">
        <f t="shared" si="2"/>
        <v>2249428.46</v>
      </c>
      <c r="Q44" s="252">
        <v>0</v>
      </c>
      <c r="R44" s="252">
        <v>0</v>
      </c>
      <c r="S44" s="250" t="s">
        <v>206</v>
      </c>
      <c r="T44" s="34"/>
      <c r="U44" s="35"/>
    </row>
    <row r="45" spans="1:21" s="36" customFormat="1" ht="9" customHeight="1">
      <c r="A45" s="254">
        <v>31</v>
      </c>
      <c r="B45" s="262" t="s">
        <v>348</v>
      </c>
      <c r="C45" s="263" t="s">
        <v>151</v>
      </c>
      <c r="D45" s="264" t="s">
        <v>150</v>
      </c>
      <c r="E45" s="265">
        <v>1970</v>
      </c>
      <c r="F45" s="266" t="s">
        <v>23</v>
      </c>
      <c r="G45" s="267">
        <v>5</v>
      </c>
      <c r="H45" s="267">
        <v>2</v>
      </c>
      <c r="I45" s="268">
        <v>1738.9</v>
      </c>
      <c r="J45" s="268">
        <v>1514</v>
      </c>
      <c r="K45" s="267">
        <v>79</v>
      </c>
      <c r="L45" s="261">
        <f>'Приложение 2'!G47</f>
        <v>2265582.35</v>
      </c>
      <c r="M45" s="252">
        <v>0</v>
      </c>
      <c r="N45" s="252">
        <v>0</v>
      </c>
      <c r="O45" s="252">
        <v>0</v>
      </c>
      <c r="P45" s="252">
        <f t="shared" si="2"/>
        <v>2265582.35</v>
      </c>
      <c r="Q45" s="252">
        <v>0</v>
      </c>
      <c r="R45" s="252">
        <v>0</v>
      </c>
      <c r="S45" s="250" t="s">
        <v>206</v>
      </c>
      <c r="T45" s="34"/>
      <c r="U45" s="35"/>
    </row>
    <row r="46" spans="1:21" s="36" customFormat="1" ht="9" customHeight="1">
      <c r="A46" s="254">
        <v>32</v>
      </c>
      <c r="B46" s="262" t="s">
        <v>349</v>
      </c>
      <c r="C46" s="263" t="s">
        <v>151</v>
      </c>
      <c r="D46" s="264" t="s">
        <v>150</v>
      </c>
      <c r="E46" s="265">
        <v>1966</v>
      </c>
      <c r="F46" s="266" t="s">
        <v>23</v>
      </c>
      <c r="G46" s="267">
        <v>5</v>
      </c>
      <c r="H46" s="267">
        <v>2</v>
      </c>
      <c r="I46" s="268">
        <v>1783.2</v>
      </c>
      <c r="J46" s="268">
        <v>1418.2</v>
      </c>
      <c r="K46" s="267">
        <v>63</v>
      </c>
      <c r="L46" s="261">
        <f>'Приложение 2'!G48</f>
        <v>2419044.25</v>
      </c>
      <c r="M46" s="252">
        <v>0</v>
      </c>
      <c r="N46" s="252">
        <v>0</v>
      </c>
      <c r="O46" s="252">
        <v>0</v>
      </c>
      <c r="P46" s="252">
        <f t="shared" si="2"/>
        <v>2419044.25</v>
      </c>
      <c r="Q46" s="252">
        <v>0</v>
      </c>
      <c r="R46" s="252">
        <v>0</v>
      </c>
      <c r="S46" s="250" t="s">
        <v>206</v>
      </c>
      <c r="T46" s="34"/>
      <c r="U46" s="35"/>
    </row>
    <row r="47" spans="1:21" s="36" customFormat="1" ht="9" customHeight="1">
      <c r="A47" s="254">
        <v>33</v>
      </c>
      <c r="B47" s="262" t="s">
        <v>494</v>
      </c>
      <c r="C47" s="263" t="s">
        <v>151</v>
      </c>
      <c r="D47" s="264" t="s">
        <v>150</v>
      </c>
      <c r="E47" s="265">
        <v>1966</v>
      </c>
      <c r="F47" s="266" t="s">
        <v>24</v>
      </c>
      <c r="G47" s="267">
        <v>5</v>
      </c>
      <c r="H47" s="267">
        <v>2</v>
      </c>
      <c r="I47" s="268">
        <v>1758.6</v>
      </c>
      <c r="J47" s="268">
        <v>1608.6</v>
      </c>
      <c r="K47" s="267">
        <v>74</v>
      </c>
      <c r="L47" s="261">
        <f>'Приложение 2'!G49</f>
        <v>1865773.7</v>
      </c>
      <c r="M47" s="252">
        <v>0</v>
      </c>
      <c r="N47" s="252">
        <v>0</v>
      </c>
      <c r="O47" s="252">
        <v>0</v>
      </c>
      <c r="P47" s="252">
        <f>L47</f>
        <v>1865773.7</v>
      </c>
      <c r="Q47" s="252">
        <v>0</v>
      </c>
      <c r="R47" s="252">
        <v>0</v>
      </c>
      <c r="S47" s="250" t="s">
        <v>206</v>
      </c>
      <c r="T47" s="34"/>
      <c r="U47" s="35"/>
    </row>
    <row r="48" spans="1:21" s="36" customFormat="1" ht="9" customHeight="1">
      <c r="A48" s="254">
        <v>34</v>
      </c>
      <c r="B48" s="262" t="s">
        <v>345</v>
      </c>
      <c r="C48" s="263" t="s">
        <v>151</v>
      </c>
      <c r="D48" s="264" t="s">
        <v>150</v>
      </c>
      <c r="E48" s="265">
        <v>1965</v>
      </c>
      <c r="F48" s="266" t="s">
        <v>24</v>
      </c>
      <c r="G48" s="267">
        <v>5</v>
      </c>
      <c r="H48" s="267">
        <v>4</v>
      </c>
      <c r="I48" s="268">
        <v>3786.3</v>
      </c>
      <c r="J48" s="268">
        <v>3451.8</v>
      </c>
      <c r="K48" s="267">
        <v>147</v>
      </c>
      <c r="L48" s="261">
        <f>'Приложение 2'!G50</f>
        <v>3972330.22</v>
      </c>
      <c r="M48" s="252">
        <v>0</v>
      </c>
      <c r="N48" s="252">
        <v>0</v>
      </c>
      <c r="O48" s="252">
        <v>0</v>
      </c>
      <c r="P48" s="252">
        <f t="shared" si="2"/>
        <v>3972330.22</v>
      </c>
      <c r="Q48" s="252">
        <v>0</v>
      </c>
      <c r="R48" s="252">
        <v>0</v>
      </c>
      <c r="S48" s="250" t="s">
        <v>206</v>
      </c>
      <c r="T48" s="34"/>
      <c r="U48" s="35"/>
    </row>
    <row r="49" spans="1:21" s="36" customFormat="1" ht="9" customHeight="1">
      <c r="A49" s="254">
        <v>35</v>
      </c>
      <c r="B49" s="262" t="s">
        <v>351</v>
      </c>
      <c r="C49" s="263" t="s">
        <v>151</v>
      </c>
      <c r="D49" s="264" t="s">
        <v>150</v>
      </c>
      <c r="E49" s="265">
        <v>1963</v>
      </c>
      <c r="F49" s="266" t="s">
        <v>24</v>
      </c>
      <c r="G49" s="267">
        <v>5</v>
      </c>
      <c r="H49" s="267">
        <v>4</v>
      </c>
      <c r="I49" s="268">
        <v>3963.7</v>
      </c>
      <c r="J49" s="268">
        <v>3695.7</v>
      </c>
      <c r="K49" s="267">
        <v>152</v>
      </c>
      <c r="L49" s="261">
        <f>'Приложение 2'!G51</f>
        <v>3964190.2</v>
      </c>
      <c r="M49" s="252">
        <v>0</v>
      </c>
      <c r="N49" s="252">
        <v>0</v>
      </c>
      <c r="O49" s="252">
        <v>0</v>
      </c>
      <c r="P49" s="252">
        <f t="shared" si="2"/>
        <v>3964190.2</v>
      </c>
      <c r="Q49" s="252">
        <v>0</v>
      </c>
      <c r="R49" s="252">
        <v>0</v>
      </c>
      <c r="S49" s="250" t="s">
        <v>206</v>
      </c>
      <c r="T49" s="34"/>
      <c r="U49" s="35"/>
    </row>
    <row r="50" spans="1:21" s="36" customFormat="1" ht="9" customHeight="1">
      <c r="A50" s="254">
        <v>36</v>
      </c>
      <c r="B50" s="262" t="s">
        <v>352</v>
      </c>
      <c r="C50" s="263" t="s">
        <v>151</v>
      </c>
      <c r="D50" s="264" t="s">
        <v>150</v>
      </c>
      <c r="E50" s="265">
        <v>1970</v>
      </c>
      <c r="F50" s="266" t="s">
        <v>24</v>
      </c>
      <c r="G50" s="267">
        <v>5</v>
      </c>
      <c r="H50" s="267">
        <v>6</v>
      </c>
      <c r="I50" s="268">
        <v>6341.2</v>
      </c>
      <c r="J50" s="268">
        <v>5572.3</v>
      </c>
      <c r="K50" s="267">
        <v>262</v>
      </c>
      <c r="L50" s="261">
        <f>'Приложение 2'!G52</f>
        <v>7431839.1200000001</v>
      </c>
      <c r="M50" s="252">
        <v>0</v>
      </c>
      <c r="N50" s="252">
        <v>0</v>
      </c>
      <c r="O50" s="252">
        <v>0</v>
      </c>
      <c r="P50" s="252">
        <f t="shared" si="2"/>
        <v>7431839.1200000001</v>
      </c>
      <c r="Q50" s="252">
        <v>0</v>
      </c>
      <c r="R50" s="252">
        <v>0</v>
      </c>
      <c r="S50" s="250" t="s">
        <v>206</v>
      </c>
      <c r="T50" s="34"/>
      <c r="U50" s="35"/>
    </row>
    <row r="51" spans="1:21" s="36" customFormat="1" ht="9" customHeight="1">
      <c r="A51" s="254">
        <v>37</v>
      </c>
      <c r="B51" s="262" t="s">
        <v>353</v>
      </c>
      <c r="C51" s="263" t="s">
        <v>151</v>
      </c>
      <c r="D51" s="264" t="s">
        <v>150</v>
      </c>
      <c r="E51" s="265">
        <v>1977</v>
      </c>
      <c r="F51" s="266" t="s">
        <v>23</v>
      </c>
      <c r="G51" s="267">
        <v>4</v>
      </c>
      <c r="H51" s="267">
        <v>2</v>
      </c>
      <c r="I51" s="268">
        <v>1281.0999999999999</v>
      </c>
      <c r="J51" s="268">
        <v>1155.5999999999999</v>
      </c>
      <c r="K51" s="267">
        <v>64</v>
      </c>
      <c r="L51" s="261">
        <f>'Приложение 2'!G53</f>
        <v>1709404.4</v>
      </c>
      <c r="M51" s="252">
        <v>0</v>
      </c>
      <c r="N51" s="252">
        <v>0</v>
      </c>
      <c r="O51" s="252">
        <v>0</v>
      </c>
      <c r="P51" s="252">
        <f t="shared" si="2"/>
        <v>1709404.4</v>
      </c>
      <c r="Q51" s="252">
        <v>0</v>
      </c>
      <c r="R51" s="252">
        <v>0</v>
      </c>
      <c r="S51" s="250" t="s">
        <v>206</v>
      </c>
      <c r="T51" s="34"/>
      <c r="U51" s="35"/>
    </row>
    <row r="52" spans="1:21" s="36" customFormat="1" ht="9" customHeight="1">
      <c r="A52" s="254">
        <v>38</v>
      </c>
      <c r="B52" s="262" t="s">
        <v>355</v>
      </c>
      <c r="C52" s="263" t="s">
        <v>151</v>
      </c>
      <c r="D52" s="264" t="s">
        <v>150</v>
      </c>
      <c r="E52" s="265">
        <v>1965</v>
      </c>
      <c r="F52" s="266" t="s">
        <v>23</v>
      </c>
      <c r="G52" s="267">
        <v>4</v>
      </c>
      <c r="H52" s="267">
        <v>2</v>
      </c>
      <c r="I52" s="268">
        <v>1341.3</v>
      </c>
      <c r="J52" s="268">
        <v>1206.4000000000001</v>
      </c>
      <c r="K52" s="267">
        <v>51</v>
      </c>
      <c r="L52" s="261">
        <f>'Приложение 2'!G54</f>
        <v>2427121.2000000002</v>
      </c>
      <c r="M52" s="252">
        <v>0</v>
      </c>
      <c r="N52" s="252">
        <v>0</v>
      </c>
      <c r="O52" s="252">
        <v>0</v>
      </c>
      <c r="P52" s="252">
        <f t="shared" si="2"/>
        <v>2427121.2000000002</v>
      </c>
      <c r="Q52" s="252">
        <v>0</v>
      </c>
      <c r="R52" s="252">
        <v>0</v>
      </c>
      <c r="S52" s="250" t="s">
        <v>206</v>
      </c>
      <c r="T52" s="34"/>
      <c r="U52" s="35"/>
    </row>
    <row r="53" spans="1:21" s="36" customFormat="1" ht="9" customHeight="1">
      <c r="A53" s="254">
        <v>39</v>
      </c>
      <c r="B53" s="262" t="s">
        <v>357</v>
      </c>
      <c r="C53" s="263" t="s">
        <v>151</v>
      </c>
      <c r="D53" s="264" t="s">
        <v>150</v>
      </c>
      <c r="E53" s="265">
        <v>1983</v>
      </c>
      <c r="F53" s="266" t="s">
        <v>658</v>
      </c>
      <c r="G53" s="267">
        <v>5</v>
      </c>
      <c r="H53" s="267">
        <v>8</v>
      </c>
      <c r="I53" s="268">
        <v>6808.5</v>
      </c>
      <c r="J53" s="268">
        <v>5919.5</v>
      </c>
      <c r="K53" s="267">
        <v>291</v>
      </c>
      <c r="L53" s="261">
        <f>'Приложение 2'!G55</f>
        <v>6853897.6299999999</v>
      </c>
      <c r="M53" s="252">
        <v>0</v>
      </c>
      <c r="N53" s="252">
        <v>0</v>
      </c>
      <c r="O53" s="252">
        <v>0</v>
      </c>
      <c r="P53" s="252">
        <f t="shared" si="2"/>
        <v>6853897.6299999999</v>
      </c>
      <c r="Q53" s="252">
        <v>0</v>
      </c>
      <c r="R53" s="252">
        <v>0</v>
      </c>
      <c r="S53" s="250" t="s">
        <v>206</v>
      </c>
      <c r="T53" s="34"/>
      <c r="U53" s="35"/>
    </row>
    <row r="54" spans="1:21" s="36" customFormat="1" ht="9" customHeight="1">
      <c r="A54" s="254">
        <v>40</v>
      </c>
      <c r="B54" s="262" t="s">
        <v>356</v>
      </c>
      <c r="C54" s="263" t="s">
        <v>151</v>
      </c>
      <c r="D54" s="264" t="s">
        <v>150</v>
      </c>
      <c r="E54" s="265">
        <v>1965</v>
      </c>
      <c r="F54" s="266" t="s">
        <v>24</v>
      </c>
      <c r="G54" s="267">
        <v>5</v>
      </c>
      <c r="H54" s="267">
        <v>4</v>
      </c>
      <c r="I54" s="268">
        <v>2978.7</v>
      </c>
      <c r="J54" s="268">
        <v>2628.2</v>
      </c>
      <c r="K54" s="267">
        <v>121</v>
      </c>
      <c r="L54" s="261">
        <f>'Приложение 2'!G56</f>
        <v>3223448.29</v>
      </c>
      <c r="M54" s="252">
        <v>0</v>
      </c>
      <c r="N54" s="252">
        <v>0</v>
      </c>
      <c r="O54" s="252">
        <v>0</v>
      </c>
      <c r="P54" s="252">
        <f t="shared" si="2"/>
        <v>3223448.29</v>
      </c>
      <c r="Q54" s="252">
        <v>0</v>
      </c>
      <c r="R54" s="252">
        <v>0</v>
      </c>
      <c r="S54" s="250" t="s">
        <v>206</v>
      </c>
      <c r="T54" s="34"/>
      <c r="U54" s="35"/>
    </row>
    <row r="55" spans="1:21" s="36" customFormat="1" ht="9" customHeight="1">
      <c r="A55" s="254">
        <v>41</v>
      </c>
      <c r="B55" s="262" t="s">
        <v>360</v>
      </c>
      <c r="C55" s="263" t="s">
        <v>151</v>
      </c>
      <c r="D55" s="264" t="s">
        <v>150</v>
      </c>
      <c r="E55" s="265">
        <v>1966</v>
      </c>
      <c r="F55" s="266" t="s">
        <v>24</v>
      </c>
      <c r="G55" s="267">
        <v>5</v>
      </c>
      <c r="H55" s="267">
        <v>4</v>
      </c>
      <c r="I55" s="268">
        <v>3859</v>
      </c>
      <c r="J55" s="268">
        <v>3507</v>
      </c>
      <c r="K55" s="267">
        <v>169</v>
      </c>
      <c r="L55" s="261">
        <f>'Приложение 2'!G57</f>
        <v>3630449.34</v>
      </c>
      <c r="M55" s="252">
        <v>0</v>
      </c>
      <c r="N55" s="252">
        <v>0</v>
      </c>
      <c r="O55" s="252">
        <v>0</v>
      </c>
      <c r="P55" s="252">
        <f t="shared" si="2"/>
        <v>3630449.34</v>
      </c>
      <c r="Q55" s="252">
        <v>0</v>
      </c>
      <c r="R55" s="252">
        <v>0</v>
      </c>
      <c r="S55" s="250" t="s">
        <v>206</v>
      </c>
      <c r="T55" s="34"/>
      <c r="U55" s="35"/>
    </row>
    <row r="56" spans="1:21" s="36" customFormat="1" ht="9" customHeight="1">
      <c r="A56" s="254">
        <v>42</v>
      </c>
      <c r="B56" s="262" t="s">
        <v>361</v>
      </c>
      <c r="C56" s="263" t="s">
        <v>151</v>
      </c>
      <c r="D56" s="264" t="s">
        <v>150</v>
      </c>
      <c r="E56" s="265">
        <v>1979</v>
      </c>
      <c r="F56" s="266" t="s">
        <v>23</v>
      </c>
      <c r="G56" s="267">
        <v>5</v>
      </c>
      <c r="H56" s="267">
        <v>9</v>
      </c>
      <c r="I56" s="268">
        <v>6461.3</v>
      </c>
      <c r="J56" s="268">
        <v>5816</v>
      </c>
      <c r="K56" s="267">
        <v>300</v>
      </c>
      <c r="L56" s="261">
        <f>'Приложение 2'!G58</f>
        <v>6752147.3700000001</v>
      </c>
      <c r="M56" s="252">
        <v>0</v>
      </c>
      <c r="N56" s="252">
        <v>0</v>
      </c>
      <c r="O56" s="252">
        <v>0</v>
      </c>
      <c r="P56" s="252">
        <f t="shared" si="2"/>
        <v>6752147.3700000001</v>
      </c>
      <c r="Q56" s="252">
        <v>0</v>
      </c>
      <c r="R56" s="252">
        <v>0</v>
      </c>
      <c r="S56" s="250" t="s">
        <v>206</v>
      </c>
      <c r="T56" s="34"/>
      <c r="U56" s="35"/>
    </row>
    <row r="57" spans="1:21" s="36" customFormat="1" ht="9" customHeight="1">
      <c r="A57" s="254">
        <v>43</v>
      </c>
      <c r="B57" s="262" t="s">
        <v>362</v>
      </c>
      <c r="C57" s="263" t="s">
        <v>151</v>
      </c>
      <c r="D57" s="264" t="s">
        <v>150</v>
      </c>
      <c r="E57" s="265">
        <v>1982</v>
      </c>
      <c r="F57" s="266" t="s">
        <v>23</v>
      </c>
      <c r="G57" s="267">
        <v>9</v>
      </c>
      <c r="H57" s="267">
        <v>4</v>
      </c>
      <c r="I57" s="268">
        <v>9337.2000000000007</v>
      </c>
      <c r="J57" s="268">
        <v>8173.99</v>
      </c>
      <c r="K57" s="267">
        <v>389</v>
      </c>
      <c r="L57" s="261">
        <f>'Приложение 2'!G59</f>
        <v>6455036.6100000003</v>
      </c>
      <c r="M57" s="252">
        <v>0</v>
      </c>
      <c r="N57" s="252">
        <v>0</v>
      </c>
      <c r="O57" s="252">
        <v>0</v>
      </c>
      <c r="P57" s="252">
        <f t="shared" si="2"/>
        <v>6455036.6100000003</v>
      </c>
      <c r="Q57" s="252">
        <v>0</v>
      </c>
      <c r="R57" s="252">
        <v>0</v>
      </c>
      <c r="S57" s="250" t="s">
        <v>206</v>
      </c>
      <c r="T57" s="34"/>
      <c r="U57" s="35"/>
    </row>
    <row r="58" spans="1:21" s="36" customFormat="1" ht="9" customHeight="1">
      <c r="A58" s="254">
        <v>44</v>
      </c>
      <c r="B58" s="262" t="s">
        <v>364</v>
      </c>
      <c r="C58" s="263" t="s">
        <v>151</v>
      </c>
      <c r="D58" s="264" t="s">
        <v>150</v>
      </c>
      <c r="E58" s="265">
        <v>1979</v>
      </c>
      <c r="F58" s="266" t="s">
        <v>23</v>
      </c>
      <c r="G58" s="267">
        <v>9</v>
      </c>
      <c r="H58" s="267">
        <v>8</v>
      </c>
      <c r="I58" s="268">
        <v>17007.5</v>
      </c>
      <c r="J58" s="268">
        <v>14971.9</v>
      </c>
      <c r="K58" s="267">
        <v>693</v>
      </c>
      <c r="L58" s="261">
        <f>'Приложение 2'!G60</f>
        <v>10012225.76</v>
      </c>
      <c r="M58" s="252">
        <v>0</v>
      </c>
      <c r="N58" s="252">
        <v>0</v>
      </c>
      <c r="O58" s="252">
        <v>0</v>
      </c>
      <c r="P58" s="252">
        <f t="shared" si="2"/>
        <v>10012225.76</v>
      </c>
      <c r="Q58" s="252">
        <v>0</v>
      </c>
      <c r="R58" s="252">
        <v>0</v>
      </c>
      <c r="S58" s="250" t="s">
        <v>206</v>
      </c>
      <c r="T58" s="34"/>
      <c r="U58" s="35"/>
    </row>
    <row r="59" spans="1:21" s="36" customFormat="1" ht="9" customHeight="1">
      <c r="A59" s="254">
        <v>45</v>
      </c>
      <c r="B59" s="262" t="s">
        <v>363</v>
      </c>
      <c r="C59" s="263" t="s">
        <v>151</v>
      </c>
      <c r="D59" s="264" t="s">
        <v>150</v>
      </c>
      <c r="E59" s="265">
        <v>1984</v>
      </c>
      <c r="F59" s="266" t="s">
        <v>23</v>
      </c>
      <c r="G59" s="267">
        <v>5</v>
      </c>
      <c r="H59" s="267">
        <v>2</v>
      </c>
      <c r="I59" s="268">
        <v>1643.1</v>
      </c>
      <c r="J59" s="268">
        <v>1385.5</v>
      </c>
      <c r="K59" s="267">
        <v>66</v>
      </c>
      <c r="L59" s="261">
        <f>'Приложение 2'!G61</f>
        <v>1912904.92</v>
      </c>
      <c r="M59" s="252">
        <v>0</v>
      </c>
      <c r="N59" s="252">
        <v>0</v>
      </c>
      <c r="O59" s="252">
        <v>0</v>
      </c>
      <c r="P59" s="252">
        <f t="shared" si="2"/>
        <v>1912904.92</v>
      </c>
      <c r="Q59" s="252">
        <v>0</v>
      </c>
      <c r="R59" s="252">
        <v>0</v>
      </c>
      <c r="S59" s="250" t="s">
        <v>206</v>
      </c>
      <c r="T59" s="34"/>
      <c r="U59" s="35"/>
    </row>
    <row r="60" spans="1:21" s="36" customFormat="1" ht="9" customHeight="1">
      <c r="A60" s="254">
        <v>46</v>
      </c>
      <c r="B60" s="262" t="s">
        <v>367</v>
      </c>
      <c r="C60" s="263" t="s">
        <v>151</v>
      </c>
      <c r="D60" s="264" t="s">
        <v>150</v>
      </c>
      <c r="E60" s="265">
        <v>1981</v>
      </c>
      <c r="F60" s="266" t="s">
        <v>24</v>
      </c>
      <c r="G60" s="267">
        <v>5</v>
      </c>
      <c r="H60" s="267">
        <v>5</v>
      </c>
      <c r="I60" s="268">
        <v>4071</v>
      </c>
      <c r="J60" s="268">
        <v>3460</v>
      </c>
      <c r="K60" s="267">
        <v>179</v>
      </c>
      <c r="L60" s="261">
        <f>'Приложение 2'!G62</f>
        <v>4680512.04</v>
      </c>
      <c r="M60" s="252">
        <v>0</v>
      </c>
      <c r="N60" s="252">
        <v>0</v>
      </c>
      <c r="O60" s="252">
        <v>0</v>
      </c>
      <c r="P60" s="252">
        <f t="shared" si="2"/>
        <v>4680512.04</v>
      </c>
      <c r="Q60" s="252">
        <v>0</v>
      </c>
      <c r="R60" s="252">
        <v>0</v>
      </c>
      <c r="S60" s="250" t="s">
        <v>206</v>
      </c>
      <c r="T60" s="34"/>
      <c r="U60" s="35"/>
    </row>
    <row r="61" spans="1:21" s="36" customFormat="1" ht="9" customHeight="1">
      <c r="A61" s="254">
        <v>47</v>
      </c>
      <c r="B61" s="262" t="s">
        <v>369</v>
      </c>
      <c r="C61" s="263" t="s">
        <v>151</v>
      </c>
      <c r="D61" s="264" t="s">
        <v>150</v>
      </c>
      <c r="E61" s="265">
        <v>1982</v>
      </c>
      <c r="F61" s="266" t="s">
        <v>24</v>
      </c>
      <c r="G61" s="267">
        <v>5</v>
      </c>
      <c r="H61" s="267">
        <v>5</v>
      </c>
      <c r="I61" s="268">
        <v>4058.9</v>
      </c>
      <c r="J61" s="268">
        <v>3385</v>
      </c>
      <c r="K61" s="267">
        <v>154</v>
      </c>
      <c r="L61" s="261">
        <f>'Приложение 2'!G63</f>
        <v>4680512.04</v>
      </c>
      <c r="M61" s="252">
        <v>0</v>
      </c>
      <c r="N61" s="252">
        <v>0</v>
      </c>
      <c r="O61" s="252">
        <v>0</v>
      </c>
      <c r="P61" s="252">
        <f t="shared" si="2"/>
        <v>4680512.04</v>
      </c>
      <c r="Q61" s="252">
        <v>0</v>
      </c>
      <c r="R61" s="252">
        <v>0</v>
      </c>
      <c r="S61" s="250" t="s">
        <v>206</v>
      </c>
      <c r="T61" s="34"/>
      <c r="U61" s="35"/>
    </row>
    <row r="62" spans="1:21" s="36" customFormat="1" ht="9" customHeight="1">
      <c r="A62" s="254">
        <v>48</v>
      </c>
      <c r="B62" s="262" t="s">
        <v>561</v>
      </c>
      <c r="C62" s="263" t="s">
        <v>151</v>
      </c>
      <c r="D62" s="264" t="s">
        <v>150</v>
      </c>
      <c r="E62" s="265">
        <v>1969</v>
      </c>
      <c r="F62" s="266" t="s">
        <v>24</v>
      </c>
      <c r="G62" s="267">
        <v>5</v>
      </c>
      <c r="H62" s="267">
        <v>6</v>
      </c>
      <c r="I62" s="268">
        <v>6248.1</v>
      </c>
      <c r="J62" s="268">
        <v>5542.6</v>
      </c>
      <c r="K62" s="267">
        <v>281</v>
      </c>
      <c r="L62" s="261">
        <f>'Приложение 2'!G64</f>
        <v>6389916.4400000004</v>
      </c>
      <c r="M62" s="252">
        <v>0</v>
      </c>
      <c r="N62" s="252">
        <v>0</v>
      </c>
      <c r="O62" s="252">
        <v>0</v>
      </c>
      <c r="P62" s="252">
        <f t="shared" si="2"/>
        <v>6389916.4400000004</v>
      </c>
      <c r="Q62" s="252">
        <v>0</v>
      </c>
      <c r="R62" s="252">
        <v>0</v>
      </c>
      <c r="S62" s="250" t="s">
        <v>206</v>
      </c>
      <c r="T62" s="34"/>
      <c r="U62" s="35"/>
    </row>
    <row r="63" spans="1:21" s="36" customFormat="1" ht="9" customHeight="1">
      <c r="A63" s="254">
        <v>49</v>
      </c>
      <c r="B63" s="262" t="s">
        <v>371</v>
      </c>
      <c r="C63" s="263" t="s">
        <v>151</v>
      </c>
      <c r="D63" s="264" t="s">
        <v>150</v>
      </c>
      <c r="E63" s="265">
        <v>1963</v>
      </c>
      <c r="F63" s="266" t="s">
        <v>23</v>
      </c>
      <c r="G63" s="267">
        <v>4</v>
      </c>
      <c r="H63" s="267">
        <v>4</v>
      </c>
      <c r="I63" s="268">
        <v>2745.4</v>
      </c>
      <c r="J63" s="268">
        <v>2473</v>
      </c>
      <c r="K63" s="267">
        <v>127</v>
      </c>
      <c r="L63" s="261">
        <f>'Приложение 2'!G65</f>
        <v>4587703.29</v>
      </c>
      <c r="M63" s="252">
        <v>0</v>
      </c>
      <c r="N63" s="252">
        <v>0</v>
      </c>
      <c r="O63" s="252">
        <v>0</v>
      </c>
      <c r="P63" s="252">
        <f t="shared" si="2"/>
        <v>4587703.29</v>
      </c>
      <c r="Q63" s="252">
        <v>0</v>
      </c>
      <c r="R63" s="252">
        <v>0</v>
      </c>
      <c r="S63" s="250" t="s">
        <v>206</v>
      </c>
      <c r="T63" s="34"/>
      <c r="U63" s="35"/>
    </row>
    <row r="64" spans="1:21" s="36" customFormat="1" ht="9" customHeight="1">
      <c r="A64" s="254">
        <v>50</v>
      </c>
      <c r="B64" s="262" t="s">
        <v>373</v>
      </c>
      <c r="C64" s="263" t="s">
        <v>151</v>
      </c>
      <c r="D64" s="264" t="s">
        <v>150</v>
      </c>
      <c r="E64" s="265">
        <v>1963</v>
      </c>
      <c r="F64" s="266" t="s">
        <v>23</v>
      </c>
      <c r="G64" s="267">
        <v>4</v>
      </c>
      <c r="H64" s="267">
        <v>4</v>
      </c>
      <c r="I64" s="268">
        <v>2721</v>
      </c>
      <c r="J64" s="268">
        <v>2425.9</v>
      </c>
      <c r="K64" s="267">
        <v>130</v>
      </c>
      <c r="L64" s="261">
        <f>'Приложение 2'!G66</f>
        <v>4603857.18</v>
      </c>
      <c r="M64" s="252">
        <v>0</v>
      </c>
      <c r="N64" s="252">
        <v>0</v>
      </c>
      <c r="O64" s="252">
        <v>0</v>
      </c>
      <c r="P64" s="252">
        <f t="shared" si="2"/>
        <v>4603857.18</v>
      </c>
      <c r="Q64" s="252">
        <v>0</v>
      </c>
      <c r="R64" s="252">
        <v>0</v>
      </c>
      <c r="S64" s="250" t="s">
        <v>206</v>
      </c>
      <c r="T64" s="34"/>
      <c r="U64" s="35"/>
    </row>
    <row r="65" spans="1:21" s="36" customFormat="1" ht="9" customHeight="1">
      <c r="A65" s="254">
        <v>51</v>
      </c>
      <c r="B65" s="262" t="s">
        <v>375</v>
      </c>
      <c r="C65" s="263" t="s">
        <v>151</v>
      </c>
      <c r="D65" s="264" t="s">
        <v>150</v>
      </c>
      <c r="E65" s="265">
        <v>1964</v>
      </c>
      <c r="F65" s="266" t="s">
        <v>23</v>
      </c>
      <c r="G65" s="267">
        <v>4</v>
      </c>
      <c r="H65" s="267">
        <v>4</v>
      </c>
      <c r="I65" s="268">
        <v>2718.5</v>
      </c>
      <c r="J65" s="268">
        <v>2289.6999999999998</v>
      </c>
      <c r="K65" s="267">
        <v>112</v>
      </c>
      <c r="L65" s="261">
        <f>'Приложение 2'!G67</f>
        <v>4599818.7</v>
      </c>
      <c r="M65" s="252">
        <v>0</v>
      </c>
      <c r="N65" s="252">
        <v>0</v>
      </c>
      <c r="O65" s="252">
        <v>0</v>
      </c>
      <c r="P65" s="252">
        <f t="shared" si="2"/>
        <v>4599818.7</v>
      </c>
      <c r="Q65" s="252">
        <v>0</v>
      </c>
      <c r="R65" s="252">
        <v>0</v>
      </c>
      <c r="S65" s="250" t="s">
        <v>206</v>
      </c>
      <c r="T65" s="34"/>
      <c r="U65" s="35"/>
    </row>
    <row r="66" spans="1:21" s="36" customFormat="1" ht="9" customHeight="1">
      <c r="A66" s="254">
        <v>52</v>
      </c>
      <c r="B66" s="262" t="s">
        <v>376</v>
      </c>
      <c r="C66" s="263" t="s">
        <v>151</v>
      </c>
      <c r="D66" s="264" t="s">
        <v>150</v>
      </c>
      <c r="E66" s="265">
        <v>1978</v>
      </c>
      <c r="F66" s="266" t="s">
        <v>24</v>
      </c>
      <c r="G66" s="267">
        <v>5</v>
      </c>
      <c r="H66" s="267">
        <v>6</v>
      </c>
      <c r="I66" s="268">
        <v>4854.3</v>
      </c>
      <c r="J66" s="268">
        <v>4362.3</v>
      </c>
      <c r="K66" s="267">
        <v>179</v>
      </c>
      <c r="L66" s="261">
        <f>'Приложение 2'!G68</f>
        <v>4424101.38</v>
      </c>
      <c r="M66" s="252">
        <v>0</v>
      </c>
      <c r="N66" s="252">
        <v>0</v>
      </c>
      <c r="O66" s="252">
        <v>0</v>
      </c>
      <c r="P66" s="252">
        <f t="shared" si="2"/>
        <v>4424101.38</v>
      </c>
      <c r="Q66" s="252">
        <v>0</v>
      </c>
      <c r="R66" s="252">
        <v>0</v>
      </c>
      <c r="S66" s="250" t="s">
        <v>206</v>
      </c>
      <c r="T66" s="34"/>
      <c r="U66" s="35"/>
    </row>
    <row r="67" spans="1:21" s="36" customFormat="1" ht="9" customHeight="1">
      <c r="A67" s="254">
        <v>53</v>
      </c>
      <c r="B67" s="262" t="s">
        <v>377</v>
      </c>
      <c r="C67" s="263" t="s">
        <v>151</v>
      </c>
      <c r="D67" s="264" t="s">
        <v>150</v>
      </c>
      <c r="E67" s="265">
        <v>1978</v>
      </c>
      <c r="F67" s="266" t="s">
        <v>24</v>
      </c>
      <c r="G67" s="267">
        <v>5</v>
      </c>
      <c r="H67" s="267">
        <v>8</v>
      </c>
      <c r="I67" s="268">
        <v>6309.7</v>
      </c>
      <c r="J67" s="268">
        <v>5613.4</v>
      </c>
      <c r="K67" s="267">
        <v>246</v>
      </c>
      <c r="L67" s="261">
        <f>'Приложение 2'!G69</f>
        <v>5938145.2800000003</v>
      </c>
      <c r="M67" s="252">
        <v>0</v>
      </c>
      <c r="N67" s="252">
        <v>0</v>
      </c>
      <c r="O67" s="252">
        <v>0</v>
      </c>
      <c r="P67" s="252">
        <f t="shared" si="2"/>
        <v>5938145.2800000003</v>
      </c>
      <c r="Q67" s="252">
        <v>0</v>
      </c>
      <c r="R67" s="252">
        <v>0</v>
      </c>
      <c r="S67" s="250" t="s">
        <v>206</v>
      </c>
      <c r="T67" s="34"/>
      <c r="U67" s="35"/>
    </row>
    <row r="68" spans="1:21" s="36" customFormat="1" ht="9" customHeight="1">
      <c r="A68" s="254">
        <v>54</v>
      </c>
      <c r="B68" s="262" t="s">
        <v>378</v>
      </c>
      <c r="C68" s="263" t="s">
        <v>151</v>
      </c>
      <c r="D68" s="264" t="s">
        <v>150</v>
      </c>
      <c r="E68" s="265">
        <v>1976</v>
      </c>
      <c r="F68" s="266" t="s">
        <v>24</v>
      </c>
      <c r="G68" s="267">
        <v>5</v>
      </c>
      <c r="H68" s="267">
        <v>4</v>
      </c>
      <c r="I68" s="268">
        <v>3671</v>
      </c>
      <c r="J68" s="268">
        <v>3129.5</v>
      </c>
      <c r="K68" s="267">
        <v>156</v>
      </c>
      <c r="L68" s="261">
        <f>'Приложение 2'!G70</f>
        <v>3422878.8</v>
      </c>
      <c r="M68" s="252">
        <v>0</v>
      </c>
      <c r="N68" s="252">
        <v>0</v>
      </c>
      <c r="O68" s="252">
        <v>0</v>
      </c>
      <c r="P68" s="252">
        <f t="shared" si="2"/>
        <v>3422878.8</v>
      </c>
      <c r="Q68" s="252">
        <v>0</v>
      </c>
      <c r="R68" s="252">
        <v>0</v>
      </c>
      <c r="S68" s="250" t="s">
        <v>206</v>
      </c>
      <c r="T68" s="34"/>
      <c r="U68" s="35"/>
    </row>
    <row r="69" spans="1:21" s="36" customFormat="1" ht="9" customHeight="1">
      <c r="A69" s="254">
        <v>55</v>
      </c>
      <c r="B69" s="262" t="s">
        <v>380</v>
      </c>
      <c r="C69" s="263" t="s">
        <v>151</v>
      </c>
      <c r="D69" s="264" t="s">
        <v>150</v>
      </c>
      <c r="E69" s="265">
        <v>1977</v>
      </c>
      <c r="F69" s="266" t="s">
        <v>24</v>
      </c>
      <c r="G69" s="267">
        <v>5</v>
      </c>
      <c r="H69" s="267">
        <v>4</v>
      </c>
      <c r="I69" s="268">
        <v>3648.2</v>
      </c>
      <c r="J69" s="268">
        <v>3320.2</v>
      </c>
      <c r="K69" s="267">
        <v>152</v>
      </c>
      <c r="L69" s="261">
        <f>'Приложение 2'!G71</f>
        <v>3398458.74</v>
      </c>
      <c r="M69" s="252">
        <v>0</v>
      </c>
      <c r="N69" s="252">
        <v>0</v>
      </c>
      <c r="O69" s="252">
        <v>0</v>
      </c>
      <c r="P69" s="252">
        <f t="shared" si="2"/>
        <v>3398458.74</v>
      </c>
      <c r="Q69" s="252">
        <v>0</v>
      </c>
      <c r="R69" s="252">
        <v>0</v>
      </c>
      <c r="S69" s="250" t="s">
        <v>206</v>
      </c>
      <c r="T69" s="34"/>
      <c r="U69" s="35"/>
    </row>
    <row r="70" spans="1:21" s="36" customFormat="1" ht="9" customHeight="1">
      <c r="A70" s="254">
        <v>56</v>
      </c>
      <c r="B70" s="262" t="s">
        <v>385</v>
      </c>
      <c r="C70" s="263" t="s">
        <v>151</v>
      </c>
      <c r="D70" s="264" t="s">
        <v>150</v>
      </c>
      <c r="E70" s="265">
        <v>1982</v>
      </c>
      <c r="F70" s="266" t="s">
        <v>23</v>
      </c>
      <c r="G70" s="267">
        <v>5</v>
      </c>
      <c r="H70" s="267">
        <v>3</v>
      </c>
      <c r="I70" s="268">
        <v>2258.6999999999998</v>
      </c>
      <c r="J70" s="268">
        <v>2076.3000000000002</v>
      </c>
      <c r="K70" s="267">
        <v>90</v>
      </c>
      <c r="L70" s="261">
        <f>'Приложение 2'!G72</f>
        <v>2409446.2000000002</v>
      </c>
      <c r="M70" s="252">
        <v>0</v>
      </c>
      <c r="N70" s="252">
        <v>0</v>
      </c>
      <c r="O70" s="252">
        <v>0</v>
      </c>
      <c r="P70" s="252">
        <f t="shared" si="2"/>
        <v>2409446.2000000002</v>
      </c>
      <c r="Q70" s="252">
        <v>0</v>
      </c>
      <c r="R70" s="252">
        <v>0</v>
      </c>
      <c r="S70" s="250" t="s">
        <v>206</v>
      </c>
      <c r="T70" s="34"/>
      <c r="U70" s="35"/>
    </row>
    <row r="71" spans="1:21" s="36" customFormat="1" ht="9" customHeight="1">
      <c r="A71" s="254">
        <v>57</v>
      </c>
      <c r="B71" s="262" t="s">
        <v>384</v>
      </c>
      <c r="C71" s="263" t="s">
        <v>151</v>
      </c>
      <c r="D71" s="264" t="s">
        <v>150</v>
      </c>
      <c r="E71" s="265">
        <v>1975</v>
      </c>
      <c r="F71" s="266" t="s">
        <v>23</v>
      </c>
      <c r="G71" s="267">
        <v>5</v>
      </c>
      <c r="H71" s="267">
        <v>1</v>
      </c>
      <c r="I71" s="268">
        <v>955.7</v>
      </c>
      <c r="J71" s="268">
        <v>359.7</v>
      </c>
      <c r="K71" s="267">
        <v>27</v>
      </c>
      <c r="L71" s="261">
        <f>'Приложение 2'!G73</f>
        <v>732601.89</v>
      </c>
      <c r="M71" s="252">
        <v>0</v>
      </c>
      <c r="N71" s="252">
        <v>0</v>
      </c>
      <c r="O71" s="252">
        <v>0</v>
      </c>
      <c r="P71" s="252">
        <f t="shared" si="2"/>
        <v>732601.89</v>
      </c>
      <c r="Q71" s="252">
        <v>0</v>
      </c>
      <c r="R71" s="252">
        <v>0</v>
      </c>
      <c r="S71" s="250" t="s">
        <v>206</v>
      </c>
      <c r="T71" s="34"/>
      <c r="U71" s="35"/>
    </row>
    <row r="72" spans="1:21" s="36" customFormat="1" ht="9" customHeight="1">
      <c r="A72" s="254">
        <v>58</v>
      </c>
      <c r="B72" s="262" t="s">
        <v>387</v>
      </c>
      <c r="C72" s="263" t="s">
        <v>151</v>
      </c>
      <c r="D72" s="264" t="s">
        <v>150</v>
      </c>
      <c r="E72" s="265">
        <v>1965</v>
      </c>
      <c r="F72" s="266" t="s">
        <v>23</v>
      </c>
      <c r="G72" s="267">
        <v>5</v>
      </c>
      <c r="H72" s="267">
        <v>2</v>
      </c>
      <c r="I72" s="268">
        <v>3294.1</v>
      </c>
      <c r="J72" s="268">
        <v>1657.7</v>
      </c>
      <c r="K72" s="267">
        <v>59</v>
      </c>
      <c r="L72" s="261">
        <f>'Приложение 2'!G74</f>
        <v>3402528.75</v>
      </c>
      <c r="M72" s="252">
        <v>0</v>
      </c>
      <c r="N72" s="252">
        <v>0</v>
      </c>
      <c r="O72" s="252">
        <v>0</v>
      </c>
      <c r="P72" s="252">
        <f t="shared" si="2"/>
        <v>3402528.75</v>
      </c>
      <c r="Q72" s="252">
        <v>0</v>
      </c>
      <c r="R72" s="252">
        <v>0</v>
      </c>
      <c r="S72" s="250" t="s">
        <v>206</v>
      </c>
      <c r="T72" s="34"/>
      <c r="U72" s="35"/>
    </row>
    <row r="73" spans="1:21" s="36" customFormat="1" ht="9" customHeight="1">
      <c r="A73" s="254">
        <v>59</v>
      </c>
      <c r="B73" s="262" t="s">
        <v>389</v>
      </c>
      <c r="C73" s="263" t="s">
        <v>151</v>
      </c>
      <c r="D73" s="264" t="s">
        <v>150</v>
      </c>
      <c r="E73" s="265">
        <v>1983</v>
      </c>
      <c r="F73" s="266" t="s">
        <v>24</v>
      </c>
      <c r="G73" s="267">
        <v>5</v>
      </c>
      <c r="H73" s="267">
        <v>4</v>
      </c>
      <c r="I73" s="268">
        <v>3083</v>
      </c>
      <c r="J73" s="268">
        <v>2834.8</v>
      </c>
      <c r="K73" s="267">
        <v>114</v>
      </c>
      <c r="L73" s="261">
        <f>'Приложение 2'!G75</f>
        <v>4525851.6399999997</v>
      </c>
      <c r="M73" s="252">
        <v>0</v>
      </c>
      <c r="N73" s="252">
        <v>0</v>
      </c>
      <c r="O73" s="252">
        <v>0</v>
      </c>
      <c r="P73" s="252">
        <f t="shared" si="2"/>
        <v>4525851.6399999997</v>
      </c>
      <c r="Q73" s="252">
        <v>0</v>
      </c>
      <c r="R73" s="252">
        <v>0</v>
      </c>
      <c r="S73" s="250" t="s">
        <v>206</v>
      </c>
      <c r="T73" s="34"/>
      <c r="U73" s="35"/>
    </row>
    <row r="74" spans="1:21" s="36" customFormat="1" ht="9" customHeight="1">
      <c r="A74" s="254">
        <v>60</v>
      </c>
      <c r="B74" s="262" t="s">
        <v>386</v>
      </c>
      <c r="C74" s="263" t="s">
        <v>151</v>
      </c>
      <c r="D74" s="264" t="s">
        <v>150</v>
      </c>
      <c r="E74" s="265">
        <v>1971</v>
      </c>
      <c r="F74" s="266" t="s">
        <v>24</v>
      </c>
      <c r="G74" s="267">
        <v>5</v>
      </c>
      <c r="H74" s="267">
        <v>2</v>
      </c>
      <c r="I74" s="268">
        <v>1860.2</v>
      </c>
      <c r="J74" s="268">
        <v>1617.1</v>
      </c>
      <c r="K74" s="267">
        <v>97</v>
      </c>
      <c r="L74" s="261">
        <f>'Приложение 2'!G76</f>
        <v>2423082.7200000002</v>
      </c>
      <c r="M74" s="252">
        <v>0</v>
      </c>
      <c r="N74" s="252">
        <v>0</v>
      </c>
      <c r="O74" s="252">
        <v>0</v>
      </c>
      <c r="P74" s="252">
        <f t="shared" si="2"/>
        <v>2423082.7200000002</v>
      </c>
      <c r="Q74" s="252">
        <v>0</v>
      </c>
      <c r="R74" s="252">
        <v>0</v>
      </c>
      <c r="S74" s="250" t="s">
        <v>206</v>
      </c>
      <c r="T74" s="34"/>
      <c r="U74" s="35"/>
    </row>
    <row r="75" spans="1:21" s="36" customFormat="1" ht="9" customHeight="1">
      <c r="A75" s="254">
        <v>61</v>
      </c>
      <c r="B75" s="262" t="s">
        <v>392</v>
      </c>
      <c r="C75" s="263" t="s">
        <v>151</v>
      </c>
      <c r="D75" s="264" t="s">
        <v>150</v>
      </c>
      <c r="E75" s="265">
        <v>1970</v>
      </c>
      <c r="F75" s="266" t="s">
        <v>24</v>
      </c>
      <c r="G75" s="267">
        <v>5</v>
      </c>
      <c r="H75" s="267">
        <v>6</v>
      </c>
      <c r="I75" s="268">
        <v>6117.2</v>
      </c>
      <c r="J75" s="268">
        <v>5444.9</v>
      </c>
      <c r="K75" s="267">
        <v>302</v>
      </c>
      <c r="L75" s="261">
        <f>'Приложение 2'!G77</f>
        <v>7822560.1200000001</v>
      </c>
      <c r="M75" s="252">
        <v>0</v>
      </c>
      <c r="N75" s="252">
        <v>0</v>
      </c>
      <c r="O75" s="252">
        <v>0</v>
      </c>
      <c r="P75" s="252">
        <f t="shared" si="2"/>
        <v>7822560.1200000001</v>
      </c>
      <c r="Q75" s="252">
        <v>0</v>
      </c>
      <c r="R75" s="252">
        <v>0</v>
      </c>
      <c r="S75" s="250" t="s">
        <v>206</v>
      </c>
      <c r="T75" s="34"/>
      <c r="U75" s="35"/>
    </row>
    <row r="76" spans="1:21" s="36" customFormat="1" ht="9" customHeight="1">
      <c r="A76" s="254">
        <v>62</v>
      </c>
      <c r="B76" s="262" t="s">
        <v>393</v>
      </c>
      <c r="C76" s="263" t="s">
        <v>151</v>
      </c>
      <c r="D76" s="264" t="s">
        <v>150</v>
      </c>
      <c r="E76" s="265">
        <v>1969</v>
      </c>
      <c r="F76" s="266" t="s">
        <v>24</v>
      </c>
      <c r="G76" s="267">
        <v>5</v>
      </c>
      <c r="H76" s="267">
        <v>4</v>
      </c>
      <c r="I76" s="268">
        <v>4106.2</v>
      </c>
      <c r="J76" s="268">
        <v>3573</v>
      </c>
      <c r="K76" s="267">
        <v>189</v>
      </c>
      <c r="L76" s="261">
        <f>'Приложение 2'!G78</f>
        <v>4167690.72</v>
      </c>
      <c r="M76" s="252">
        <v>0</v>
      </c>
      <c r="N76" s="252">
        <v>0</v>
      </c>
      <c r="O76" s="252">
        <v>0</v>
      </c>
      <c r="P76" s="252">
        <f t="shared" si="2"/>
        <v>4167690.72</v>
      </c>
      <c r="Q76" s="252">
        <v>0</v>
      </c>
      <c r="R76" s="252">
        <v>0</v>
      </c>
      <c r="S76" s="250" t="s">
        <v>206</v>
      </c>
      <c r="T76" s="34"/>
      <c r="U76" s="35"/>
    </row>
    <row r="77" spans="1:21" s="36" customFormat="1" ht="9" customHeight="1">
      <c r="A77" s="254">
        <v>63</v>
      </c>
      <c r="B77" s="262" t="s">
        <v>390</v>
      </c>
      <c r="C77" s="263" t="s">
        <v>151</v>
      </c>
      <c r="D77" s="264" t="s">
        <v>150</v>
      </c>
      <c r="E77" s="265">
        <v>1980</v>
      </c>
      <c r="F77" s="266" t="s">
        <v>23</v>
      </c>
      <c r="G77" s="267">
        <v>5</v>
      </c>
      <c r="H77" s="267">
        <v>4</v>
      </c>
      <c r="I77" s="268">
        <v>3033.4</v>
      </c>
      <c r="J77" s="268">
        <v>2734</v>
      </c>
      <c r="K77" s="267">
        <v>131</v>
      </c>
      <c r="L77" s="261">
        <f>'Приложение 2'!G79</f>
        <v>3947910.15</v>
      </c>
      <c r="M77" s="252">
        <v>0</v>
      </c>
      <c r="N77" s="252">
        <v>0</v>
      </c>
      <c r="O77" s="252">
        <v>0</v>
      </c>
      <c r="P77" s="252">
        <f t="shared" si="2"/>
        <v>3947910.15</v>
      </c>
      <c r="Q77" s="252">
        <v>0</v>
      </c>
      <c r="R77" s="252">
        <v>0</v>
      </c>
      <c r="S77" s="250" t="s">
        <v>206</v>
      </c>
      <c r="T77" s="34"/>
      <c r="U77" s="35"/>
    </row>
    <row r="78" spans="1:21" s="36" customFormat="1" ht="9" customHeight="1">
      <c r="A78" s="254">
        <v>64</v>
      </c>
      <c r="B78" s="262" t="s">
        <v>391</v>
      </c>
      <c r="C78" s="263" t="s">
        <v>151</v>
      </c>
      <c r="D78" s="264" t="s">
        <v>150</v>
      </c>
      <c r="E78" s="265">
        <v>1967</v>
      </c>
      <c r="F78" s="266" t="s">
        <v>23</v>
      </c>
      <c r="G78" s="267">
        <v>5</v>
      </c>
      <c r="H78" s="267">
        <v>4</v>
      </c>
      <c r="I78" s="268">
        <v>3518.7</v>
      </c>
      <c r="J78" s="268">
        <v>2562.4</v>
      </c>
      <c r="K78" s="267">
        <v>130</v>
      </c>
      <c r="L78" s="261">
        <f>'Приложение 2'!G80</f>
        <v>4232317.82</v>
      </c>
      <c r="M78" s="252">
        <v>0</v>
      </c>
      <c r="N78" s="252">
        <v>0</v>
      </c>
      <c r="O78" s="252">
        <v>0</v>
      </c>
      <c r="P78" s="252">
        <f t="shared" ref="P78:P119" si="3">L78</f>
        <v>4232317.82</v>
      </c>
      <c r="Q78" s="252">
        <v>0</v>
      </c>
      <c r="R78" s="252">
        <v>0</v>
      </c>
      <c r="S78" s="250" t="s">
        <v>206</v>
      </c>
      <c r="T78" s="34"/>
      <c r="U78" s="35"/>
    </row>
    <row r="79" spans="1:21" s="36" customFormat="1" ht="9" customHeight="1">
      <c r="A79" s="254">
        <v>65</v>
      </c>
      <c r="B79" s="262" t="s">
        <v>394</v>
      </c>
      <c r="C79" s="263" t="s">
        <v>151</v>
      </c>
      <c r="D79" s="264" t="s">
        <v>150</v>
      </c>
      <c r="E79" s="265">
        <v>1966</v>
      </c>
      <c r="F79" s="266" t="s">
        <v>23</v>
      </c>
      <c r="G79" s="267">
        <v>5</v>
      </c>
      <c r="H79" s="267">
        <v>4</v>
      </c>
      <c r="I79" s="268">
        <v>3707.2</v>
      </c>
      <c r="J79" s="268">
        <v>3321.2</v>
      </c>
      <c r="K79" s="267">
        <v>153</v>
      </c>
      <c r="L79" s="261">
        <f>'Приложение 2'!G81</f>
        <v>4318281.1100000003</v>
      </c>
      <c r="M79" s="252">
        <v>0</v>
      </c>
      <c r="N79" s="252">
        <v>0</v>
      </c>
      <c r="O79" s="252">
        <v>0</v>
      </c>
      <c r="P79" s="252">
        <f t="shared" si="3"/>
        <v>4318281.1100000003</v>
      </c>
      <c r="Q79" s="252">
        <v>0</v>
      </c>
      <c r="R79" s="252">
        <v>0</v>
      </c>
      <c r="S79" s="250" t="s">
        <v>206</v>
      </c>
      <c r="T79" s="34"/>
      <c r="U79" s="35"/>
    </row>
    <row r="80" spans="1:21" s="36" customFormat="1" ht="9" customHeight="1">
      <c r="A80" s="254">
        <v>66</v>
      </c>
      <c r="B80" s="262" t="s">
        <v>395</v>
      </c>
      <c r="C80" s="263" t="s">
        <v>151</v>
      </c>
      <c r="D80" s="264" t="s">
        <v>150</v>
      </c>
      <c r="E80" s="265">
        <v>1966</v>
      </c>
      <c r="F80" s="266" t="s">
        <v>23</v>
      </c>
      <c r="G80" s="267">
        <v>5</v>
      </c>
      <c r="H80" s="267">
        <v>4</v>
      </c>
      <c r="I80" s="268">
        <v>2906</v>
      </c>
      <c r="J80" s="268">
        <v>2636</v>
      </c>
      <c r="K80" s="267">
        <v>99</v>
      </c>
      <c r="L80" s="261">
        <f>'Приложение 2'!G82</f>
        <v>3610393.26</v>
      </c>
      <c r="M80" s="252">
        <v>0</v>
      </c>
      <c r="N80" s="252">
        <v>0</v>
      </c>
      <c r="O80" s="252">
        <v>0</v>
      </c>
      <c r="P80" s="252">
        <f t="shared" si="3"/>
        <v>3610393.26</v>
      </c>
      <c r="Q80" s="252">
        <v>0</v>
      </c>
      <c r="R80" s="252">
        <v>0</v>
      </c>
      <c r="S80" s="250" t="s">
        <v>206</v>
      </c>
      <c r="T80" s="34"/>
      <c r="U80" s="35"/>
    </row>
    <row r="81" spans="1:21" s="36" customFormat="1" ht="9" customHeight="1">
      <c r="A81" s="254">
        <v>67</v>
      </c>
      <c r="B81" s="262" t="s">
        <v>396</v>
      </c>
      <c r="C81" s="263" t="s">
        <v>151</v>
      </c>
      <c r="D81" s="264" t="s">
        <v>150</v>
      </c>
      <c r="E81" s="265">
        <v>1964</v>
      </c>
      <c r="F81" s="266" t="s">
        <v>24</v>
      </c>
      <c r="G81" s="267">
        <v>5</v>
      </c>
      <c r="H81" s="267">
        <v>4</v>
      </c>
      <c r="I81" s="268">
        <v>3653.34</v>
      </c>
      <c r="J81" s="268">
        <v>3521.34</v>
      </c>
      <c r="K81" s="267">
        <v>145</v>
      </c>
      <c r="L81" s="261">
        <f>'Приложение 2'!G83</f>
        <v>3565329.18</v>
      </c>
      <c r="M81" s="252">
        <v>0</v>
      </c>
      <c r="N81" s="252">
        <v>0</v>
      </c>
      <c r="O81" s="252">
        <v>0</v>
      </c>
      <c r="P81" s="252">
        <f t="shared" si="3"/>
        <v>3565329.18</v>
      </c>
      <c r="Q81" s="252">
        <v>0</v>
      </c>
      <c r="R81" s="252">
        <v>0</v>
      </c>
      <c r="S81" s="250" t="s">
        <v>206</v>
      </c>
      <c r="T81" s="34"/>
      <c r="U81" s="35"/>
    </row>
    <row r="82" spans="1:21" s="36" customFormat="1" ht="9" customHeight="1">
      <c r="A82" s="254">
        <v>68</v>
      </c>
      <c r="B82" s="262" t="s">
        <v>398</v>
      </c>
      <c r="C82" s="263" t="s">
        <v>151</v>
      </c>
      <c r="D82" s="264" t="s">
        <v>150</v>
      </c>
      <c r="E82" s="265">
        <v>1981</v>
      </c>
      <c r="F82" s="266" t="s">
        <v>24</v>
      </c>
      <c r="G82" s="267">
        <v>5</v>
      </c>
      <c r="H82" s="267">
        <v>12</v>
      </c>
      <c r="I82" s="268">
        <v>9602.9</v>
      </c>
      <c r="J82" s="268">
        <v>8708.2000000000007</v>
      </c>
      <c r="K82" s="267">
        <v>420</v>
      </c>
      <c r="L82" s="261">
        <f>'Приложение 2'!G84</f>
        <v>10179096.189999999</v>
      </c>
      <c r="M82" s="252">
        <v>0</v>
      </c>
      <c r="N82" s="252">
        <v>0</v>
      </c>
      <c r="O82" s="252">
        <v>0</v>
      </c>
      <c r="P82" s="252">
        <f t="shared" si="3"/>
        <v>10179096.189999999</v>
      </c>
      <c r="Q82" s="252">
        <v>0</v>
      </c>
      <c r="R82" s="252">
        <v>0</v>
      </c>
      <c r="S82" s="250" t="s">
        <v>206</v>
      </c>
      <c r="T82" s="34"/>
      <c r="U82" s="35"/>
    </row>
    <row r="83" spans="1:21" s="36" customFormat="1" ht="9" customHeight="1">
      <c r="A83" s="254">
        <v>69</v>
      </c>
      <c r="B83" s="262" t="s">
        <v>399</v>
      </c>
      <c r="C83" s="263" t="s">
        <v>151</v>
      </c>
      <c r="D83" s="264" t="s">
        <v>150</v>
      </c>
      <c r="E83" s="265">
        <v>1969</v>
      </c>
      <c r="F83" s="266" t="s">
        <v>23</v>
      </c>
      <c r="G83" s="267">
        <v>5</v>
      </c>
      <c r="H83" s="267">
        <v>2</v>
      </c>
      <c r="I83" s="268">
        <v>1949</v>
      </c>
      <c r="J83" s="268">
        <v>1799</v>
      </c>
      <c r="K83" s="267">
        <v>86</v>
      </c>
      <c r="L83" s="261">
        <f>'Приложение 2'!G85</f>
        <v>2721929.59</v>
      </c>
      <c r="M83" s="252">
        <v>0</v>
      </c>
      <c r="N83" s="252">
        <v>0</v>
      </c>
      <c r="O83" s="252">
        <v>0</v>
      </c>
      <c r="P83" s="252">
        <f t="shared" si="3"/>
        <v>2721929.59</v>
      </c>
      <c r="Q83" s="252">
        <v>0</v>
      </c>
      <c r="R83" s="252">
        <v>0</v>
      </c>
      <c r="S83" s="250" t="s">
        <v>206</v>
      </c>
      <c r="T83" s="34"/>
      <c r="U83" s="35"/>
    </row>
    <row r="84" spans="1:21" s="36" customFormat="1" ht="9" customHeight="1">
      <c r="A84" s="254">
        <v>70</v>
      </c>
      <c r="B84" s="262" t="s">
        <v>402</v>
      </c>
      <c r="C84" s="263" t="s">
        <v>151</v>
      </c>
      <c r="D84" s="264" t="s">
        <v>150</v>
      </c>
      <c r="E84" s="265">
        <v>1970</v>
      </c>
      <c r="F84" s="266" t="s">
        <v>24</v>
      </c>
      <c r="G84" s="267">
        <v>5</v>
      </c>
      <c r="H84" s="267">
        <v>4</v>
      </c>
      <c r="I84" s="268">
        <v>3872.9</v>
      </c>
      <c r="J84" s="268">
        <v>3566.9</v>
      </c>
      <c r="K84" s="267">
        <v>171</v>
      </c>
      <c r="L84" s="261">
        <f>'Приложение 2'!G86</f>
        <v>4033787.38</v>
      </c>
      <c r="M84" s="252">
        <v>0</v>
      </c>
      <c r="N84" s="252">
        <v>0</v>
      </c>
      <c r="O84" s="252">
        <v>0</v>
      </c>
      <c r="P84" s="252">
        <f t="shared" si="3"/>
        <v>4033787.38</v>
      </c>
      <c r="Q84" s="252">
        <v>0</v>
      </c>
      <c r="R84" s="252">
        <v>0</v>
      </c>
      <c r="S84" s="250" t="s">
        <v>206</v>
      </c>
      <c r="T84" s="34"/>
      <c r="U84" s="35"/>
    </row>
    <row r="85" spans="1:21" s="36" customFormat="1" ht="9" customHeight="1">
      <c r="A85" s="254">
        <v>71</v>
      </c>
      <c r="B85" s="262" t="s">
        <v>403</v>
      </c>
      <c r="C85" s="263" t="s">
        <v>151</v>
      </c>
      <c r="D85" s="264" t="s">
        <v>150</v>
      </c>
      <c r="E85" s="265">
        <v>1970</v>
      </c>
      <c r="F85" s="266" t="s">
        <v>24</v>
      </c>
      <c r="G85" s="267">
        <v>5</v>
      </c>
      <c r="H85" s="267">
        <v>4</v>
      </c>
      <c r="I85" s="268">
        <v>4127.8</v>
      </c>
      <c r="J85" s="268">
        <v>3827.8</v>
      </c>
      <c r="K85" s="267">
        <v>201</v>
      </c>
      <c r="L85" s="261">
        <f>'Приложение 2'!G87</f>
        <v>4391541.3</v>
      </c>
      <c r="M85" s="252">
        <v>0</v>
      </c>
      <c r="N85" s="252">
        <v>0</v>
      </c>
      <c r="O85" s="252">
        <v>0</v>
      </c>
      <c r="P85" s="252">
        <f t="shared" si="3"/>
        <v>4391541.3</v>
      </c>
      <c r="Q85" s="252">
        <v>0</v>
      </c>
      <c r="R85" s="252">
        <v>0</v>
      </c>
      <c r="S85" s="250" t="s">
        <v>206</v>
      </c>
      <c r="T85" s="34"/>
      <c r="U85" s="35"/>
    </row>
    <row r="86" spans="1:21" s="36" customFormat="1" ht="9" customHeight="1">
      <c r="A86" s="254">
        <v>72</v>
      </c>
      <c r="B86" s="262" t="s">
        <v>404</v>
      </c>
      <c r="C86" s="263" t="s">
        <v>151</v>
      </c>
      <c r="D86" s="264" t="s">
        <v>150</v>
      </c>
      <c r="E86" s="265">
        <v>1969</v>
      </c>
      <c r="F86" s="266" t="s">
        <v>24</v>
      </c>
      <c r="G86" s="267">
        <v>5</v>
      </c>
      <c r="H86" s="267">
        <v>4</v>
      </c>
      <c r="I86" s="268">
        <v>3800.6</v>
      </c>
      <c r="J86" s="268">
        <v>3539.6</v>
      </c>
      <c r="K86" s="267">
        <v>169</v>
      </c>
      <c r="L86" s="261">
        <f>'Приложение 2'!G88</f>
        <v>3980470.24</v>
      </c>
      <c r="M86" s="252">
        <v>0</v>
      </c>
      <c r="N86" s="252">
        <v>0</v>
      </c>
      <c r="O86" s="252">
        <v>0</v>
      </c>
      <c r="P86" s="252">
        <f t="shared" si="3"/>
        <v>3980470.24</v>
      </c>
      <c r="Q86" s="252">
        <v>0</v>
      </c>
      <c r="R86" s="252">
        <v>0</v>
      </c>
      <c r="S86" s="250" t="s">
        <v>206</v>
      </c>
      <c r="T86" s="34"/>
      <c r="U86" s="35"/>
    </row>
    <row r="87" spans="1:21" s="36" customFormat="1" ht="9" customHeight="1">
      <c r="A87" s="254">
        <v>73</v>
      </c>
      <c r="B87" s="262" t="s">
        <v>406</v>
      </c>
      <c r="C87" s="263" t="s">
        <v>151</v>
      </c>
      <c r="D87" s="264" t="s">
        <v>150</v>
      </c>
      <c r="E87" s="265">
        <v>1969</v>
      </c>
      <c r="F87" s="266" t="s">
        <v>24</v>
      </c>
      <c r="G87" s="267">
        <v>5</v>
      </c>
      <c r="H87" s="267">
        <v>4</v>
      </c>
      <c r="I87" s="268">
        <v>4175.3</v>
      </c>
      <c r="J87" s="268">
        <v>3905.3</v>
      </c>
      <c r="K87" s="267">
        <v>201</v>
      </c>
      <c r="L87" s="261">
        <f>'Приложение 2'!G89</f>
        <v>4342701.18</v>
      </c>
      <c r="M87" s="252">
        <v>0</v>
      </c>
      <c r="N87" s="252">
        <v>0</v>
      </c>
      <c r="O87" s="252">
        <v>0</v>
      </c>
      <c r="P87" s="252">
        <f t="shared" si="3"/>
        <v>4342701.18</v>
      </c>
      <c r="Q87" s="252">
        <v>0</v>
      </c>
      <c r="R87" s="252">
        <v>0</v>
      </c>
      <c r="S87" s="250" t="s">
        <v>206</v>
      </c>
      <c r="T87" s="34"/>
      <c r="U87" s="35"/>
    </row>
    <row r="88" spans="1:21" s="36" customFormat="1" ht="9" customHeight="1">
      <c r="A88" s="254">
        <v>74</v>
      </c>
      <c r="B88" s="262" t="s">
        <v>401</v>
      </c>
      <c r="C88" s="263" t="s">
        <v>151</v>
      </c>
      <c r="D88" s="264" t="s">
        <v>150</v>
      </c>
      <c r="E88" s="265">
        <v>1983</v>
      </c>
      <c r="F88" s="266" t="s">
        <v>24</v>
      </c>
      <c r="G88" s="267">
        <v>5</v>
      </c>
      <c r="H88" s="267">
        <v>3</v>
      </c>
      <c r="I88" s="268">
        <v>3220.2</v>
      </c>
      <c r="J88" s="268">
        <v>2965.1</v>
      </c>
      <c r="K88" s="267">
        <v>171</v>
      </c>
      <c r="L88" s="261">
        <f>'Приложение 2'!G90</f>
        <v>3781039.73</v>
      </c>
      <c r="M88" s="252">
        <v>0</v>
      </c>
      <c r="N88" s="252">
        <v>0</v>
      </c>
      <c r="O88" s="252">
        <v>0</v>
      </c>
      <c r="P88" s="252">
        <f t="shared" si="3"/>
        <v>3781039.73</v>
      </c>
      <c r="Q88" s="252">
        <v>0</v>
      </c>
      <c r="R88" s="252">
        <v>0</v>
      </c>
      <c r="S88" s="250" t="s">
        <v>206</v>
      </c>
      <c r="T88" s="34"/>
      <c r="U88" s="35"/>
    </row>
    <row r="89" spans="1:21" s="36" customFormat="1" ht="9" customHeight="1">
      <c r="A89" s="254">
        <v>75</v>
      </c>
      <c r="B89" s="262" t="s">
        <v>411</v>
      </c>
      <c r="C89" s="263" t="s">
        <v>151</v>
      </c>
      <c r="D89" s="264" t="s">
        <v>150</v>
      </c>
      <c r="E89" s="265">
        <v>1965</v>
      </c>
      <c r="F89" s="266" t="s">
        <v>23</v>
      </c>
      <c r="G89" s="267">
        <v>5</v>
      </c>
      <c r="H89" s="267">
        <v>4</v>
      </c>
      <c r="I89" s="268">
        <v>3631.3</v>
      </c>
      <c r="J89" s="268">
        <v>3079.9</v>
      </c>
      <c r="K89" s="267">
        <v>140</v>
      </c>
      <c r="L89" s="261">
        <f>'Приложение 2'!G91</f>
        <v>2907699.27</v>
      </c>
      <c r="M89" s="252">
        <v>0</v>
      </c>
      <c r="N89" s="252">
        <v>0</v>
      </c>
      <c r="O89" s="252">
        <v>0</v>
      </c>
      <c r="P89" s="252">
        <f t="shared" si="3"/>
        <v>2907699.27</v>
      </c>
      <c r="Q89" s="252">
        <v>0</v>
      </c>
      <c r="R89" s="252">
        <v>0</v>
      </c>
      <c r="S89" s="250" t="s">
        <v>206</v>
      </c>
      <c r="T89" s="34"/>
      <c r="U89" s="35"/>
    </row>
    <row r="90" spans="1:21" s="36" customFormat="1" ht="9" customHeight="1">
      <c r="A90" s="254">
        <v>76</v>
      </c>
      <c r="B90" s="262" t="s">
        <v>407</v>
      </c>
      <c r="C90" s="263" t="s">
        <v>151</v>
      </c>
      <c r="D90" s="264" t="s">
        <v>150</v>
      </c>
      <c r="E90" s="265">
        <v>1965</v>
      </c>
      <c r="F90" s="266" t="s">
        <v>23</v>
      </c>
      <c r="G90" s="267">
        <v>5</v>
      </c>
      <c r="H90" s="267">
        <v>3</v>
      </c>
      <c r="I90" s="268">
        <v>2658.3</v>
      </c>
      <c r="J90" s="268">
        <v>2320</v>
      </c>
      <c r="K90" s="267">
        <v>102</v>
      </c>
      <c r="L90" s="261">
        <f>'Приложение 2'!G92</f>
        <v>3392315.81</v>
      </c>
      <c r="M90" s="252">
        <v>0</v>
      </c>
      <c r="N90" s="252">
        <v>0</v>
      </c>
      <c r="O90" s="252">
        <v>0</v>
      </c>
      <c r="P90" s="252">
        <f t="shared" si="3"/>
        <v>3392315.81</v>
      </c>
      <c r="Q90" s="252">
        <v>0</v>
      </c>
      <c r="R90" s="252">
        <v>0</v>
      </c>
      <c r="S90" s="250" t="s">
        <v>206</v>
      </c>
      <c r="T90" s="34"/>
      <c r="U90" s="35"/>
    </row>
    <row r="91" spans="1:21" s="36" customFormat="1" ht="9" customHeight="1">
      <c r="A91" s="254">
        <v>77</v>
      </c>
      <c r="B91" s="262" t="s">
        <v>408</v>
      </c>
      <c r="C91" s="263" t="s">
        <v>151</v>
      </c>
      <c r="D91" s="264" t="s">
        <v>150</v>
      </c>
      <c r="E91" s="265">
        <v>1968</v>
      </c>
      <c r="F91" s="266" t="s">
        <v>23</v>
      </c>
      <c r="G91" s="267">
        <v>5</v>
      </c>
      <c r="H91" s="267">
        <v>6</v>
      </c>
      <c r="I91" s="268">
        <v>4959</v>
      </c>
      <c r="J91" s="268">
        <v>4568</v>
      </c>
      <c r="K91" s="267">
        <v>200</v>
      </c>
      <c r="L91" s="261">
        <f>'Приложение 2'!G93</f>
        <v>6865401.0499999998</v>
      </c>
      <c r="M91" s="252">
        <v>0</v>
      </c>
      <c r="N91" s="252">
        <v>0</v>
      </c>
      <c r="O91" s="252">
        <v>0</v>
      </c>
      <c r="P91" s="252">
        <f t="shared" si="3"/>
        <v>6865401.0499999998</v>
      </c>
      <c r="Q91" s="252">
        <v>0</v>
      </c>
      <c r="R91" s="252">
        <v>0</v>
      </c>
      <c r="S91" s="250" t="s">
        <v>206</v>
      </c>
      <c r="T91" s="34"/>
      <c r="U91" s="35"/>
    </row>
    <row r="92" spans="1:21" s="36" customFormat="1" ht="9" customHeight="1">
      <c r="A92" s="254">
        <v>78</v>
      </c>
      <c r="B92" s="262" t="s">
        <v>409</v>
      </c>
      <c r="C92" s="263" t="s">
        <v>151</v>
      </c>
      <c r="D92" s="264" t="s">
        <v>150</v>
      </c>
      <c r="E92" s="265">
        <v>1967</v>
      </c>
      <c r="F92" s="266" t="s">
        <v>23</v>
      </c>
      <c r="G92" s="267">
        <v>5</v>
      </c>
      <c r="H92" s="267">
        <v>3</v>
      </c>
      <c r="I92" s="268">
        <v>2726</v>
      </c>
      <c r="J92" s="268">
        <v>2275</v>
      </c>
      <c r="K92" s="267">
        <v>106</v>
      </c>
      <c r="L92" s="261">
        <f>'Приложение 2'!G94</f>
        <v>3672370.45</v>
      </c>
      <c r="M92" s="252">
        <v>0</v>
      </c>
      <c r="N92" s="252">
        <v>0</v>
      </c>
      <c r="O92" s="252">
        <v>0</v>
      </c>
      <c r="P92" s="252">
        <f t="shared" si="3"/>
        <v>3672370.45</v>
      </c>
      <c r="Q92" s="252">
        <v>0</v>
      </c>
      <c r="R92" s="252">
        <v>0</v>
      </c>
      <c r="S92" s="250" t="s">
        <v>206</v>
      </c>
      <c r="T92" s="34"/>
      <c r="U92" s="35"/>
    </row>
    <row r="93" spans="1:21" s="36" customFormat="1" ht="9" customHeight="1">
      <c r="A93" s="254">
        <v>79</v>
      </c>
      <c r="B93" s="262" t="s">
        <v>412</v>
      </c>
      <c r="C93" s="263" t="s">
        <v>151</v>
      </c>
      <c r="D93" s="264" t="s">
        <v>150</v>
      </c>
      <c r="E93" s="265">
        <v>1979</v>
      </c>
      <c r="F93" s="266" t="s">
        <v>24</v>
      </c>
      <c r="G93" s="267">
        <v>5</v>
      </c>
      <c r="H93" s="267">
        <v>7</v>
      </c>
      <c r="I93" s="268">
        <v>5760.5</v>
      </c>
      <c r="J93" s="268">
        <v>5243.5</v>
      </c>
      <c r="K93" s="267">
        <v>238</v>
      </c>
      <c r="L93" s="261">
        <f>'Приложение 2'!G95</f>
        <v>5877095.1200000001</v>
      </c>
      <c r="M93" s="252">
        <v>0</v>
      </c>
      <c r="N93" s="252">
        <v>0</v>
      </c>
      <c r="O93" s="252">
        <v>0</v>
      </c>
      <c r="P93" s="252">
        <f t="shared" si="3"/>
        <v>5877095.1200000001</v>
      </c>
      <c r="Q93" s="252">
        <v>0</v>
      </c>
      <c r="R93" s="252">
        <v>0</v>
      </c>
      <c r="S93" s="250" t="s">
        <v>206</v>
      </c>
      <c r="T93" s="34"/>
      <c r="U93" s="35"/>
    </row>
    <row r="94" spans="1:21" s="36" customFormat="1" ht="9" customHeight="1">
      <c r="A94" s="254">
        <v>80</v>
      </c>
      <c r="B94" s="262" t="s">
        <v>413</v>
      </c>
      <c r="C94" s="263" t="s">
        <v>151</v>
      </c>
      <c r="D94" s="264" t="s">
        <v>150</v>
      </c>
      <c r="E94" s="265">
        <v>1966</v>
      </c>
      <c r="F94" s="266" t="s">
        <v>23</v>
      </c>
      <c r="G94" s="267">
        <v>4</v>
      </c>
      <c r="H94" s="267">
        <v>3</v>
      </c>
      <c r="I94" s="268">
        <v>2301.3000000000002</v>
      </c>
      <c r="J94" s="268">
        <v>2133.9</v>
      </c>
      <c r="K94" s="267">
        <v>91</v>
      </c>
      <c r="L94" s="261">
        <f>'Приложение 2'!G96</f>
        <v>3868855.41</v>
      </c>
      <c r="M94" s="252">
        <v>0</v>
      </c>
      <c r="N94" s="252">
        <v>0</v>
      </c>
      <c r="O94" s="252">
        <v>0</v>
      </c>
      <c r="P94" s="252">
        <f t="shared" si="3"/>
        <v>3868855.41</v>
      </c>
      <c r="Q94" s="252">
        <v>0</v>
      </c>
      <c r="R94" s="252">
        <v>0</v>
      </c>
      <c r="S94" s="250" t="s">
        <v>206</v>
      </c>
      <c r="T94" s="34"/>
      <c r="U94" s="35"/>
    </row>
    <row r="95" spans="1:21" s="36" customFormat="1" ht="9" customHeight="1">
      <c r="A95" s="254">
        <v>81</v>
      </c>
      <c r="B95" s="262" t="s">
        <v>414</v>
      </c>
      <c r="C95" s="263" t="s">
        <v>151</v>
      </c>
      <c r="D95" s="264" t="s">
        <v>150</v>
      </c>
      <c r="E95" s="265">
        <v>1971</v>
      </c>
      <c r="F95" s="266" t="s">
        <v>23</v>
      </c>
      <c r="G95" s="267">
        <v>5</v>
      </c>
      <c r="H95" s="267">
        <v>4</v>
      </c>
      <c r="I95" s="268">
        <v>3502.4</v>
      </c>
      <c r="J95" s="268">
        <v>3163.8</v>
      </c>
      <c r="K95" s="267">
        <v>138</v>
      </c>
      <c r="L95" s="261">
        <f>'Приложение 2'!G97</f>
        <v>4708857.42</v>
      </c>
      <c r="M95" s="252">
        <v>0</v>
      </c>
      <c r="N95" s="252">
        <v>0</v>
      </c>
      <c r="O95" s="252">
        <v>0</v>
      </c>
      <c r="P95" s="252">
        <f t="shared" si="3"/>
        <v>4708857.42</v>
      </c>
      <c r="Q95" s="252">
        <v>0</v>
      </c>
      <c r="R95" s="252">
        <v>0</v>
      </c>
      <c r="S95" s="250" t="s">
        <v>206</v>
      </c>
      <c r="T95" s="34"/>
      <c r="U95" s="35"/>
    </row>
    <row r="96" spans="1:21" s="36" customFormat="1" ht="9" customHeight="1">
      <c r="A96" s="254">
        <v>82</v>
      </c>
      <c r="B96" s="262" t="s">
        <v>415</v>
      </c>
      <c r="C96" s="263" t="s">
        <v>151</v>
      </c>
      <c r="D96" s="264" t="s">
        <v>150</v>
      </c>
      <c r="E96" s="265">
        <v>1972</v>
      </c>
      <c r="F96" s="266" t="s">
        <v>23</v>
      </c>
      <c r="G96" s="267">
        <v>5</v>
      </c>
      <c r="H96" s="267">
        <v>4</v>
      </c>
      <c r="I96" s="268">
        <v>3455.8</v>
      </c>
      <c r="J96" s="268">
        <v>3143</v>
      </c>
      <c r="K96" s="267">
        <v>134</v>
      </c>
      <c r="L96" s="261">
        <f>'Приложение 2'!G98</f>
        <v>4442318.32</v>
      </c>
      <c r="M96" s="252">
        <v>0</v>
      </c>
      <c r="N96" s="252">
        <v>0</v>
      </c>
      <c r="O96" s="252">
        <v>0</v>
      </c>
      <c r="P96" s="252">
        <f t="shared" si="3"/>
        <v>4442318.32</v>
      </c>
      <c r="Q96" s="252">
        <v>0</v>
      </c>
      <c r="R96" s="252">
        <v>0</v>
      </c>
      <c r="S96" s="250" t="s">
        <v>206</v>
      </c>
      <c r="T96" s="34"/>
      <c r="U96" s="35"/>
    </row>
    <row r="97" spans="1:21" s="36" customFormat="1" ht="9" customHeight="1">
      <c r="A97" s="254">
        <v>83</v>
      </c>
      <c r="B97" s="262" t="s">
        <v>416</v>
      </c>
      <c r="C97" s="263" t="s">
        <v>151</v>
      </c>
      <c r="D97" s="264" t="s">
        <v>150</v>
      </c>
      <c r="E97" s="265">
        <v>1981</v>
      </c>
      <c r="F97" s="266" t="s">
        <v>24</v>
      </c>
      <c r="G97" s="267">
        <v>5</v>
      </c>
      <c r="H97" s="267">
        <v>4</v>
      </c>
      <c r="I97" s="268">
        <v>3086.7</v>
      </c>
      <c r="J97" s="268">
        <v>2838.7</v>
      </c>
      <c r="K97" s="267">
        <v>139</v>
      </c>
      <c r="L97" s="261">
        <f>'Приложение 2'!G99</f>
        <v>3663009.42</v>
      </c>
      <c r="M97" s="252">
        <v>0</v>
      </c>
      <c r="N97" s="252">
        <v>0</v>
      </c>
      <c r="O97" s="252">
        <v>0</v>
      </c>
      <c r="P97" s="252">
        <f t="shared" si="3"/>
        <v>3663009.42</v>
      </c>
      <c r="Q97" s="252">
        <v>0</v>
      </c>
      <c r="R97" s="252">
        <v>0</v>
      </c>
      <c r="S97" s="250" t="s">
        <v>206</v>
      </c>
      <c r="T97" s="34"/>
      <c r="U97" s="35"/>
    </row>
    <row r="98" spans="1:21" s="36" customFormat="1" ht="9" customHeight="1">
      <c r="A98" s="254">
        <v>84</v>
      </c>
      <c r="B98" s="262" t="s">
        <v>421</v>
      </c>
      <c r="C98" s="263" t="s">
        <v>151</v>
      </c>
      <c r="D98" s="264" t="s">
        <v>150</v>
      </c>
      <c r="E98" s="265">
        <v>1982</v>
      </c>
      <c r="F98" s="266" t="s">
        <v>24</v>
      </c>
      <c r="G98" s="267">
        <v>5</v>
      </c>
      <c r="H98" s="267">
        <v>6</v>
      </c>
      <c r="I98" s="268">
        <v>4644.3999999999996</v>
      </c>
      <c r="J98" s="268">
        <v>4165</v>
      </c>
      <c r="K98" s="267">
        <v>241</v>
      </c>
      <c r="L98" s="261">
        <f>'Приложение 2'!G100</f>
        <v>4448521.4400000004</v>
      </c>
      <c r="M98" s="252">
        <v>0</v>
      </c>
      <c r="N98" s="252">
        <v>0</v>
      </c>
      <c r="O98" s="252">
        <v>0</v>
      </c>
      <c r="P98" s="252">
        <f t="shared" si="3"/>
        <v>4448521.4400000004</v>
      </c>
      <c r="Q98" s="252">
        <v>0</v>
      </c>
      <c r="R98" s="252">
        <v>0</v>
      </c>
      <c r="S98" s="250" t="s">
        <v>206</v>
      </c>
      <c r="T98" s="34"/>
      <c r="U98" s="35"/>
    </row>
    <row r="99" spans="1:21" s="36" customFormat="1" ht="9" customHeight="1">
      <c r="A99" s="254">
        <v>85</v>
      </c>
      <c r="B99" s="262" t="s">
        <v>422</v>
      </c>
      <c r="C99" s="263" t="s">
        <v>151</v>
      </c>
      <c r="D99" s="264" t="s">
        <v>150</v>
      </c>
      <c r="E99" s="265">
        <v>1982</v>
      </c>
      <c r="F99" s="266" t="s">
        <v>24</v>
      </c>
      <c r="G99" s="267">
        <v>5</v>
      </c>
      <c r="H99" s="267">
        <v>10</v>
      </c>
      <c r="I99" s="268">
        <v>8490.4</v>
      </c>
      <c r="J99" s="268">
        <v>7312.3</v>
      </c>
      <c r="K99" s="267">
        <v>385</v>
      </c>
      <c r="L99" s="261">
        <f>'Приложение 2'!G101</f>
        <v>7838840.1699999999</v>
      </c>
      <c r="M99" s="252">
        <v>0</v>
      </c>
      <c r="N99" s="252">
        <v>0</v>
      </c>
      <c r="O99" s="252">
        <v>0</v>
      </c>
      <c r="P99" s="252">
        <f t="shared" si="3"/>
        <v>7838840.1699999999</v>
      </c>
      <c r="Q99" s="252">
        <v>0</v>
      </c>
      <c r="R99" s="252">
        <v>0</v>
      </c>
      <c r="S99" s="250" t="s">
        <v>206</v>
      </c>
      <c r="T99" s="34"/>
      <c r="U99" s="35"/>
    </row>
    <row r="100" spans="1:21" s="36" customFormat="1" ht="9" customHeight="1">
      <c r="A100" s="254">
        <v>86</v>
      </c>
      <c r="B100" s="262" t="s">
        <v>423</v>
      </c>
      <c r="C100" s="263" t="s">
        <v>151</v>
      </c>
      <c r="D100" s="264" t="s">
        <v>150</v>
      </c>
      <c r="E100" s="265">
        <v>1984</v>
      </c>
      <c r="F100" s="266" t="s">
        <v>24</v>
      </c>
      <c r="G100" s="267">
        <v>5</v>
      </c>
      <c r="H100" s="267">
        <v>4</v>
      </c>
      <c r="I100" s="268">
        <v>3301.6</v>
      </c>
      <c r="J100" s="268">
        <v>2944</v>
      </c>
      <c r="K100" s="267">
        <v>144</v>
      </c>
      <c r="L100" s="261">
        <f>'Приложение 2'!G102</f>
        <v>3569399.19</v>
      </c>
      <c r="M100" s="252">
        <v>0</v>
      </c>
      <c r="N100" s="252">
        <v>0</v>
      </c>
      <c r="O100" s="252">
        <v>0</v>
      </c>
      <c r="P100" s="252">
        <f t="shared" si="3"/>
        <v>3569399.19</v>
      </c>
      <c r="Q100" s="252">
        <v>0</v>
      </c>
      <c r="R100" s="252">
        <v>0</v>
      </c>
      <c r="S100" s="250" t="s">
        <v>206</v>
      </c>
      <c r="T100" s="34"/>
      <c r="U100" s="35"/>
    </row>
    <row r="101" spans="1:21" s="36" customFormat="1" ht="9" customHeight="1">
      <c r="A101" s="254">
        <v>87</v>
      </c>
      <c r="B101" s="262" t="s">
        <v>424</v>
      </c>
      <c r="C101" s="263" t="s">
        <v>151</v>
      </c>
      <c r="D101" s="264" t="s">
        <v>150</v>
      </c>
      <c r="E101" s="265">
        <v>1982</v>
      </c>
      <c r="F101" s="266" t="s">
        <v>24</v>
      </c>
      <c r="G101" s="267">
        <v>5</v>
      </c>
      <c r="H101" s="267">
        <v>10</v>
      </c>
      <c r="I101" s="268">
        <v>8099.7</v>
      </c>
      <c r="J101" s="268">
        <v>7208</v>
      </c>
      <c r="K101" s="267">
        <v>377</v>
      </c>
      <c r="L101" s="261">
        <f>'Приложение 2'!G103</f>
        <v>7838840.1699999999</v>
      </c>
      <c r="M101" s="252">
        <v>0</v>
      </c>
      <c r="N101" s="252">
        <v>0</v>
      </c>
      <c r="O101" s="252">
        <v>0</v>
      </c>
      <c r="P101" s="252">
        <f t="shared" si="3"/>
        <v>7838840.1699999999</v>
      </c>
      <c r="Q101" s="252">
        <v>0</v>
      </c>
      <c r="R101" s="252">
        <v>0</v>
      </c>
      <c r="S101" s="250" t="s">
        <v>206</v>
      </c>
      <c r="T101" s="34"/>
      <c r="U101" s="35"/>
    </row>
    <row r="102" spans="1:21" s="36" customFormat="1" ht="9" customHeight="1">
      <c r="A102" s="254">
        <v>88</v>
      </c>
      <c r="B102" s="262" t="s">
        <v>418</v>
      </c>
      <c r="C102" s="263" t="s">
        <v>151</v>
      </c>
      <c r="D102" s="264" t="s">
        <v>150</v>
      </c>
      <c r="E102" s="265">
        <v>1988</v>
      </c>
      <c r="F102" s="266" t="s">
        <v>23</v>
      </c>
      <c r="G102" s="267">
        <v>9</v>
      </c>
      <c r="H102" s="267">
        <v>4</v>
      </c>
      <c r="I102" s="268">
        <v>9141</v>
      </c>
      <c r="J102" s="268">
        <v>7824</v>
      </c>
      <c r="K102" s="267">
        <v>446</v>
      </c>
      <c r="L102" s="261">
        <f>'Приложение 2'!G104</f>
        <v>3418808.79</v>
      </c>
      <c r="M102" s="252">
        <v>0</v>
      </c>
      <c r="N102" s="252">
        <v>0</v>
      </c>
      <c r="O102" s="252">
        <v>0</v>
      </c>
      <c r="P102" s="252">
        <f t="shared" si="3"/>
        <v>3418808.79</v>
      </c>
      <c r="Q102" s="252">
        <v>0</v>
      </c>
      <c r="R102" s="252">
        <v>0</v>
      </c>
      <c r="S102" s="250" t="s">
        <v>206</v>
      </c>
      <c r="T102" s="34"/>
      <c r="U102" s="35"/>
    </row>
    <row r="103" spans="1:21" s="36" customFormat="1" ht="9" customHeight="1">
      <c r="A103" s="254">
        <v>89</v>
      </c>
      <c r="B103" s="262" t="s">
        <v>419</v>
      </c>
      <c r="C103" s="263" t="s">
        <v>151</v>
      </c>
      <c r="D103" s="264" t="s">
        <v>150</v>
      </c>
      <c r="E103" s="265">
        <v>1987</v>
      </c>
      <c r="F103" s="266" t="s">
        <v>24</v>
      </c>
      <c r="G103" s="267">
        <v>9</v>
      </c>
      <c r="H103" s="267">
        <v>4</v>
      </c>
      <c r="I103" s="268">
        <v>8540.6</v>
      </c>
      <c r="J103" s="268">
        <v>7761</v>
      </c>
      <c r="K103" s="267">
        <v>427</v>
      </c>
      <c r="L103" s="261">
        <f>'Приложение 2'!G105</f>
        <v>4477011.5199999996</v>
      </c>
      <c r="M103" s="252">
        <v>0</v>
      </c>
      <c r="N103" s="252">
        <v>0</v>
      </c>
      <c r="O103" s="252">
        <v>0</v>
      </c>
      <c r="P103" s="252">
        <f t="shared" si="3"/>
        <v>4477011.5199999996</v>
      </c>
      <c r="Q103" s="252">
        <v>0</v>
      </c>
      <c r="R103" s="252">
        <v>0</v>
      </c>
      <c r="S103" s="250" t="s">
        <v>206</v>
      </c>
      <c r="T103" s="34"/>
      <c r="U103" s="35"/>
    </row>
    <row r="104" spans="1:21" s="36" customFormat="1" ht="9" customHeight="1">
      <c r="A104" s="254">
        <v>90</v>
      </c>
      <c r="B104" s="262" t="s">
        <v>420</v>
      </c>
      <c r="C104" s="263" t="s">
        <v>151</v>
      </c>
      <c r="D104" s="264" t="s">
        <v>150</v>
      </c>
      <c r="E104" s="265">
        <v>1984</v>
      </c>
      <c r="F104" s="266" t="s">
        <v>24</v>
      </c>
      <c r="G104" s="267">
        <v>5</v>
      </c>
      <c r="H104" s="267">
        <v>8</v>
      </c>
      <c r="I104" s="268">
        <v>6328.9</v>
      </c>
      <c r="J104" s="268">
        <v>5562</v>
      </c>
      <c r="K104" s="267">
        <v>282</v>
      </c>
      <c r="L104" s="261">
        <f>'Приложение 2'!G106</f>
        <v>5995125.4199999999</v>
      </c>
      <c r="M104" s="252">
        <v>0</v>
      </c>
      <c r="N104" s="252">
        <v>0</v>
      </c>
      <c r="O104" s="252">
        <v>0</v>
      </c>
      <c r="P104" s="252">
        <f t="shared" si="3"/>
        <v>5995125.4199999999</v>
      </c>
      <c r="Q104" s="252">
        <v>0</v>
      </c>
      <c r="R104" s="252">
        <v>0</v>
      </c>
      <c r="S104" s="250" t="s">
        <v>206</v>
      </c>
      <c r="T104" s="34"/>
      <c r="U104" s="35"/>
    </row>
    <row r="105" spans="1:21" s="36" customFormat="1" ht="9" customHeight="1">
      <c r="A105" s="254">
        <v>91</v>
      </c>
      <c r="B105" s="262" t="s">
        <v>425</v>
      </c>
      <c r="C105" s="263" t="s">
        <v>151</v>
      </c>
      <c r="D105" s="264" t="s">
        <v>150</v>
      </c>
      <c r="E105" s="265">
        <v>1973</v>
      </c>
      <c r="F105" s="266" t="s">
        <v>23</v>
      </c>
      <c r="G105" s="267">
        <v>5</v>
      </c>
      <c r="H105" s="267">
        <v>8</v>
      </c>
      <c r="I105" s="268">
        <v>6497.7</v>
      </c>
      <c r="J105" s="268">
        <v>5513.1</v>
      </c>
      <c r="K105" s="267">
        <v>124</v>
      </c>
      <c r="L105" s="261">
        <f>'Приложение 2'!G107</f>
        <v>8771559.4499999993</v>
      </c>
      <c r="M105" s="252">
        <v>0</v>
      </c>
      <c r="N105" s="252">
        <v>0</v>
      </c>
      <c r="O105" s="252">
        <v>0</v>
      </c>
      <c r="P105" s="252">
        <f t="shared" si="3"/>
        <v>8771559.4499999993</v>
      </c>
      <c r="Q105" s="252">
        <v>0</v>
      </c>
      <c r="R105" s="252">
        <v>0</v>
      </c>
      <c r="S105" s="250" t="s">
        <v>206</v>
      </c>
      <c r="T105" s="34"/>
      <c r="U105" s="35"/>
    </row>
    <row r="106" spans="1:21" s="36" customFormat="1" ht="9" customHeight="1">
      <c r="A106" s="254">
        <v>92</v>
      </c>
      <c r="B106" s="262" t="s">
        <v>427</v>
      </c>
      <c r="C106" s="263" t="s">
        <v>151</v>
      </c>
      <c r="D106" s="264" t="s">
        <v>150</v>
      </c>
      <c r="E106" s="265">
        <v>1969</v>
      </c>
      <c r="F106" s="266" t="s">
        <v>23</v>
      </c>
      <c r="G106" s="267">
        <v>5</v>
      </c>
      <c r="H106" s="267">
        <v>4</v>
      </c>
      <c r="I106" s="268">
        <v>4506.6000000000004</v>
      </c>
      <c r="J106" s="268">
        <v>2565.3000000000002</v>
      </c>
      <c r="K106" s="267">
        <v>134</v>
      </c>
      <c r="L106" s="261">
        <f>'Приложение 2'!G108</f>
        <v>4591741.76</v>
      </c>
      <c r="M106" s="252">
        <v>0</v>
      </c>
      <c r="N106" s="252">
        <v>0</v>
      </c>
      <c r="O106" s="252">
        <v>0</v>
      </c>
      <c r="P106" s="252">
        <f t="shared" si="3"/>
        <v>4591741.76</v>
      </c>
      <c r="Q106" s="252">
        <v>0</v>
      </c>
      <c r="R106" s="252">
        <v>0</v>
      </c>
      <c r="S106" s="250" t="s">
        <v>206</v>
      </c>
      <c r="T106" s="34"/>
      <c r="U106" s="35"/>
    </row>
    <row r="107" spans="1:21" s="36" customFormat="1" ht="9" customHeight="1">
      <c r="A107" s="254">
        <v>93</v>
      </c>
      <c r="B107" s="262" t="s">
        <v>428</v>
      </c>
      <c r="C107" s="263" t="s">
        <v>151</v>
      </c>
      <c r="D107" s="264" t="s">
        <v>150</v>
      </c>
      <c r="E107" s="265">
        <v>1966</v>
      </c>
      <c r="F107" s="266" t="s">
        <v>23</v>
      </c>
      <c r="G107" s="267">
        <v>4</v>
      </c>
      <c r="H107" s="267">
        <v>2</v>
      </c>
      <c r="I107" s="268">
        <v>1422.3</v>
      </c>
      <c r="J107" s="268">
        <v>1218.5</v>
      </c>
      <c r="K107" s="267">
        <v>52</v>
      </c>
      <c r="L107" s="261">
        <f>'Приложение 2'!G109</f>
        <v>2370582.6</v>
      </c>
      <c r="M107" s="252">
        <v>0</v>
      </c>
      <c r="N107" s="252">
        <v>0</v>
      </c>
      <c r="O107" s="252">
        <v>0</v>
      </c>
      <c r="P107" s="252">
        <f t="shared" si="3"/>
        <v>2370582.6</v>
      </c>
      <c r="Q107" s="252">
        <v>0</v>
      </c>
      <c r="R107" s="252">
        <v>0</v>
      </c>
      <c r="S107" s="250" t="s">
        <v>206</v>
      </c>
      <c r="T107" s="34"/>
      <c r="U107" s="35"/>
    </row>
    <row r="108" spans="1:21" s="36" customFormat="1" ht="9" customHeight="1">
      <c r="A108" s="254">
        <v>94</v>
      </c>
      <c r="B108" s="262" t="s">
        <v>430</v>
      </c>
      <c r="C108" s="263" t="s">
        <v>151</v>
      </c>
      <c r="D108" s="264" t="s">
        <v>150</v>
      </c>
      <c r="E108" s="265">
        <v>1968</v>
      </c>
      <c r="F108" s="266" t="s">
        <v>23</v>
      </c>
      <c r="G108" s="267">
        <v>5</v>
      </c>
      <c r="H108" s="267">
        <v>2</v>
      </c>
      <c r="I108" s="268">
        <v>1944.3</v>
      </c>
      <c r="J108" s="268">
        <v>1794.7</v>
      </c>
      <c r="K108" s="267">
        <v>74</v>
      </c>
      <c r="L108" s="261">
        <f>'Приложение 2'!G110</f>
        <v>2519336.48</v>
      </c>
      <c r="M108" s="252">
        <v>0</v>
      </c>
      <c r="N108" s="252">
        <v>0</v>
      </c>
      <c r="O108" s="252">
        <v>0</v>
      </c>
      <c r="P108" s="252">
        <f t="shared" si="3"/>
        <v>2519336.48</v>
      </c>
      <c r="Q108" s="252">
        <v>0</v>
      </c>
      <c r="R108" s="252">
        <v>0</v>
      </c>
      <c r="S108" s="250" t="s">
        <v>206</v>
      </c>
      <c r="T108" s="34"/>
      <c r="U108" s="35"/>
    </row>
    <row r="109" spans="1:21" s="36" customFormat="1" ht="9" customHeight="1">
      <c r="A109" s="254">
        <v>95</v>
      </c>
      <c r="B109" s="262" t="s">
        <v>431</v>
      </c>
      <c r="C109" s="263" t="s">
        <v>151</v>
      </c>
      <c r="D109" s="264" t="s">
        <v>150</v>
      </c>
      <c r="E109" s="265">
        <v>1983</v>
      </c>
      <c r="F109" s="266" t="s">
        <v>24</v>
      </c>
      <c r="G109" s="267">
        <v>5</v>
      </c>
      <c r="H109" s="267">
        <v>8</v>
      </c>
      <c r="I109" s="268">
        <v>6703.1</v>
      </c>
      <c r="J109" s="268">
        <v>6017.9</v>
      </c>
      <c r="K109" s="267">
        <v>256</v>
      </c>
      <c r="L109" s="261">
        <f>'Приложение 2'!G111</f>
        <v>7151008.4000000004</v>
      </c>
      <c r="M109" s="252">
        <v>0</v>
      </c>
      <c r="N109" s="252">
        <v>0</v>
      </c>
      <c r="O109" s="252">
        <v>0</v>
      </c>
      <c r="P109" s="252">
        <f t="shared" si="3"/>
        <v>7151008.4000000004</v>
      </c>
      <c r="Q109" s="252">
        <v>0</v>
      </c>
      <c r="R109" s="252">
        <v>0</v>
      </c>
      <c r="S109" s="250" t="s">
        <v>206</v>
      </c>
      <c r="T109" s="34"/>
      <c r="U109" s="35"/>
    </row>
    <row r="110" spans="1:21" s="36" customFormat="1" ht="9" customHeight="1">
      <c r="A110" s="254">
        <v>96</v>
      </c>
      <c r="B110" s="262" t="s">
        <v>432</v>
      </c>
      <c r="C110" s="263" t="s">
        <v>151</v>
      </c>
      <c r="D110" s="264" t="s">
        <v>150</v>
      </c>
      <c r="E110" s="265">
        <v>1978</v>
      </c>
      <c r="F110" s="266" t="s">
        <v>23</v>
      </c>
      <c r="G110" s="267">
        <v>9</v>
      </c>
      <c r="H110" s="267">
        <v>4</v>
      </c>
      <c r="I110" s="268">
        <v>9503.9</v>
      </c>
      <c r="J110" s="268">
        <v>6998.7</v>
      </c>
      <c r="K110" s="267">
        <v>298</v>
      </c>
      <c r="L110" s="261">
        <f>'Приложение 2'!G112</f>
        <v>9780235.1600000001</v>
      </c>
      <c r="M110" s="252">
        <v>0</v>
      </c>
      <c r="N110" s="252">
        <v>0</v>
      </c>
      <c r="O110" s="252">
        <v>0</v>
      </c>
      <c r="P110" s="252">
        <f t="shared" si="3"/>
        <v>9780235.1600000001</v>
      </c>
      <c r="Q110" s="252">
        <v>0</v>
      </c>
      <c r="R110" s="252">
        <v>0</v>
      </c>
      <c r="S110" s="250" t="s">
        <v>206</v>
      </c>
      <c r="T110" s="34"/>
      <c r="U110" s="35"/>
    </row>
    <row r="111" spans="1:21" s="36" customFormat="1" ht="9" customHeight="1">
      <c r="A111" s="254">
        <v>97</v>
      </c>
      <c r="B111" s="262" t="s">
        <v>435</v>
      </c>
      <c r="C111" s="263" t="s">
        <v>151</v>
      </c>
      <c r="D111" s="264" t="s">
        <v>150</v>
      </c>
      <c r="E111" s="265">
        <v>1968</v>
      </c>
      <c r="F111" s="266" t="s">
        <v>23</v>
      </c>
      <c r="G111" s="267">
        <v>5</v>
      </c>
      <c r="H111" s="267">
        <v>4</v>
      </c>
      <c r="I111" s="268">
        <v>2923.5</v>
      </c>
      <c r="J111" s="268">
        <v>2613</v>
      </c>
      <c r="K111" s="267">
        <v>133</v>
      </c>
      <c r="L111" s="261">
        <f>'Приложение 2'!G113</f>
        <v>3418808.79</v>
      </c>
      <c r="M111" s="252">
        <v>0</v>
      </c>
      <c r="N111" s="252">
        <v>0</v>
      </c>
      <c r="O111" s="252">
        <v>0</v>
      </c>
      <c r="P111" s="252">
        <f t="shared" si="3"/>
        <v>3418808.79</v>
      </c>
      <c r="Q111" s="252">
        <v>0</v>
      </c>
      <c r="R111" s="252">
        <v>0</v>
      </c>
      <c r="S111" s="250" t="s">
        <v>206</v>
      </c>
      <c r="T111" s="34"/>
      <c r="U111" s="35"/>
    </row>
    <row r="112" spans="1:21" s="36" customFormat="1" ht="9" customHeight="1">
      <c r="A112" s="254">
        <v>98</v>
      </c>
      <c r="B112" s="262" t="s">
        <v>436</v>
      </c>
      <c r="C112" s="263" t="s">
        <v>151</v>
      </c>
      <c r="D112" s="264" t="s">
        <v>150</v>
      </c>
      <c r="E112" s="265">
        <v>1981</v>
      </c>
      <c r="F112" s="266" t="s">
        <v>24</v>
      </c>
      <c r="G112" s="267">
        <v>5</v>
      </c>
      <c r="H112" s="267">
        <v>5</v>
      </c>
      <c r="I112" s="268">
        <v>4235.3999999999996</v>
      </c>
      <c r="J112" s="268">
        <v>3932.9</v>
      </c>
      <c r="K112" s="267">
        <v>176</v>
      </c>
      <c r="L112" s="261">
        <f>'Приложение 2'!G114</f>
        <v>4965412.7699999996</v>
      </c>
      <c r="M112" s="252">
        <v>0</v>
      </c>
      <c r="N112" s="252">
        <v>0</v>
      </c>
      <c r="O112" s="252">
        <v>0</v>
      </c>
      <c r="P112" s="252">
        <f t="shared" si="3"/>
        <v>4965412.7699999996</v>
      </c>
      <c r="Q112" s="252">
        <v>0</v>
      </c>
      <c r="R112" s="252">
        <v>0</v>
      </c>
      <c r="S112" s="250" t="s">
        <v>206</v>
      </c>
      <c r="T112" s="34"/>
      <c r="U112" s="35"/>
    </row>
    <row r="113" spans="1:21" s="36" customFormat="1" ht="9" customHeight="1">
      <c r="A113" s="254">
        <v>99</v>
      </c>
      <c r="B113" s="262" t="s">
        <v>437</v>
      </c>
      <c r="C113" s="263" t="s">
        <v>151</v>
      </c>
      <c r="D113" s="264" t="s">
        <v>150</v>
      </c>
      <c r="E113" s="265">
        <v>1966</v>
      </c>
      <c r="F113" s="266" t="s">
        <v>23</v>
      </c>
      <c r="G113" s="267">
        <v>5</v>
      </c>
      <c r="H113" s="267">
        <v>3</v>
      </c>
      <c r="I113" s="268">
        <v>2729.5</v>
      </c>
      <c r="J113" s="268">
        <v>2516.4</v>
      </c>
      <c r="K113" s="267">
        <v>108</v>
      </c>
      <c r="L113" s="261">
        <f>'Приложение 2'!G115</f>
        <v>3473085.24</v>
      </c>
      <c r="M113" s="252">
        <v>0</v>
      </c>
      <c r="N113" s="252">
        <v>0</v>
      </c>
      <c r="O113" s="252">
        <v>0</v>
      </c>
      <c r="P113" s="252">
        <f t="shared" si="3"/>
        <v>3473085.24</v>
      </c>
      <c r="Q113" s="252">
        <v>0</v>
      </c>
      <c r="R113" s="252">
        <v>0</v>
      </c>
      <c r="S113" s="250" t="s">
        <v>206</v>
      </c>
      <c r="T113" s="34"/>
      <c r="U113" s="35"/>
    </row>
    <row r="114" spans="1:21" s="36" customFormat="1" ht="9" customHeight="1">
      <c r="A114" s="254">
        <v>100</v>
      </c>
      <c r="B114" s="262" t="s">
        <v>476</v>
      </c>
      <c r="C114" s="263" t="s">
        <v>151</v>
      </c>
      <c r="D114" s="264" t="s">
        <v>150</v>
      </c>
      <c r="E114" s="265">
        <v>1967</v>
      </c>
      <c r="F114" s="266" t="s">
        <v>23</v>
      </c>
      <c r="G114" s="267">
        <v>5</v>
      </c>
      <c r="H114" s="267">
        <v>2</v>
      </c>
      <c r="I114" s="268">
        <v>1790.8</v>
      </c>
      <c r="J114" s="268">
        <v>1568.4</v>
      </c>
      <c r="K114" s="267">
        <v>74</v>
      </c>
      <c r="L114" s="261">
        <f>'Приложение 2'!G116</f>
        <v>2362505.65</v>
      </c>
      <c r="M114" s="252">
        <v>0</v>
      </c>
      <c r="N114" s="252">
        <v>0</v>
      </c>
      <c r="O114" s="252">
        <v>0</v>
      </c>
      <c r="P114" s="252">
        <f>L114</f>
        <v>2362505.65</v>
      </c>
      <c r="Q114" s="252">
        <v>0</v>
      </c>
      <c r="R114" s="252">
        <v>0</v>
      </c>
      <c r="S114" s="250" t="s">
        <v>206</v>
      </c>
      <c r="T114" s="34"/>
      <c r="U114" s="35"/>
    </row>
    <row r="115" spans="1:21" s="36" customFormat="1" ht="9" customHeight="1">
      <c r="A115" s="254">
        <v>101</v>
      </c>
      <c r="B115" s="262" t="s">
        <v>443</v>
      </c>
      <c r="C115" s="263" t="s">
        <v>151</v>
      </c>
      <c r="D115" s="264" t="s">
        <v>150</v>
      </c>
      <c r="E115" s="265">
        <v>1982</v>
      </c>
      <c r="F115" s="266" t="s">
        <v>24</v>
      </c>
      <c r="G115" s="267">
        <v>5</v>
      </c>
      <c r="H115" s="267">
        <v>6</v>
      </c>
      <c r="I115" s="268">
        <v>4357.7</v>
      </c>
      <c r="J115" s="268">
        <v>3919.7</v>
      </c>
      <c r="K115" s="267">
        <v>203</v>
      </c>
      <c r="L115" s="261">
        <f>'Приложение 2'!G117</f>
        <v>4558411.7300000004</v>
      </c>
      <c r="M115" s="252">
        <v>0</v>
      </c>
      <c r="N115" s="252">
        <v>0</v>
      </c>
      <c r="O115" s="252">
        <v>0</v>
      </c>
      <c r="P115" s="252">
        <f>L115</f>
        <v>4558411.7300000004</v>
      </c>
      <c r="Q115" s="252">
        <v>0</v>
      </c>
      <c r="R115" s="252">
        <v>0</v>
      </c>
      <c r="S115" s="250" t="s">
        <v>206</v>
      </c>
      <c r="T115" s="34"/>
      <c r="U115" s="35"/>
    </row>
    <row r="116" spans="1:21" s="36" customFormat="1" ht="9" customHeight="1">
      <c r="A116" s="254">
        <v>102</v>
      </c>
      <c r="B116" s="262" t="s">
        <v>523</v>
      </c>
      <c r="C116" s="263" t="s">
        <v>151</v>
      </c>
      <c r="D116" s="264" t="s">
        <v>150</v>
      </c>
      <c r="E116" s="265">
        <v>1967</v>
      </c>
      <c r="F116" s="266" t="s">
        <v>24</v>
      </c>
      <c r="G116" s="267">
        <v>5</v>
      </c>
      <c r="H116" s="267">
        <v>4</v>
      </c>
      <c r="I116" s="268">
        <v>3853.9</v>
      </c>
      <c r="J116" s="268">
        <v>3533.9</v>
      </c>
      <c r="K116" s="267">
        <v>164</v>
      </c>
      <c r="L116" s="261">
        <f>'Приложение 2'!G118</f>
        <v>3980470.24</v>
      </c>
      <c r="M116" s="252">
        <v>0</v>
      </c>
      <c r="N116" s="252">
        <v>0</v>
      </c>
      <c r="O116" s="252">
        <v>0</v>
      </c>
      <c r="P116" s="252">
        <f t="shared" si="3"/>
        <v>3980470.24</v>
      </c>
      <c r="Q116" s="252">
        <v>0</v>
      </c>
      <c r="R116" s="252">
        <v>0</v>
      </c>
      <c r="S116" s="250" t="s">
        <v>206</v>
      </c>
      <c r="T116" s="34"/>
      <c r="U116" s="35"/>
    </row>
    <row r="117" spans="1:21" s="36" customFormat="1" ht="9" customHeight="1">
      <c r="A117" s="254">
        <v>103</v>
      </c>
      <c r="B117" s="262" t="s">
        <v>589</v>
      </c>
      <c r="C117" s="263" t="s">
        <v>151</v>
      </c>
      <c r="D117" s="264" t="s">
        <v>150</v>
      </c>
      <c r="E117" s="265">
        <v>1960</v>
      </c>
      <c r="F117" s="266" t="s">
        <v>23</v>
      </c>
      <c r="G117" s="267">
        <v>4</v>
      </c>
      <c r="H117" s="267">
        <v>4</v>
      </c>
      <c r="I117" s="268">
        <v>2704</v>
      </c>
      <c r="J117" s="268">
        <v>2468.1999999999998</v>
      </c>
      <c r="K117" s="267">
        <v>103</v>
      </c>
      <c r="L117" s="261">
        <f>'Приложение 2'!G119</f>
        <v>4555395.5199999996</v>
      </c>
      <c r="M117" s="252">
        <v>0</v>
      </c>
      <c r="N117" s="252">
        <v>0</v>
      </c>
      <c r="O117" s="252">
        <v>0</v>
      </c>
      <c r="P117" s="252">
        <f t="shared" si="3"/>
        <v>4555395.5199999996</v>
      </c>
      <c r="Q117" s="252">
        <v>0</v>
      </c>
      <c r="R117" s="252">
        <v>0</v>
      </c>
      <c r="S117" s="250" t="s">
        <v>206</v>
      </c>
      <c r="T117" s="34"/>
      <c r="U117" s="35"/>
    </row>
    <row r="118" spans="1:21" s="36" customFormat="1" ht="9" customHeight="1">
      <c r="A118" s="254">
        <v>104</v>
      </c>
      <c r="B118" s="262" t="s">
        <v>613</v>
      </c>
      <c r="C118" s="263" t="s">
        <v>151</v>
      </c>
      <c r="D118" s="264" t="s">
        <v>150</v>
      </c>
      <c r="E118" s="265">
        <v>1973</v>
      </c>
      <c r="F118" s="266" t="s">
        <v>23</v>
      </c>
      <c r="G118" s="267">
        <v>5</v>
      </c>
      <c r="H118" s="267">
        <v>4</v>
      </c>
      <c r="I118" s="268">
        <v>3378.8</v>
      </c>
      <c r="J118" s="268">
        <v>3105.8</v>
      </c>
      <c r="K118" s="267">
        <v>164</v>
      </c>
      <c r="L118" s="261">
        <f>'Приложение 2'!G120</f>
        <v>4619461.8899999997</v>
      </c>
      <c r="M118" s="252">
        <v>0</v>
      </c>
      <c r="N118" s="252">
        <v>0</v>
      </c>
      <c r="O118" s="252">
        <v>0</v>
      </c>
      <c r="P118" s="252">
        <f t="shared" si="3"/>
        <v>4619461.8899999997</v>
      </c>
      <c r="Q118" s="252">
        <v>0</v>
      </c>
      <c r="R118" s="252">
        <v>0</v>
      </c>
      <c r="S118" s="250" t="s">
        <v>206</v>
      </c>
      <c r="T118" s="34"/>
      <c r="U118" s="35"/>
    </row>
    <row r="119" spans="1:21" s="36" customFormat="1" ht="9" customHeight="1">
      <c r="A119" s="254">
        <v>105</v>
      </c>
      <c r="B119" s="262" t="s">
        <v>614</v>
      </c>
      <c r="C119" s="263" t="s">
        <v>151</v>
      </c>
      <c r="D119" s="264" t="s">
        <v>150</v>
      </c>
      <c r="E119" s="265">
        <v>1972</v>
      </c>
      <c r="F119" s="266" t="s">
        <v>23</v>
      </c>
      <c r="G119" s="267">
        <v>5</v>
      </c>
      <c r="H119" s="267">
        <v>6</v>
      </c>
      <c r="I119" s="268">
        <v>5145.3</v>
      </c>
      <c r="J119" s="268">
        <v>3610.1</v>
      </c>
      <c r="K119" s="267">
        <v>206</v>
      </c>
      <c r="L119" s="261">
        <f>'Приложение 2'!G121</f>
        <v>7576171.9800000004</v>
      </c>
      <c r="M119" s="252">
        <v>0</v>
      </c>
      <c r="N119" s="252">
        <v>0</v>
      </c>
      <c r="O119" s="252">
        <v>0</v>
      </c>
      <c r="P119" s="252">
        <f t="shared" si="3"/>
        <v>7576171.9800000004</v>
      </c>
      <c r="Q119" s="252">
        <v>0</v>
      </c>
      <c r="R119" s="252">
        <v>0</v>
      </c>
      <c r="S119" s="250" t="s">
        <v>206</v>
      </c>
      <c r="T119" s="39"/>
      <c r="U119" s="35"/>
    </row>
    <row r="120" spans="1:21" s="36" customFormat="1" ht="9" customHeight="1">
      <c r="A120" s="254">
        <v>106</v>
      </c>
      <c r="B120" s="262" t="s">
        <v>962</v>
      </c>
      <c r="C120" s="263" t="s">
        <v>151</v>
      </c>
      <c r="D120" s="264" t="s">
        <v>150</v>
      </c>
      <c r="E120" s="265">
        <v>1985</v>
      </c>
      <c r="F120" s="266" t="s">
        <v>23</v>
      </c>
      <c r="G120" s="267">
        <v>14</v>
      </c>
      <c r="H120" s="267">
        <v>1</v>
      </c>
      <c r="I120" s="268">
        <v>4435</v>
      </c>
      <c r="J120" s="268">
        <v>4220.8</v>
      </c>
      <c r="K120" s="267">
        <v>231</v>
      </c>
      <c r="L120" s="261">
        <f>'Приложение 2'!G122</f>
        <v>2282929.64</v>
      </c>
      <c r="M120" s="252">
        <v>0</v>
      </c>
      <c r="N120" s="252">
        <v>0</v>
      </c>
      <c r="O120" s="252">
        <v>0</v>
      </c>
      <c r="P120" s="252">
        <f t="shared" ref="P120" si="4">L120</f>
        <v>2282929.64</v>
      </c>
      <c r="Q120" s="252">
        <v>0</v>
      </c>
      <c r="R120" s="252">
        <v>0</v>
      </c>
      <c r="S120" s="250" t="s">
        <v>206</v>
      </c>
      <c r="T120" s="39"/>
      <c r="U120" s="35"/>
    </row>
    <row r="121" spans="1:21" s="36" customFormat="1" ht="9" customHeight="1">
      <c r="A121" s="254">
        <v>107</v>
      </c>
      <c r="B121" s="262" t="s">
        <v>988</v>
      </c>
      <c r="C121" s="263" t="s">
        <v>151</v>
      </c>
      <c r="D121" s="264" t="s">
        <v>150</v>
      </c>
      <c r="E121" s="265">
        <v>1982</v>
      </c>
      <c r="F121" s="266" t="s">
        <v>989</v>
      </c>
      <c r="G121" s="267">
        <v>5</v>
      </c>
      <c r="H121" s="267">
        <v>6</v>
      </c>
      <c r="I121" s="268">
        <v>4790.1000000000004</v>
      </c>
      <c r="J121" s="268">
        <v>4312.3</v>
      </c>
      <c r="K121" s="267">
        <v>201</v>
      </c>
      <c r="L121" s="261">
        <f>'Приложение 2'!G123</f>
        <v>5026462.93</v>
      </c>
      <c r="M121" s="252">
        <v>0</v>
      </c>
      <c r="N121" s="252">
        <v>0</v>
      </c>
      <c r="O121" s="252">
        <v>0</v>
      </c>
      <c r="P121" s="252">
        <f t="shared" ref="P121" si="5">L121</f>
        <v>5026462.93</v>
      </c>
      <c r="Q121" s="252">
        <v>0</v>
      </c>
      <c r="R121" s="252">
        <v>0</v>
      </c>
      <c r="S121" s="250" t="s">
        <v>206</v>
      </c>
      <c r="T121" s="39"/>
      <c r="U121" s="35"/>
    </row>
    <row r="122" spans="1:21" s="36" customFormat="1" ht="24.75" customHeight="1">
      <c r="A122" s="269" t="s">
        <v>34</v>
      </c>
      <c r="B122" s="269"/>
      <c r="C122" s="250"/>
      <c r="D122" s="254" t="s">
        <v>68</v>
      </c>
      <c r="E122" s="254" t="s">
        <v>68</v>
      </c>
      <c r="F122" s="254" t="s">
        <v>68</v>
      </c>
      <c r="G122" s="254" t="s">
        <v>68</v>
      </c>
      <c r="H122" s="254" t="s">
        <v>68</v>
      </c>
      <c r="I122" s="268">
        <f>SUM(I15:I121)</f>
        <v>456597.41000000009</v>
      </c>
      <c r="J122" s="268">
        <f>SUM(J15:J121)</f>
        <v>396615.1100000001</v>
      </c>
      <c r="K122" s="270">
        <f>SUM(K15:K121)</f>
        <v>18814</v>
      </c>
      <c r="L122" s="268">
        <f>SUM(L15:L121)</f>
        <v>497367986.91000009</v>
      </c>
      <c r="M122" s="268">
        <f t="shared" ref="M122:O122" si="6">SUM(M15:M121)</f>
        <v>0</v>
      </c>
      <c r="N122" s="268">
        <f t="shared" si="6"/>
        <v>0</v>
      </c>
      <c r="O122" s="268">
        <f t="shared" si="6"/>
        <v>0</v>
      </c>
      <c r="P122" s="268">
        <f>SUM(P15:P121)</f>
        <v>497367986.91000009</v>
      </c>
      <c r="Q122" s="268">
        <f>SUM(Q15:Q121)</f>
        <v>0</v>
      </c>
      <c r="R122" s="268">
        <f>SUM(R15:R121)</f>
        <v>0</v>
      </c>
      <c r="S122" s="252"/>
      <c r="T122" s="38"/>
      <c r="U122" s="38"/>
    </row>
    <row r="123" spans="1:21" s="36" customFormat="1" ht="9" customHeight="1">
      <c r="A123" s="253" t="s">
        <v>37</v>
      </c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34"/>
      <c r="U123" s="35"/>
    </row>
    <row r="124" spans="1:21" s="36" customFormat="1" ht="9" customHeight="1">
      <c r="A124" s="254">
        <v>108</v>
      </c>
      <c r="B124" s="271" t="s">
        <v>207</v>
      </c>
      <c r="C124" s="272" t="s">
        <v>151</v>
      </c>
      <c r="D124" s="264" t="s">
        <v>150</v>
      </c>
      <c r="E124" s="273">
        <v>1965</v>
      </c>
      <c r="F124" s="259" t="s">
        <v>23</v>
      </c>
      <c r="G124" s="260">
        <v>5</v>
      </c>
      <c r="H124" s="260">
        <v>4</v>
      </c>
      <c r="I124" s="274">
        <v>3495.8</v>
      </c>
      <c r="J124" s="274">
        <v>3247.8</v>
      </c>
      <c r="K124" s="275">
        <v>159</v>
      </c>
      <c r="L124" s="261">
        <f>'Приложение 2'!G126</f>
        <v>4761761.3899999997</v>
      </c>
      <c r="M124" s="252">
        <v>0</v>
      </c>
      <c r="N124" s="252">
        <v>0</v>
      </c>
      <c r="O124" s="252">
        <v>0</v>
      </c>
      <c r="P124" s="252">
        <f t="shared" ref="P124:P131" si="7">L124</f>
        <v>4761761.3899999997</v>
      </c>
      <c r="Q124" s="252">
        <v>0</v>
      </c>
      <c r="R124" s="252">
        <v>0</v>
      </c>
      <c r="S124" s="250" t="s">
        <v>206</v>
      </c>
      <c r="T124" s="34"/>
      <c r="U124" s="35"/>
    </row>
    <row r="125" spans="1:21" s="36" customFormat="1" ht="9" customHeight="1">
      <c r="A125" s="254">
        <v>109</v>
      </c>
      <c r="B125" s="276" t="s">
        <v>663</v>
      </c>
      <c r="C125" s="263" t="s">
        <v>151</v>
      </c>
      <c r="D125" s="264" t="s">
        <v>150</v>
      </c>
      <c r="E125" s="277">
        <v>1985</v>
      </c>
      <c r="F125" s="278" t="s">
        <v>23</v>
      </c>
      <c r="G125" s="279">
        <v>4</v>
      </c>
      <c r="H125" s="279">
        <v>1</v>
      </c>
      <c r="I125" s="280">
        <v>1621.99</v>
      </c>
      <c r="J125" s="280">
        <v>1054.9000000000001</v>
      </c>
      <c r="K125" s="279">
        <v>71</v>
      </c>
      <c r="L125" s="261">
        <f>'Приложение 2'!G127</f>
        <v>1711032.4</v>
      </c>
      <c r="M125" s="252">
        <v>0</v>
      </c>
      <c r="N125" s="252">
        <v>0</v>
      </c>
      <c r="O125" s="252">
        <v>0</v>
      </c>
      <c r="P125" s="252">
        <f t="shared" si="7"/>
        <v>1711032.4</v>
      </c>
      <c r="Q125" s="252">
        <v>0</v>
      </c>
      <c r="R125" s="252">
        <v>0</v>
      </c>
      <c r="S125" s="250" t="s">
        <v>206</v>
      </c>
      <c r="T125" s="34"/>
      <c r="U125" s="35"/>
    </row>
    <row r="126" spans="1:21" s="36" customFormat="1" ht="9" customHeight="1">
      <c r="A126" s="254">
        <v>110</v>
      </c>
      <c r="B126" s="276" t="s">
        <v>669</v>
      </c>
      <c r="C126" s="263" t="s">
        <v>151</v>
      </c>
      <c r="D126" s="264" t="s">
        <v>150</v>
      </c>
      <c r="E126" s="277">
        <v>1978</v>
      </c>
      <c r="F126" s="278" t="s">
        <v>23</v>
      </c>
      <c r="G126" s="279">
        <v>5</v>
      </c>
      <c r="H126" s="279">
        <v>4</v>
      </c>
      <c r="I126" s="280">
        <v>3093.9</v>
      </c>
      <c r="J126" s="280">
        <v>2750.1</v>
      </c>
      <c r="K126" s="279">
        <v>128</v>
      </c>
      <c r="L126" s="261">
        <f>'Приложение 2'!G128</f>
        <v>3288568.46</v>
      </c>
      <c r="M126" s="252">
        <v>0</v>
      </c>
      <c r="N126" s="252">
        <v>0</v>
      </c>
      <c r="O126" s="252">
        <v>0</v>
      </c>
      <c r="P126" s="252">
        <f t="shared" si="7"/>
        <v>3288568.46</v>
      </c>
      <c r="Q126" s="252">
        <v>0</v>
      </c>
      <c r="R126" s="252">
        <v>0</v>
      </c>
      <c r="S126" s="250" t="s">
        <v>206</v>
      </c>
      <c r="T126" s="34"/>
      <c r="U126" s="35"/>
    </row>
    <row r="127" spans="1:21" s="36" customFormat="1" ht="9" customHeight="1">
      <c r="A127" s="254">
        <v>111</v>
      </c>
      <c r="B127" s="276" t="s">
        <v>670</v>
      </c>
      <c r="C127" s="263" t="s">
        <v>151</v>
      </c>
      <c r="D127" s="264" t="s">
        <v>150</v>
      </c>
      <c r="E127" s="277">
        <v>1970</v>
      </c>
      <c r="F127" s="278" t="s">
        <v>24</v>
      </c>
      <c r="G127" s="279">
        <v>5</v>
      </c>
      <c r="H127" s="279">
        <v>4</v>
      </c>
      <c r="I127" s="280">
        <v>4270.3</v>
      </c>
      <c r="J127" s="280">
        <v>3854.6</v>
      </c>
      <c r="K127" s="279">
        <v>178</v>
      </c>
      <c r="L127" s="261">
        <f>'Приложение 2'!G129</f>
        <v>3994715.28</v>
      </c>
      <c r="M127" s="252">
        <v>0</v>
      </c>
      <c r="N127" s="252">
        <v>0</v>
      </c>
      <c r="O127" s="252">
        <v>0</v>
      </c>
      <c r="P127" s="252">
        <f t="shared" si="7"/>
        <v>3994715.28</v>
      </c>
      <c r="Q127" s="252">
        <v>0</v>
      </c>
      <c r="R127" s="252">
        <v>0</v>
      </c>
      <c r="S127" s="250" t="s">
        <v>206</v>
      </c>
      <c r="T127" s="34"/>
      <c r="U127" s="35"/>
    </row>
    <row r="128" spans="1:21" s="36" customFormat="1" ht="9" customHeight="1">
      <c r="A128" s="254">
        <v>112</v>
      </c>
      <c r="B128" s="276" t="s">
        <v>671</v>
      </c>
      <c r="C128" s="263" t="s">
        <v>151</v>
      </c>
      <c r="D128" s="264" t="s">
        <v>150</v>
      </c>
      <c r="E128" s="277">
        <v>1972</v>
      </c>
      <c r="F128" s="278" t="s">
        <v>23</v>
      </c>
      <c r="G128" s="279">
        <v>5</v>
      </c>
      <c r="H128" s="279">
        <v>6</v>
      </c>
      <c r="I128" s="280">
        <v>5870.9</v>
      </c>
      <c r="J128" s="280">
        <v>5501.1</v>
      </c>
      <c r="K128" s="279">
        <v>162</v>
      </c>
      <c r="L128" s="261">
        <f>'Приложение 2'!G130</f>
        <v>7041882.2400000002</v>
      </c>
      <c r="M128" s="252">
        <v>0</v>
      </c>
      <c r="N128" s="252">
        <v>0</v>
      </c>
      <c r="O128" s="252">
        <v>0</v>
      </c>
      <c r="P128" s="252">
        <f t="shared" si="7"/>
        <v>7041882.2400000002</v>
      </c>
      <c r="Q128" s="252">
        <v>0</v>
      </c>
      <c r="R128" s="252">
        <v>0</v>
      </c>
      <c r="S128" s="250" t="s">
        <v>206</v>
      </c>
      <c r="T128" s="34"/>
      <c r="U128" s="35"/>
    </row>
    <row r="129" spans="1:22" s="36" customFormat="1" ht="9" customHeight="1">
      <c r="A129" s="254">
        <v>113</v>
      </c>
      <c r="B129" s="276" t="s">
        <v>681</v>
      </c>
      <c r="C129" s="263" t="s">
        <v>151</v>
      </c>
      <c r="D129" s="264" t="s">
        <v>150</v>
      </c>
      <c r="E129" s="277">
        <v>1970</v>
      </c>
      <c r="F129" s="278" t="s">
        <v>23</v>
      </c>
      <c r="G129" s="279">
        <v>4</v>
      </c>
      <c r="H129" s="279">
        <v>1</v>
      </c>
      <c r="I129" s="280">
        <v>2457.1</v>
      </c>
      <c r="J129" s="280">
        <v>1711.6</v>
      </c>
      <c r="K129" s="279">
        <v>153</v>
      </c>
      <c r="L129" s="261">
        <f>'Приложение 2'!G131</f>
        <v>4158817.64</v>
      </c>
      <c r="M129" s="252">
        <v>0</v>
      </c>
      <c r="N129" s="252">
        <v>0</v>
      </c>
      <c r="O129" s="252">
        <v>0</v>
      </c>
      <c r="P129" s="252">
        <f t="shared" si="7"/>
        <v>4158817.64</v>
      </c>
      <c r="Q129" s="252">
        <v>0</v>
      </c>
      <c r="R129" s="252">
        <v>0</v>
      </c>
      <c r="S129" s="250" t="s">
        <v>206</v>
      </c>
      <c r="T129" s="34"/>
      <c r="U129" s="35"/>
    </row>
    <row r="130" spans="1:22" s="36" customFormat="1" ht="9" customHeight="1">
      <c r="A130" s="254">
        <v>114</v>
      </c>
      <c r="B130" s="276" t="s">
        <v>682</v>
      </c>
      <c r="C130" s="263" t="s">
        <v>151</v>
      </c>
      <c r="D130" s="264" t="s">
        <v>150</v>
      </c>
      <c r="E130" s="277">
        <v>1975</v>
      </c>
      <c r="F130" s="278" t="s">
        <v>23</v>
      </c>
      <c r="G130" s="279">
        <v>5</v>
      </c>
      <c r="H130" s="279">
        <v>1</v>
      </c>
      <c r="I130" s="280">
        <v>3898.6</v>
      </c>
      <c r="J130" s="280">
        <v>2215.3000000000002</v>
      </c>
      <c r="K130" s="279">
        <v>255</v>
      </c>
      <c r="L130" s="261">
        <f>'Приложение 2'!G132</f>
        <v>4087918.52</v>
      </c>
      <c r="M130" s="252">
        <v>0</v>
      </c>
      <c r="N130" s="252">
        <v>0</v>
      </c>
      <c r="O130" s="252">
        <v>0</v>
      </c>
      <c r="P130" s="252">
        <f t="shared" si="7"/>
        <v>4087918.52</v>
      </c>
      <c r="Q130" s="252">
        <v>0</v>
      </c>
      <c r="R130" s="252">
        <v>0</v>
      </c>
      <c r="S130" s="250" t="s">
        <v>206</v>
      </c>
      <c r="T130" s="34"/>
      <c r="U130" s="35"/>
    </row>
    <row r="131" spans="1:22" s="36" customFormat="1" ht="9" customHeight="1">
      <c r="A131" s="254">
        <v>115</v>
      </c>
      <c r="B131" s="276" t="s">
        <v>684</v>
      </c>
      <c r="C131" s="263" t="s">
        <v>151</v>
      </c>
      <c r="D131" s="264" t="s">
        <v>150</v>
      </c>
      <c r="E131" s="277">
        <v>1961</v>
      </c>
      <c r="F131" s="278" t="s">
        <v>23</v>
      </c>
      <c r="G131" s="279">
        <v>3</v>
      </c>
      <c r="H131" s="279">
        <v>3</v>
      </c>
      <c r="I131" s="280">
        <v>1676</v>
      </c>
      <c r="J131" s="280">
        <v>1548.4</v>
      </c>
      <c r="K131" s="279">
        <v>30</v>
      </c>
      <c r="L131" s="261">
        <f>'Приложение 2'!G133</f>
        <v>3832509.18</v>
      </c>
      <c r="M131" s="252">
        <v>0</v>
      </c>
      <c r="N131" s="252">
        <v>0</v>
      </c>
      <c r="O131" s="252">
        <v>0</v>
      </c>
      <c r="P131" s="252">
        <f t="shared" si="7"/>
        <v>3832509.18</v>
      </c>
      <c r="Q131" s="252">
        <v>0</v>
      </c>
      <c r="R131" s="252">
        <v>0</v>
      </c>
      <c r="S131" s="250" t="s">
        <v>206</v>
      </c>
      <c r="T131" s="38"/>
      <c r="U131" s="38"/>
    </row>
    <row r="132" spans="1:22" s="36" customFormat="1" ht="9" customHeight="1">
      <c r="A132" s="254">
        <v>116</v>
      </c>
      <c r="B132" s="276" t="s">
        <v>990</v>
      </c>
      <c r="C132" s="263" t="s">
        <v>151</v>
      </c>
      <c r="D132" s="264" t="s">
        <v>150</v>
      </c>
      <c r="E132" s="277">
        <v>1988</v>
      </c>
      <c r="F132" s="278" t="s">
        <v>23</v>
      </c>
      <c r="G132" s="279">
        <v>9</v>
      </c>
      <c r="H132" s="279">
        <v>1</v>
      </c>
      <c r="I132" s="280">
        <v>3638.9</v>
      </c>
      <c r="J132" s="280">
        <v>3197.6</v>
      </c>
      <c r="K132" s="279">
        <v>187</v>
      </c>
      <c r="L132" s="261">
        <f>'Приложение 2'!G134</f>
        <v>2282929.64</v>
      </c>
      <c r="M132" s="252">
        <v>0</v>
      </c>
      <c r="N132" s="252">
        <v>0</v>
      </c>
      <c r="O132" s="252">
        <v>0</v>
      </c>
      <c r="P132" s="252">
        <f t="shared" ref="P132" si="8">L132</f>
        <v>2282929.64</v>
      </c>
      <c r="Q132" s="252">
        <v>0</v>
      </c>
      <c r="R132" s="252">
        <v>0</v>
      </c>
      <c r="S132" s="250" t="s">
        <v>206</v>
      </c>
      <c r="T132" s="38"/>
      <c r="U132" s="38"/>
    </row>
    <row r="133" spans="1:22" s="36" customFormat="1" ht="24.75" customHeight="1">
      <c r="A133" s="269" t="s">
        <v>38</v>
      </c>
      <c r="B133" s="269"/>
      <c r="C133" s="250"/>
      <c r="D133" s="176"/>
      <c r="E133" s="6" t="s">
        <v>68</v>
      </c>
      <c r="F133" s="6" t="s">
        <v>68</v>
      </c>
      <c r="G133" s="6" t="s">
        <v>68</v>
      </c>
      <c r="H133" s="6" t="s">
        <v>68</v>
      </c>
      <c r="I133" s="251">
        <f>SUM(I124:I132)</f>
        <v>30023.489999999998</v>
      </c>
      <c r="J133" s="251">
        <f t="shared" ref="J133:R133" si="9">SUM(J124:J132)</f>
        <v>25081.399999999998</v>
      </c>
      <c r="K133" s="33">
        <f t="shared" si="9"/>
        <v>1323</v>
      </c>
      <c r="L133" s="251">
        <f>SUM(L124:L132)</f>
        <v>35160134.75</v>
      </c>
      <c r="M133" s="251">
        <f t="shared" si="9"/>
        <v>0</v>
      </c>
      <c r="N133" s="251">
        <f t="shared" si="9"/>
        <v>0</v>
      </c>
      <c r="O133" s="251">
        <f t="shared" si="9"/>
        <v>0</v>
      </c>
      <c r="P133" s="251">
        <f t="shared" si="9"/>
        <v>35160134.75</v>
      </c>
      <c r="Q133" s="251">
        <f t="shared" si="9"/>
        <v>0</v>
      </c>
      <c r="R133" s="251">
        <f t="shared" si="9"/>
        <v>0</v>
      </c>
      <c r="S133" s="252"/>
      <c r="T133" s="38"/>
      <c r="U133" s="38"/>
    </row>
    <row r="134" spans="1:22" s="36" customFormat="1" ht="9" customHeight="1">
      <c r="A134" s="253" t="s">
        <v>40</v>
      </c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34"/>
      <c r="U134" s="35"/>
    </row>
    <row r="135" spans="1:22" s="36" customFormat="1" ht="9" customHeight="1">
      <c r="A135" s="254">
        <v>117</v>
      </c>
      <c r="B135" s="281" t="s">
        <v>211</v>
      </c>
      <c r="C135" s="282" t="s">
        <v>151</v>
      </c>
      <c r="D135" s="283" t="s">
        <v>150</v>
      </c>
      <c r="E135" s="284">
        <v>1960</v>
      </c>
      <c r="F135" s="259" t="s">
        <v>23</v>
      </c>
      <c r="G135" s="285">
        <v>2</v>
      </c>
      <c r="H135" s="285">
        <v>1</v>
      </c>
      <c r="I135" s="286">
        <v>495.6</v>
      </c>
      <c r="J135" s="286">
        <v>457.3</v>
      </c>
      <c r="K135" s="285">
        <v>22</v>
      </c>
      <c r="L135" s="261">
        <f>'Приложение 2'!G137</f>
        <v>316755.46000000002</v>
      </c>
      <c r="M135" s="287">
        <v>0</v>
      </c>
      <c r="N135" s="288">
        <v>0</v>
      </c>
      <c r="O135" s="252">
        <v>0</v>
      </c>
      <c r="P135" s="252">
        <f t="shared" ref="P135:P141" si="10">L135</f>
        <v>316755.46000000002</v>
      </c>
      <c r="Q135" s="252">
        <v>0</v>
      </c>
      <c r="R135" s="252">
        <v>0</v>
      </c>
      <c r="S135" s="250" t="s">
        <v>206</v>
      </c>
      <c r="T135" s="34"/>
      <c r="U135" s="35"/>
    </row>
    <row r="136" spans="1:22" s="36" customFormat="1" ht="9" customHeight="1">
      <c r="A136" s="254">
        <v>118</v>
      </c>
      <c r="B136" s="281" t="s">
        <v>213</v>
      </c>
      <c r="C136" s="282" t="s">
        <v>151</v>
      </c>
      <c r="D136" s="264" t="s">
        <v>150</v>
      </c>
      <c r="E136" s="284">
        <v>1978</v>
      </c>
      <c r="F136" s="259" t="s">
        <v>23</v>
      </c>
      <c r="G136" s="285">
        <v>2</v>
      </c>
      <c r="H136" s="285">
        <v>3</v>
      </c>
      <c r="I136" s="286">
        <v>935.5</v>
      </c>
      <c r="J136" s="286">
        <v>852.1</v>
      </c>
      <c r="K136" s="285">
        <v>34</v>
      </c>
      <c r="L136" s="261">
        <f>'Приложение 2'!G138</f>
        <v>1099476.53</v>
      </c>
      <c r="M136" s="252">
        <v>0</v>
      </c>
      <c r="N136" s="252">
        <v>0</v>
      </c>
      <c r="O136" s="252">
        <v>0</v>
      </c>
      <c r="P136" s="252">
        <f t="shared" si="10"/>
        <v>1099476.53</v>
      </c>
      <c r="Q136" s="252">
        <v>0</v>
      </c>
      <c r="R136" s="252">
        <v>0</v>
      </c>
      <c r="S136" s="250" t="s">
        <v>206</v>
      </c>
      <c r="T136" s="34"/>
      <c r="U136" s="35"/>
    </row>
    <row r="137" spans="1:22" s="36" customFormat="1" ht="9" customHeight="1">
      <c r="A137" s="254">
        <v>119</v>
      </c>
      <c r="B137" s="281" t="s">
        <v>215</v>
      </c>
      <c r="C137" s="282" t="s">
        <v>151</v>
      </c>
      <c r="D137" s="264" t="s">
        <v>150</v>
      </c>
      <c r="E137" s="284">
        <v>1930</v>
      </c>
      <c r="F137" s="259" t="s">
        <v>23</v>
      </c>
      <c r="G137" s="285">
        <v>2</v>
      </c>
      <c r="H137" s="285">
        <v>2</v>
      </c>
      <c r="I137" s="286">
        <v>501</v>
      </c>
      <c r="J137" s="286">
        <v>414.2</v>
      </c>
      <c r="K137" s="285">
        <v>14</v>
      </c>
      <c r="L137" s="261">
        <f>'Приложение 2'!G139</f>
        <v>147950.24</v>
      </c>
      <c r="M137" s="252">
        <v>0</v>
      </c>
      <c r="N137" s="252">
        <v>0</v>
      </c>
      <c r="O137" s="252">
        <v>0</v>
      </c>
      <c r="P137" s="252">
        <f t="shared" si="10"/>
        <v>147950.24</v>
      </c>
      <c r="Q137" s="252">
        <v>0</v>
      </c>
      <c r="R137" s="252">
        <v>0</v>
      </c>
      <c r="S137" s="250" t="s">
        <v>206</v>
      </c>
      <c r="T137" s="34"/>
      <c r="U137" s="35"/>
    </row>
    <row r="138" spans="1:22" s="36" customFormat="1" ht="9" customHeight="1">
      <c r="A138" s="254">
        <v>120</v>
      </c>
      <c r="B138" s="281" t="s">
        <v>216</v>
      </c>
      <c r="C138" s="282" t="s">
        <v>151</v>
      </c>
      <c r="D138" s="264" t="s">
        <v>150</v>
      </c>
      <c r="E138" s="284">
        <v>1985</v>
      </c>
      <c r="F138" s="259" t="s">
        <v>23</v>
      </c>
      <c r="G138" s="285">
        <v>5</v>
      </c>
      <c r="H138" s="285">
        <v>5</v>
      </c>
      <c r="I138" s="286">
        <v>3623.5</v>
      </c>
      <c r="J138" s="286">
        <v>3238</v>
      </c>
      <c r="K138" s="285">
        <v>36</v>
      </c>
      <c r="L138" s="261">
        <f>'Приложение 2'!G140</f>
        <v>4729352.17</v>
      </c>
      <c r="M138" s="252">
        <v>0</v>
      </c>
      <c r="N138" s="252">
        <v>0</v>
      </c>
      <c r="O138" s="252">
        <v>0</v>
      </c>
      <c r="P138" s="252">
        <f t="shared" si="10"/>
        <v>4729352.17</v>
      </c>
      <c r="Q138" s="252">
        <v>0</v>
      </c>
      <c r="R138" s="252">
        <v>0</v>
      </c>
      <c r="S138" s="250" t="s">
        <v>206</v>
      </c>
      <c r="T138" s="34"/>
      <c r="U138" s="35"/>
    </row>
    <row r="139" spans="1:22" s="36" customFormat="1" ht="9" customHeight="1">
      <c r="A139" s="254">
        <v>121</v>
      </c>
      <c r="B139" s="281" t="s">
        <v>219</v>
      </c>
      <c r="C139" s="282" t="s">
        <v>151</v>
      </c>
      <c r="D139" s="264" t="s">
        <v>150</v>
      </c>
      <c r="E139" s="284">
        <v>1985</v>
      </c>
      <c r="F139" s="259" t="s">
        <v>23</v>
      </c>
      <c r="G139" s="285">
        <v>3</v>
      </c>
      <c r="H139" s="285">
        <v>1</v>
      </c>
      <c r="I139" s="286">
        <v>1835.3</v>
      </c>
      <c r="J139" s="286">
        <v>1506.1</v>
      </c>
      <c r="K139" s="285">
        <v>55</v>
      </c>
      <c r="L139" s="261">
        <f>'Приложение 2'!G141</f>
        <v>2025684.87</v>
      </c>
      <c r="M139" s="252">
        <v>0</v>
      </c>
      <c r="N139" s="252">
        <v>0</v>
      </c>
      <c r="O139" s="252">
        <v>0</v>
      </c>
      <c r="P139" s="252">
        <f t="shared" si="10"/>
        <v>2025684.87</v>
      </c>
      <c r="Q139" s="252">
        <v>0</v>
      </c>
      <c r="R139" s="252">
        <v>0</v>
      </c>
      <c r="S139" s="250" t="s">
        <v>206</v>
      </c>
      <c r="T139" s="34"/>
      <c r="U139" s="35"/>
    </row>
    <row r="140" spans="1:22" s="36" customFormat="1" ht="9" customHeight="1">
      <c r="A140" s="254">
        <v>122</v>
      </c>
      <c r="B140" s="289" t="s">
        <v>686</v>
      </c>
      <c r="C140" s="256" t="s">
        <v>151</v>
      </c>
      <c r="D140" s="264" t="s">
        <v>150</v>
      </c>
      <c r="E140" s="290">
        <v>1974</v>
      </c>
      <c r="F140" s="291" t="s">
        <v>23</v>
      </c>
      <c r="G140" s="292">
        <v>5</v>
      </c>
      <c r="H140" s="292">
        <v>4</v>
      </c>
      <c r="I140" s="293">
        <v>3532.6</v>
      </c>
      <c r="J140" s="293">
        <v>3251.7</v>
      </c>
      <c r="K140" s="292">
        <v>154</v>
      </c>
      <c r="L140" s="261">
        <f>'Приложение 2'!G142</f>
        <v>4615389.6900000004</v>
      </c>
      <c r="M140" s="252">
        <v>0</v>
      </c>
      <c r="N140" s="252">
        <v>0</v>
      </c>
      <c r="O140" s="252">
        <v>0</v>
      </c>
      <c r="P140" s="252">
        <f t="shared" si="10"/>
        <v>4615389.6900000004</v>
      </c>
      <c r="Q140" s="252">
        <v>0</v>
      </c>
      <c r="R140" s="252">
        <v>0</v>
      </c>
      <c r="S140" s="250" t="s">
        <v>206</v>
      </c>
      <c r="T140" s="34"/>
      <c r="U140" s="35"/>
    </row>
    <row r="141" spans="1:22" s="36" customFormat="1" ht="9" customHeight="1">
      <c r="A141" s="254">
        <v>123</v>
      </c>
      <c r="B141" s="289" t="s">
        <v>687</v>
      </c>
      <c r="C141" s="256" t="s">
        <v>151</v>
      </c>
      <c r="D141" s="264" t="s">
        <v>150</v>
      </c>
      <c r="E141" s="290">
        <v>1984</v>
      </c>
      <c r="F141" s="291" t="s">
        <v>23</v>
      </c>
      <c r="G141" s="292">
        <v>5</v>
      </c>
      <c r="H141" s="292">
        <v>2</v>
      </c>
      <c r="I141" s="293">
        <v>3308.2</v>
      </c>
      <c r="J141" s="293">
        <v>3142.9</v>
      </c>
      <c r="K141" s="292">
        <v>182</v>
      </c>
      <c r="L141" s="261">
        <f>'Приложение 2'!G143</f>
        <v>5714426.8600000003</v>
      </c>
      <c r="M141" s="252">
        <v>0</v>
      </c>
      <c r="N141" s="252">
        <v>0</v>
      </c>
      <c r="O141" s="252">
        <v>0</v>
      </c>
      <c r="P141" s="252">
        <f t="shared" si="10"/>
        <v>5714426.8600000003</v>
      </c>
      <c r="Q141" s="252">
        <v>0</v>
      </c>
      <c r="R141" s="252">
        <v>0</v>
      </c>
      <c r="S141" s="250" t="s">
        <v>206</v>
      </c>
      <c r="T141" s="40"/>
      <c r="U141" s="35"/>
      <c r="V141" s="37"/>
    </row>
    <row r="142" spans="1:22" s="36" customFormat="1" ht="24" customHeight="1">
      <c r="A142" s="269" t="s">
        <v>39</v>
      </c>
      <c r="B142" s="269"/>
      <c r="C142" s="250"/>
      <c r="D142" s="176"/>
      <c r="E142" s="6" t="s">
        <v>68</v>
      </c>
      <c r="F142" s="6" t="s">
        <v>68</v>
      </c>
      <c r="G142" s="6" t="s">
        <v>68</v>
      </c>
      <c r="H142" s="6" t="s">
        <v>68</v>
      </c>
      <c r="I142" s="251">
        <f t="shared" ref="I142:R142" si="11">SUM(I135:I141)</f>
        <v>14231.7</v>
      </c>
      <c r="J142" s="251">
        <f t="shared" si="11"/>
        <v>12862.300000000001</v>
      </c>
      <c r="K142" s="285">
        <f t="shared" si="11"/>
        <v>497</v>
      </c>
      <c r="L142" s="251">
        <f t="shared" si="11"/>
        <v>18649035.82</v>
      </c>
      <c r="M142" s="251">
        <f t="shared" si="11"/>
        <v>0</v>
      </c>
      <c r="N142" s="251">
        <f t="shared" si="11"/>
        <v>0</v>
      </c>
      <c r="O142" s="251">
        <f t="shared" si="11"/>
        <v>0</v>
      </c>
      <c r="P142" s="251">
        <f t="shared" si="11"/>
        <v>18649035.82</v>
      </c>
      <c r="Q142" s="251">
        <f t="shared" si="11"/>
        <v>0</v>
      </c>
      <c r="R142" s="251">
        <f t="shared" si="11"/>
        <v>0</v>
      </c>
      <c r="S142" s="251"/>
      <c r="T142" s="38"/>
      <c r="U142" s="38"/>
      <c r="V142" s="37"/>
    </row>
    <row r="143" spans="1:22" s="36" customFormat="1" ht="9" customHeight="1">
      <c r="A143" s="253" t="s">
        <v>41</v>
      </c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34"/>
      <c r="U143" s="35"/>
      <c r="V143" s="37"/>
    </row>
    <row r="144" spans="1:22" s="36" customFormat="1" ht="9" customHeight="1">
      <c r="A144" s="254">
        <v>124</v>
      </c>
      <c r="B144" s="294" t="s">
        <v>220</v>
      </c>
      <c r="C144" s="295" t="s">
        <v>151</v>
      </c>
      <c r="D144" s="264" t="s">
        <v>150</v>
      </c>
      <c r="E144" s="296">
        <v>1972</v>
      </c>
      <c r="F144" s="259" t="s">
        <v>23</v>
      </c>
      <c r="G144" s="297">
        <v>3</v>
      </c>
      <c r="H144" s="297">
        <v>2</v>
      </c>
      <c r="I144" s="298">
        <v>598</v>
      </c>
      <c r="J144" s="298">
        <v>448.65</v>
      </c>
      <c r="K144" s="285">
        <v>56</v>
      </c>
      <c r="L144" s="261">
        <f>'Приложение 2'!G146</f>
        <v>1119448.3600000001</v>
      </c>
      <c r="M144" s="252">
        <v>0</v>
      </c>
      <c r="N144" s="252">
        <v>0</v>
      </c>
      <c r="O144" s="252">
        <v>0</v>
      </c>
      <c r="P144" s="252">
        <f>L144</f>
        <v>1119448.3600000001</v>
      </c>
      <c r="Q144" s="252">
        <v>0</v>
      </c>
      <c r="R144" s="252">
        <v>0</v>
      </c>
      <c r="S144" s="250" t="s">
        <v>206</v>
      </c>
      <c r="T144" s="34"/>
      <c r="U144" s="35"/>
      <c r="V144" s="37"/>
    </row>
    <row r="145" spans="1:22" s="36" customFormat="1" ht="9" customHeight="1">
      <c r="A145" s="254">
        <v>125</v>
      </c>
      <c r="B145" s="294" t="s">
        <v>223</v>
      </c>
      <c r="C145" s="295" t="s">
        <v>151</v>
      </c>
      <c r="D145" s="264" t="s">
        <v>150</v>
      </c>
      <c r="E145" s="296">
        <v>1961</v>
      </c>
      <c r="F145" s="259" t="s">
        <v>23</v>
      </c>
      <c r="G145" s="297">
        <v>2</v>
      </c>
      <c r="H145" s="297">
        <v>1</v>
      </c>
      <c r="I145" s="298">
        <v>275.2</v>
      </c>
      <c r="J145" s="298">
        <v>253.8</v>
      </c>
      <c r="K145" s="285">
        <v>8</v>
      </c>
      <c r="L145" s="261">
        <f>'Приложение 2'!G147</f>
        <v>104898.02</v>
      </c>
      <c r="M145" s="252">
        <v>0</v>
      </c>
      <c r="N145" s="252">
        <v>0</v>
      </c>
      <c r="O145" s="252">
        <v>0</v>
      </c>
      <c r="P145" s="252">
        <f t="shared" ref="P145:P146" si="12">L145</f>
        <v>104898.02</v>
      </c>
      <c r="Q145" s="252">
        <v>0</v>
      </c>
      <c r="R145" s="252">
        <v>0</v>
      </c>
      <c r="S145" s="250" t="s">
        <v>206</v>
      </c>
      <c r="T145" s="34"/>
      <c r="U145" s="35"/>
      <c r="V145" s="37"/>
    </row>
    <row r="146" spans="1:22" s="36" customFormat="1" ht="9" customHeight="1">
      <c r="A146" s="254">
        <v>126</v>
      </c>
      <c r="B146" s="294" t="s">
        <v>225</v>
      </c>
      <c r="C146" s="295" t="s">
        <v>151</v>
      </c>
      <c r="D146" s="264" t="s">
        <v>150</v>
      </c>
      <c r="E146" s="296">
        <v>1982</v>
      </c>
      <c r="F146" s="259" t="s">
        <v>23</v>
      </c>
      <c r="G146" s="297">
        <v>5</v>
      </c>
      <c r="H146" s="297">
        <v>4</v>
      </c>
      <c r="I146" s="298">
        <v>3422.3</v>
      </c>
      <c r="J146" s="298">
        <v>2764.1</v>
      </c>
      <c r="K146" s="285">
        <v>114</v>
      </c>
      <c r="L146" s="261">
        <f>'Приложение 2'!G148</f>
        <v>3328963.61</v>
      </c>
      <c r="M146" s="252">
        <v>0</v>
      </c>
      <c r="N146" s="252">
        <v>0</v>
      </c>
      <c r="O146" s="252">
        <v>0</v>
      </c>
      <c r="P146" s="252">
        <f t="shared" si="12"/>
        <v>3328963.61</v>
      </c>
      <c r="Q146" s="252">
        <v>0</v>
      </c>
      <c r="R146" s="252">
        <v>0</v>
      </c>
      <c r="S146" s="250" t="s">
        <v>206</v>
      </c>
      <c r="T146" s="34"/>
      <c r="U146" s="35"/>
      <c r="V146" s="37"/>
    </row>
    <row r="147" spans="1:22" s="36" customFormat="1" ht="24.75" customHeight="1">
      <c r="A147" s="269" t="s">
        <v>77</v>
      </c>
      <c r="B147" s="269"/>
      <c r="C147" s="250"/>
      <c r="D147" s="176"/>
      <c r="E147" s="254" t="s">
        <v>68</v>
      </c>
      <c r="F147" s="254" t="s">
        <v>68</v>
      </c>
      <c r="G147" s="254" t="s">
        <v>68</v>
      </c>
      <c r="H147" s="254" t="s">
        <v>68</v>
      </c>
      <c r="I147" s="252">
        <f t="shared" ref="I147:R147" si="13">SUM(I144:I146)</f>
        <v>4295.5</v>
      </c>
      <c r="J147" s="252">
        <f t="shared" si="13"/>
        <v>3466.55</v>
      </c>
      <c r="K147" s="299">
        <f t="shared" si="13"/>
        <v>178</v>
      </c>
      <c r="L147" s="252">
        <f t="shared" si="13"/>
        <v>4553309.99</v>
      </c>
      <c r="M147" s="252">
        <f t="shared" si="13"/>
        <v>0</v>
      </c>
      <c r="N147" s="252">
        <f t="shared" si="13"/>
        <v>0</v>
      </c>
      <c r="O147" s="252">
        <f t="shared" si="13"/>
        <v>0</v>
      </c>
      <c r="P147" s="252">
        <f t="shared" si="13"/>
        <v>4553309.99</v>
      </c>
      <c r="Q147" s="252">
        <f t="shared" si="13"/>
        <v>0</v>
      </c>
      <c r="R147" s="252">
        <f t="shared" si="13"/>
        <v>0</v>
      </c>
      <c r="S147" s="252"/>
      <c r="T147" s="41"/>
      <c r="U147" s="41"/>
      <c r="V147" s="37"/>
    </row>
    <row r="148" spans="1:22" s="36" customFormat="1" ht="9" customHeight="1">
      <c r="A148" s="300" t="s">
        <v>44</v>
      </c>
      <c r="B148" s="300"/>
      <c r="C148" s="300"/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4"/>
      <c r="U148" s="35"/>
      <c r="V148" s="37"/>
    </row>
    <row r="149" spans="1:22" s="36" customFormat="1" ht="9" customHeight="1">
      <c r="A149" s="301">
        <v>127</v>
      </c>
      <c r="B149" s="176" t="s">
        <v>226</v>
      </c>
      <c r="C149" s="250" t="s">
        <v>151</v>
      </c>
      <c r="D149" s="264" t="s">
        <v>150</v>
      </c>
      <c r="E149" s="302">
        <v>1959</v>
      </c>
      <c r="F149" s="259" t="s">
        <v>23</v>
      </c>
      <c r="G149" s="302">
        <v>2</v>
      </c>
      <c r="H149" s="302">
        <v>2</v>
      </c>
      <c r="I149" s="252">
        <v>589.29999999999995</v>
      </c>
      <c r="J149" s="252">
        <v>564.70000000000005</v>
      </c>
      <c r="K149" s="302">
        <v>41</v>
      </c>
      <c r="L149" s="261">
        <f>'Приложение 2'!G151</f>
        <v>2593183.13</v>
      </c>
      <c r="M149" s="252">
        <v>0</v>
      </c>
      <c r="N149" s="252">
        <v>0</v>
      </c>
      <c r="O149" s="252">
        <v>0</v>
      </c>
      <c r="P149" s="252">
        <f>L149</f>
        <v>2593183.13</v>
      </c>
      <c r="Q149" s="252">
        <v>0</v>
      </c>
      <c r="R149" s="252">
        <v>0</v>
      </c>
      <c r="S149" s="250" t="s">
        <v>206</v>
      </c>
      <c r="T149" s="34"/>
      <c r="U149" s="35"/>
      <c r="V149" s="37"/>
    </row>
    <row r="150" spans="1:22" s="36" customFormat="1" ht="9" customHeight="1">
      <c r="A150" s="301">
        <v>128</v>
      </c>
      <c r="B150" s="176" t="s">
        <v>228</v>
      </c>
      <c r="C150" s="250" t="s">
        <v>151</v>
      </c>
      <c r="D150" s="264" t="s">
        <v>150</v>
      </c>
      <c r="E150" s="302">
        <v>1965</v>
      </c>
      <c r="F150" s="259" t="s">
        <v>23</v>
      </c>
      <c r="G150" s="302">
        <v>2</v>
      </c>
      <c r="H150" s="302">
        <v>3</v>
      </c>
      <c r="I150" s="252">
        <v>885.8</v>
      </c>
      <c r="J150" s="252">
        <v>839.1</v>
      </c>
      <c r="K150" s="302">
        <v>39</v>
      </c>
      <c r="L150" s="261">
        <f>'Приложение 2'!G152</f>
        <v>5860815.0800000001</v>
      </c>
      <c r="M150" s="252">
        <v>0</v>
      </c>
      <c r="N150" s="252">
        <v>0</v>
      </c>
      <c r="O150" s="252">
        <v>0</v>
      </c>
      <c r="P150" s="252">
        <f>L150</f>
        <v>5860815.0800000001</v>
      </c>
      <c r="Q150" s="252">
        <v>0</v>
      </c>
      <c r="R150" s="252">
        <v>0</v>
      </c>
      <c r="S150" s="250" t="s">
        <v>206</v>
      </c>
      <c r="T150" s="34"/>
      <c r="U150" s="35"/>
    </row>
    <row r="151" spans="1:22" s="36" customFormat="1" ht="9" customHeight="1">
      <c r="A151" s="301">
        <v>129</v>
      </c>
      <c r="B151" s="176" t="s">
        <v>706</v>
      </c>
      <c r="C151" s="250" t="s">
        <v>151</v>
      </c>
      <c r="D151" s="264" t="s">
        <v>150</v>
      </c>
      <c r="E151" s="302">
        <v>1973</v>
      </c>
      <c r="F151" s="254" t="s">
        <v>24</v>
      </c>
      <c r="G151" s="302">
        <v>5</v>
      </c>
      <c r="H151" s="302">
        <v>6</v>
      </c>
      <c r="I151" s="252">
        <v>5614.4</v>
      </c>
      <c r="J151" s="252">
        <v>4580.5</v>
      </c>
      <c r="K151" s="302">
        <v>214</v>
      </c>
      <c r="L151" s="261">
        <f>'Приложение 2'!G153</f>
        <v>2593102.36</v>
      </c>
      <c r="M151" s="252">
        <v>0</v>
      </c>
      <c r="N151" s="252">
        <v>0</v>
      </c>
      <c r="O151" s="252">
        <v>0</v>
      </c>
      <c r="P151" s="252">
        <f>L151</f>
        <v>2593102.36</v>
      </c>
      <c r="Q151" s="252">
        <v>0</v>
      </c>
      <c r="R151" s="252">
        <v>0</v>
      </c>
      <c r="S151" s="250" t="s">
        <v>206</v>
      </c>
      <c r="T151" s="42"/>
      <c r="U151" s="43"/>
      <c r="V151" s="37"/>
    </row>
    <row r="152" spans="1:22" s="36" customFormat="1" ht="25.5" customHeight="1">
      <c r="A152" s="303" t="s">
        <v>45</v>
      </c>
      <c r="B152" s="303"/>
      <c r="C152" s="304"/>
      <c r="D152" s="305"/>
      <c r="E152" s="254" t="s">
        <v>68</v>
      </c>
      <c r="F152" s="254" t="s">
        <v>68</v>
      </c>
      <c r="G152" s="254" t="s">
        <v>68</v>
      </c>
      <c r="H152" s="254" t="s">
        <v>68</v>
      </c>
      <c r="I152" s="252">
        <f>SUM(I149:I151)</f>
        <v>7089.5</v>
      </c>
      <c r="J152" s="252">
        <f>SUM(J149:J151)</f>
        <v>5984.3</v>
      </c>
      <c r="K152" s="302">
        <f t="shared" ref="K152:R152" si="14">SUM(K149:K151)</f>
        <v>294</v>
      </c>
      <c r="L152" s="252">
        <f t="shared" si="14"/>
        <v>11047100.57</v>
      </c>
      <c r="M152" s="252">
        <f t="shared" si="14"/>
        <v>0</v>
      </c>
      <c r="N152" s="252">
        <f t="shared" si="14"/>
        <v>0</v>
      </c>
      <c r="O152" s="252">
        <f t="shared" si="14"/>
        <v>0</v>
      </c>
      <c r="P152" s="252">
        <f t="shared" si="14"/>
        <v>11047100.57</v>
      </c>
      <c r="Q152" s="252">
        <f t="shared" si="14"/>
        <v>0</v>
      </c>
      <c r="R152" s="252">
        <f t="shared" si="14"/>
        <v>0</v>
      </c>
      <c r="S152" s="252"/>
      <c r="T152" s="38"/>
      <c r="U152" s="38"/>
    </row>
    <row r="153" spans="1:22" s="36" customFormat="1" ht="9" customHeight="1">
      <c r="A153" s="253" t="s">
        <v>43</v>
      </c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34"/>
      <c r="U153" s="35"/>
    </row>
    <row r="154" spans="1:22" s="36" customFormat="1" ht="9" customHeight="1">
      <c r="A154" s="254">
        <v>130</v>
      </c>
      <c r="B154" s="306" t="s">
        <v>689</v>
      </c>
      <c r="C154" s="250" t="s">
        <v>151</v>
      </c>
      <c r="D154" s="264" t="s">
        <v>150</v>
      </c>
      <c r="E154" s="302">
        <v>1959</v>
      </c>
      <c r="F154" s="254" t="s">
        <v>23</v>
      </c>
      <c r="G154" s="302">
        <v>3</v>
      </c>
      <c r="H154" s="302">
        <v>4</v>
      </c>
      <c r="I154" s="252">
        <v>2112.4</v>
      </c>
      <c r="J154" s="252">
        <v>1897</v>
      </c>
      <c r="K154" s="302">
        <v>68</v>
      </c>
      <c r="L154" s="261">
        <f>'Приложение 2'!G156</f>
        <v>4306625.7</v>
      </c>
      <c r="M154" s="252">
        <v>0</v>
      </c>
      <c r="N154" s="252">
        <v>0</v>
      </c>
      <c r="O154" s="252">
        <v>0</v>
      </c>
      <c r="P154" s="252">
        <f t="shared" ref="P154:P157" si="15">L154</f>
        <v>4306625.7</v>
      </c>
      <c r="Q154" s="252">
        <v>0</v>
      </c>
      <c r="R154" s="252">
        <v>0</v>
      </c>
      <c r="S154" s="250" t="s">
        <v>206</v>
      </c>
      <c r="T154" s="34"/>
      <c r="U154" s="35"/>
    </row>
    <row r="155" spans="1:22" s="36" customFormat="1" ht="9" customHeight="1">
      <c r="A155" s="254">
        <v>131</v>
      </c>
      <c r="B155" s="306" t="s">
        <v>704</v>
      </c>
      <c r="C155" s="250" t="s">
        <v>151</v>
      </c>
      <c r="D155" s="264" t="s">
        <v>150</v>
      </c>
      <c r="E155" s="302">
        <v>1988</v>
      </c>
      <c r="F155" s="254" t="s">
        <v>23</v>
      </c>
      <c r="G155" s="302">
        <v>5</v>
      </c>
      <c r="H155" s="302">
        <v>8</v>
      </c>
      <c r="I155" s="252">
        <v>5729.18</v>
      </c>
      <c r="J155" s="252">
        <v>4903.4799999999996</v>
      </c>
      <c r="K155" s="302">
        <v>188</v>
      </c>
      <c r="L155" s="261">
        <f>'Приложение 2'!G157</f>
        <v>5889305.1500000004</v>
      </c>
      <c r="M155" s="252">
        <v>0</v>
      </c>
      <c r="N155" s="252">
        <v>0</v>
      </c>
      <c r="O155" s="252">
        <v>0</v>
      </c>
      <c r="P155" s="252">
        <f t="shared" si="15"/>
        <v>5889305.1500000004</v>
      </c>
      <c r="Q155" s="252">
        <v>0</v>
      </c>
      <c r="R155" s="252">
        <v>0</v>
      </c>
      <c r="S155" s="250" t="s">
        <v>206</v>
      </c>
      <c r="T155" s="38"/>
      <c r="U155" s="38"/>
      <c r="V155" s="37"/>
    </row>
    <row r="156" spans="1:22" s="36" customFormat="1" ht="9" customHeight="1">
      <c r="A156" s="254">
        <v>132</v>
      </c>
      <c r="B156" s="306" t="s">
        <v>691</v>
      </c>
      <c r="C156" s="250" t="s">
        <v>151</v>
      </c>
      <c r="D156" s="264" t="s">
        <v>150</v>
      </c>
      <c r="E156" s="302">
        <v>1981</v>
      </c>
      <c r="F156" s="254" t="s">
        <v>23</v>
      </c>
      <c r="G156" s="302">
        <v>5</v>
      </c>
      <c r="H156" s="302">
        <v>6</v>
      </c>
      <c r="I156" s="252">
        <v>4339.1000000000004</v>
      </c>
      <c r="J156" s="252">
        <v>3841.4</v>
      </c>
      <c r="K156" s="302">
        <v>190</v>
      </c>
      <c r="L156" s="261">
        <f>'Приложение 2'!G158</f>
        <v>4531142.66</v>
      </c>
      <c r="M156" s="252">
        <v>0</v>
      </c>
      <c r="N156" s="252">
        <v>0</v>
      </c>
      <c r="O156" s="252">
        <v>0</v>
      </c>
      <c r="P156" s="252">
        <f t="shared" si="15"/>
        <v>4531142.66</v>
      </c>
      <c r="Q156" s="252">
        <v>0</v>
      </c>
      <c r="R156" s="252">
        <v>0</v>
      </c>
      <c r="S156" s="250" t="s">
        <v>206</v>
      </c>
      <c r="T156" s="34"/>
      <c r="U156" s="35"/>
    </row>
    <row r="157" spans="1:22" s="36" customFormat="1" ht="9" customHeight="1">
      <c r="A157" s="254">
        <v>133</v>
      </c>
      <c r="B157" s="306" t="s">
        <v>969</v>
      </c>
      <c r="C157" s="250" t="s">
        <v>151</v>
      </c>
      <c r="D157" s="264" t="s">
        <v>150</v>
      </c>
      <c r="E157" s="302">
        <v>1977</v>
      </c>
      <c r="F157" s="254" t="s">
        <v>23</v>
      </c>
      <c r="G157" s="302">
        <v>5</v>
      </c>
      <c r="H157" s="302">
        <v>4</v>
      </c>
      <c r="I157" s="252">
        <v>3735.1</v>
      </c>
      <c r="J157" s="252">
        <v>3464.3</v>
      </c>
      <c r="K157" s="302">
        <v>117</v>
      </c>
      <c r="L157" s="261">
        <f>'Приложение 2'!G159</f>
        <v>3866509.95</v>
      </c>
      <c r="M157" s="252">
        <v>0</v>
      </c>
      <c r="N157" s="252">
        <v>0</v>
      </c>
      <c r="O157" s="252">
        <v>0</v>
      </c>
      <c r="P157" s="252">
        <f t="shared" si="15"/>
        <v>3866509.95</v>
      </c>
      <c r="Q157" s="252">
        <v>0</v>
      </c>
      <c r="R157" s="252">
        <v>0</v>
      </c>
      <c r="S157" s="250" t="s">
        <v>206</v>
      </c>
      <c r="T157" s="34"/>
      <c r="U157" s="35"/>
    </row>
    <row r="158" spans="1:22" s="36" customFormat="1" ht="24" customHeight="1">
      <c r="A158" s="269" t="s">
        <v>42</v>
      </c>
      <c r="B158" s="269"/>
      <c r="C158" s="250"/>
      <c r="D158" s="176"/>
      <c r="E158" s="254" t="s">
        <v>68</v>
      </c>
      <c r="F158" s="254" t="s">
        <v>68</v>
      </c>
      <c r="G158" s="254" t="s">
        <v>68</v>
      </c>
      <c r="H158" s="254" t="s">
        <v>68</v>
      </c>
      <c r="I158" s="252">
        <f>SUM(I154:I157)</f>
        <v>15915.78</v>
      </c>
      <c r="J158" s="252">
        <f t="shared" ref="J158:R158" si="16">SUM(J154:J157)</f>
        <v>14106.18</v>
      </c>
      <c r="K158" s="299">
        <f t="shared" si="16"/>
        <v>563</v>
      </c>
      <c r="L158" s="252">
        <f>SUM(L154:L157)</f>
        <v>18593583.460000001</v>
      </c>
      <c r="M158" s="252">
        <f t="shared" si="16"/>
        <v>0</v>
      </c>
      <c r="N158" s="252">
        <f t="shared" si="16"/>
        <v>0</v>
      </c>
      <c r="O158" s="252">
        <f t="shared" si="16"/>
        <v>0</v>
      </c>
      <c r="P158" s="252">
        <f>SUM(P154:P157)</f>
        <v>18593583.460000001</v>
      </c>
      <c r="Q158" s="252">
        <f t="shared" si="16"/>
        <v>0</v>
      </c>
      <c r="R158" s="252">
        <f t="shared" si="16"/>
        <v>0</v>
      </c>
      <c r="S158" s="252"/>
      <c r="T158" s="38"/>
      <c r="U158" s="38"/>
      <c r="V158" s="37"/>
    </row>
    <row r="159" spans="1:22" s="36" customFormat="1" ht="9" customHeight="1">
      <c r="A159" s="253" t="s">
        <v>46</v>
      </c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34"/>
      <c r="U159" s="35"/>
      <c r="V159" s="37"/>
    </row>
    <row r="160" spans="1:22" s="36" customFormat="1" ht="9" customHeight="1">
      <c r="A160" s="254">
        <v>134</v>
      </c>
      <c r="B160" s="176" t="s">
        <v>710</v>
      </c>
      <c r="C160" s="250" t="s">
        <v>151</v>
      </c>
      <c r="D160" s="264" t="s">
        <v>150</v>
      </c>
      <c r="E160" s="302">
        <v>1977</v>
      </c>
      <c r="F160" s="254" t="s">
        <v>23</v>
      </c>
      <c r="G160" s="302">
        <v>2</v>
      </c>
      <c r="H160" s="302">
        <v>1</v>
      </c>
      <c r="I160" s="252">
        <v>704.43</v>
      </c>
      <c r="J160" s="252">
        <v>606.62</v>
      </c>
      <c r="K160" s="302">
        <v>37</v>
      </c>
      <c r="L160" s="261">
        <f>'Приложение 2'!G162</f>
        <v>1592773.05</v>
      </c>
      <c r="M160" s="252">
        <v>0</v>
      </c>
      <c r="N160" s="252">
        <v>0</v>
      </c>
      <c r="O160" s="252">
        <v>0</v>
      </c>
      <c r="P160" s="252">
        <f>L160</f>
        <v>1592773.05</v>
      </c>
      <c r="Q160" s="252">
        <v>0</v>
      </c>
      <c r="R160" s="252">
        <v>0</v>
      </c>
      <c r="S160" s="250" t="s">
        <v>206</v>
      </c>
      <c r="T160" s="34"/>
      <c r="U160" s="35"/>
      <c r="V160" s="37"/>
    </row>
    <row r="161" spans="1:22" s="36" customFormat="1" ht="9" customHeight="1">
      <c r="A161" s="254">
        <v>135</v>
      </c>
      <c r="B161" s="176" t="s">
        <v>711</v>
      </c>
      <c r="C161" s="250" t="s">
        <v>151</v>
      </c>
      <c r="D161" s="264" t="s">
        <v>150</v>
      </c>
      <c r="E161" s="302">
        <v>1964</v>
      </c>
      <c r="F161" s="254" t="s">
        <v>23</v>
      </c>
      <c r="G161" s="302">
        <v>2</v>
      </c>
      <c r="H161" s="302">
        <v>2</v>
      </c>
      <c r="I161" s="252">
        <v>550.6</v>
      </c>
      <c r="J161" s="252">
        <v>500</v>
      </c>
      <c r="K161" s="302">
        <v>17</v>
      </c>
      <c r="L161" s="261">
        <f>'Приложение 2'!G163</f>
        <v>2234082.27</v>
      </c>
      <c r="M161" s="252">
        <v>0</v>
      </c>
      <c r="N161" s="252">
        <v>0</v>
      </c>
      <c r="O161" s="252">
        <v>0</v>
      </c>
      <c r="P161" s="252">
        <f t="shared" ref="P161:P162" si="17">L161</f>
        <v>2234082.27</v>
      </c>
      <c r="Q161" s="252">
        <v>0</v>
      </c>
      <c r="R161" s="252">
        <v>0</v>
      </c>
      <c r="S161" s="250" t="s">
        <v>206</v>
      </c>
      <c r="T161" s="34"/>
      <c r="U161" s="35"/>
      <c r="V161" s="37"/>
    </row>
    <row r="162" spans="1:22" s="36" customFormat="1" ht="9" customHeight="1">
      <c r="A162" s="254">
        <v>136</v>
      </c>
      <c r="B162" s="176" t="s">
        <v>713</v>
      </c>
      <c r="C162" s="250" t="s">
        <v>151</v>
      </c>
      <c r="D162" s="264" t="s">
        <v>150</v>
      </c>
      <c r="E162" s="302">
        <v>1977</v>
      </c>
      <c r="F162" s="254" t="s">
        <v>23</v>
      </c>
      <c r="G162" s="302">
        <v>2</v>
      </c>
      <c r="H162" s="302">
        <v>3</v>
      </c>
      <c r="I162" s="252">
        <v>969.44</v>
      </c>
      <c r="J162" s="252">
        <v>851.14</v>
      </c>
      <c r="K162" s="302">
        <v>31</v>
      </c>
      <c r="L162" s="261">
        <f>'Приложение 2'!G164</f>
        <v>1190945.1599999999</v>
      </c>
      <c r="M162" s="252">
        <v>0</v>
      </c>
      <c r="N162" s="252">
        <v>0</v>
      </c>
      <c r="O162" s="252">
        <v>0</v>
      </c>
      <c r="P162" s="252">
        <f t="shared" si="17"/>
        <v>1190945.1599999999</v>
      </c>
      <c r="Q162" s="252">
        <v>0</v>
      </c>
      <c r="R162" s="252">
        <v>0</v>
      </c>
      <c r="S162" s="250" t="s">
        <v>206</v>
      </c>
      <c r="T162" s="34"/>
      <c r="U162" s="35"/>
      <c r="V162" s="37"/>
    </row>
    <row r="163" spans="1:22" s="36" customFormat="1" ht="32.25" customHeight="1">
      <c r="A163" s="269" t="s">
        <v>90</v>
      </c>
      <c r="B163" s="269"/>
      <c r="C163" s="250"/>
      <c r="D163" s="176"/>
      <c r="E163" s="254" t="s">
        <v>68</v>
      </c>
      <c r="F163" s="254" t="s">
        <v>68</v>
      </c>
      <c r="G163" s="254" t="s">
        <v>68</v>
      </c>
      <c r="H163" s="254" t="s">
        <v>68</v>
      </c>
      <c r="I163" s="252">
        <f t="shared" ref="I163:R163" si="18">SUM(I160:I162)</f>
        <v>2224.4700000000003</v>
      </c>
      <c r="J163" s="252">
        <f t="shared" si="18"/>
        <v>1957.7599999999998</v>
      </c>
      <c r="K163" s="302">
        <f t="shared" si="18"/>
        <v>85</v>
      </c>
      <c r="L163" s="252">
        <f t="shared" si="18"/>
        <v>5017800.4800000004</v>
      </c>
      <c r="M163" s="252">
        <f t="shared" si="18"/>
        <v>0</v>
      </c>
      <c r="N163" s="252">
        <f t="shared" si="18"/>
        <v>0</v>
      </c>
      <c r="O163" s="252">
        <f t="shared" si="18"/>
        <v>0</v>
      </c>
      <c r="P163" s="252">
        <f t="shared" si="18"/>
        <v>5017800.4800000004</v>
      </c>
      <c r="Q163" s="252">
        <f t="shared" si="18"/>
        <v>0</v>
      </c>
      <c r="R163" s="252">
        <f t="shared" si="18"/>
        <v>0</v>
      </c>
      <c r="S163" s="252"/>
      <c r="T163" s="38"/>
      <c r="U163" s="38"/>
      <c r="V163" s="37"/>
    </row>
    <row r="164" spans="1:22" s="36" customFormat="1" ht="9" customHeight="1">
      <c r="A164" s="253" t="s">
        <v>70</v>
      </c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34"/>
      <c r="U164" s="35"/>
      <c r="V164" s="37"/>
    </row>
    <row r="165" spans="1:22" s="36" customFormat="1" ht="9" customHeight="1">
      <c r="A165" s="254">
        <v>137</v>
      </c>
      <c r="B165" s="176" t="s">
        <v>230</v>
      </c>
      <c r="C165" s="250" t="s">
        <v>151</v>
      </c>
      <c r="D165" s="264" t="s">
        <v>150</v>
      </c>
      <c r="E165" s="302">
        <v>1987</v>
      </c>
      <c r="F165" s="259" t="s">
        <v>23</v>
      </c>
      <c r="G165" s="302">
        <v>3</v>
      </c>
      <c r="H165" s="302">
        <v>3</v>
      </c>
      <c r="I165" s="252">
        <v>2623.3</v>
      </c>
      <c r="J165" s="252">
        <v>1860</v>
      </c>
      <c r="K165" s="302">
        <v>102</v>
      </c>
      <c r="L165" s="261">
        <f>'Приложение 2'!G167</f>
        <v>7942911.3300000001</v>
      </c>
      <c r="M165" s="252">
        <v>0</v>
      </c>
      <c r="N165" s="252">
        <v>0</v>
      </c>
      <c r="O165" s="252">
        <v>0</v>
      </c>
      <c r="P165" s="252">
        <f t="shared" ref="P165:P172" si="19">L165</f>
        <v>7942911.3300000001</v>
      </c>
      <c r="Q165" s="252">
        <v>0</v>
      </c>
      <c r="R165" s="252">
        <v>0</v>
      </c>
      <c r="S165" s="250" t="s">
        <v>206</v>
      </c>
      <c r="T165" s="34"/>
      <c r="U165" s="35"/>
    </row>
    <row r="166" spans="1:22" s="36" customFormat="1" ht="9" customHeight="1">
      <c r="A166" s="254">
        <v>138</v>
      </c>
      <c r="B166" s="176" t="s">
        <v>727</v>
      </c>
      <c r="C166" s="250" t="s">
        <v>151</v>
      </c>
      <c r="D166" s="264" t="s">
        <v>150</v>
      </c>
      <c r="E166" s="302">
        <v>1982</v>
      </c>
      <c r="F166" s="254" t="s">
        <v>23</v>
      </c>
      <c r="G166" s="302">
        <v>2</v>
      </c>
      <c r="H166" s="302">
        <v>1</v>
      </c>
      <c r="I166" s="252">
        <v>1040.8</v>
      </c>
      <c r="J166" s="252">
        <v>598.9</v>
      </c>
      <c r="K166" s="302">
        <v>45</v>
      </c>
      <c r="L166" s="261">
        <f>'Приложение 2'!G168</f>
        <v>2120197.38</v>
      </c>
      <c r="M166" s="252">
        <v>0</v>
      </c>
      <c r="N166" s="252">
        <v>0</v>
      </c>
      <c r="O166" s="252">
        <v>0</v>
      </c>
      <c r="P166" s="252">
        <f>L166</f>
        <v>2120197.38</v>
      </c>
      <c r="Q166" s="252">
        <v>0</v>
      </c>
      <c r="R166" s="252">
        <v>0</v>
      </c>
      <c r="S166" s="250" t="s">
        <v>206</v>
      </c>
      <c r="T166" s="34"/>
      <c r="U166" s="35"/>
    </row>
    <row r="167" spans="1:22" s="36" customFormat="1" ht="9" customHeight="1">
      <c r="A167" s="254">
        <v>139</v>
      </c>
      <c r="B167" s="176" t="s">
        <v>728</v>
      </c>
      <c r="C167" s="250" t="s">
        <v>151</v>
      </c>
      <c r="D167" s="264" t="s">
        <v>150</v>
      </c>
      <c r="E167" s="302">
        <v>1977</v>
      </c>
      <c r="F167" s="254" t="s">
        <v>23</v>
      </c>
      <c r="G167" s="302">
        <v>2</v>
      </c>
      <c r="H167" s="302">
        <v>3</v>
      </c>
      <c r="I167" s="252">
        <v>956.3</v>
      </c>
      <c r="J167" s="252">
        <v>866.6</v>
      </c>
      <c r="K167" s="302">
        <v>50</v>
      </c>
      <c r="L167" s="261">
        <f>'Приложение 2'!G169</f>
        <v>1876863.01</v>
      </c>
      <c r="M167" s="252">
        <v>0</v>
      </c>
      <c r="N167" s="252">
        <v>0</v>
      </c>
      <c r="O167" s="252">
        <v>0</v>
      </c>
      <c r="P167" s="252">
        <f t="shared" si="19"/>
        <v>1876863.01</v>
      </c>
      <c r="Q167" s="252">
        <v>0</v>
      </c>
      <c r="R167" s="252">
        <v>0</v>
      </c>
      <c r="S167" s="250" t="s">
        <v>206</v>
      </c>
      <c r="T167" s="34"/>
      <c r="U167" s="35"/>
    </row>
    <row r="168" spans="1:22" s="36" customFormat="1" ht="9" customHeight="1">
      <c r="A168" s="254">
        <v>140</v>
      </c>
      <c r="B168" s="176" t="s">
        <v>285</v>
      </c>
      <c r="C168" s="250" t="s">
        <v>151</v>
      </c>
      <c r="D168" s="264" t="s">
        <v>150</v>
      </c>
      <c r="E168" s="302">
        <v>1974</v>
      </c>
      <c r="F168" s="254" t="s">
        <v>24</v>
      </c>
      <c r="G168" s="302">
        <v>5</v>
      </c>
      <c r="H168" s="302">
        <v>3</v>
      </c>
      <c r="I168" s="252">
        <v>3379</v>
      </c>
      <c r="J168" s="252">
        <v>3153.2</v>
      </c>
      <c r="K168" s="302">
        <v>51</v>
      </c>
      <c r="L168" s="261">
        <f>'Приложение 2'!G170</f>
        <v>3163212.13</v>
      </c>
      <c r="M168" s="252">
        <v>0</v>
      </c>
      <c r="N168" s="252">
        <v>0</v>
      </c>
      <c r="O168" s="252">
        <v>0</v>
      </c>
      <c r="P168" s="252">
        <f t="shared" si="19"/>
        <v>3163212.13</v>
      </c>
      <c r="Q168" s="252">
        <v>0</v>
      </c>
      <c r="R168" s="252">
        <v>0</v>
      </c>
      <c r="S168" s="250" t="s">
        <v>206</v>
      </c>
      <c r="T168" s="34"/>
      <c r="U168" s="35"/>
    </row>
    <row r="169" spans="1:22" s="36" customFormat="1" ht="9" customHeight="1">
      <c r="A169" s="254">
        <v>141</v>
      </c>
      <c r="B169" s="176" t="s">
        <v>286</v>
      </c>
      <c r="C169" s="250" t="s">
        <v>151</v>
      </c>
      <c r="D169" s="264" t="s">
        <v>150</v>
      </c>
      <c r="E169" s="302">
        <v>1987</v>
      </c>
      <c r="F169" s="254" t="s">
        <v>24</v>
      </c>
      <c r="G169" s="302">
        <v>5</v>
      </c>
      <c r="H169" s="302">
        <v>5</v>
      </c>
      <c r="I169" s="252">
        <v>4749.5</v>
      </c>
      <c r="J169" s="252">
        <v>4454</v>
      </c>
      <c r="K169" s="302">
        <v>38</v>
      </c>
      <c r="L169" s="261">
        <f>'Приложение 2'!G171</f>
        <v>4446079.43</v>
      </c>
      <c r="M169" s="252">
        <v>0</v>
      </c>
      <c r="N169" s="252">
        <v>0</v>
      </c>
      <c r="O169" s="252">
        <v>0</v>
      </c>
      <c r="P169" s="252">
        <f t="shared" si="19"/>
        <v>4446079.43</v>
      </c>
      <c r="Q169" s="252">
        <v>0</v>
      </c>
      <c r="R169" s="252">
        <v>0</v>
      </c>
      <c r="S169" s="250" t="s">
        <v>206</v>
      </c>
      <c r="T169" s="34"/>
      <c r="U169" s="35"/>
    </row>
    <row r="170" spans="1:22" s="36" customFormat="1" ht="9" customHeight="1">
      <c r="A170" s="254">
        <v>142</v>
      </c>
      <c r="B170" s="176" t="s">
        <v>289</v>
      </c>
      <c r="C170" s="250" t="s">
        <v>151</v>
      </c>
      <c r="D170" s="264" t="s">
        <v>150</v>
      </c>
      <c r="E170" s="302">
        <v>1984</v>
      </c>
      <c r="F170" s="254" t="s">
        <v>24</v>
      </c>
      <c r="G170" s="302">
        <v>3</v>
      </c>
      <c r="H170" s="302">
        <v>3</v>
      </c>
      <c r="I170" s="252">
        <v>1397</v>
      </c>
      <c r="J170" s="252">
        <v>1288.9000000000001</v>
      </c>
      <c r="K170" s="302">
        <v>55</v>
      </c>
      <c r="L170" s="261">
        <f>'Приложение 2'!G172</f>
        <v>2250715.79</v>
      </c>
      <c r="M170" s="252">
        <v>0</v>
      </c>
      <c r="N170" s="252">
        <v>0</v>
      </c>
      <c r="O170" s="252">
        <v>0</v>
      </c>
      <c r="P170" s="252">
        <f t="shared" si="19"/>
        <v>2250715.79</v>
      </c>
      <c r="Q170" s="252">
        <v>0</v>
      </c>
      <c r="R170" s="252">
        <v>0</v>
      </c>
      <c r="S170" s="250" t="s">
        <v>206</v>
      </c>
      <c r="T170" s="34"/>
      <c r="U170" s="35"/>
    </row>
    <row r="171" spans="1:22" s="36" customFormat="1" ht="9" customHeight="1">
      <c r="A171" s="254">
        <v>143</v>
      </c>
      <c r="B171" s="176" t="s">
        <v>290</v>
      </c>
      <c r="C171" s="250" t="s">
        <v>151</v>
      </c>
      <c r="D171" s="264" t="s">
        <v>150</v>
      </c>
      <c r="E171" s="302">
        <v>1987</v>
      </c>
      <c r="F171" s="254" t="s">
        <v>24</v>
      </c>
      <c r="G171" s="302">
        <v>3</v>
      </c>
      <c r="H171" s="302">
        <v>3</v>
      </c>
      <c r="I171" s="252">
        <v>1395.03</v>
      </c>
      <c r="J171" s="252">
        <v>1286.93</v>
      </c>
      <c r="K171" s="302">
        <v>68</v>
      </c>
      <c r="L171" s="261">
        <f>'Приложение 2'!G173</f>
        <v>2250715.79</v>
      </c>
      <c r="M171" s="252">
        <v>0</v>
      </c>
      <c r="N171" s="252">
        <v>0</v>
      </c>
      <c r="O171" s="252">
        <v>0</v>
      </c>
      <c r="P171" s="252">
        <f t="shared" si="19"/>
        <v>2250715.79</v>
      </c>
      <c r="Q171" s="252">
        <v>0</v>
      </c>
      <c r="R171" s="252">
        <v>0</v>
      </c>
      <c r="S171" s="250" t="s">
        <v>206</v>
      </c>
      <c r="T171" s="34"/>
      <c r="U171" s="35"/>
    </row>
    <row r="172" spans="1:22" s="36" customFormat="1" ht="9" customHeight="1">
      <c r="A172" s="254">
        <v>144</v>
      </c>
      <c r="B172" s="176" t="s">
        <v>721</v>
      </c>
      <c r="C172" s="250" t="s">
        <v>151</v>
      </c>
      <c r="D172" s="264" t="s">
        <v>150</v>
      </c>
      <c r="E172" s="302">
        <v>1977</v>
      </c>
      <c r="F172" s="254" t="s">
        <v>23</v>
      </c>
      <c r="G172" s="302">
        <v>5</v>
      </c>
      <c r="H172" s="302">
        <v>4</v>
      </c>
      <c r="I172" s="252">
        <v>4365.8599999999997</v>
      </c>
      <c r="J172" s="252">
        <v>2860.5</v>
      </c>
      <c r="K172" s="302">
        <v>39</v>
      </c>
      <c r="L172" s="261">
        <f>'Приложение 2'!G174</f>
        <v>3487998.97</v>
      </c>
      <c r="M172" s="252">
        <v>0</v>
      </c>
      <c r="N172" s="252">
        <v>0</v>
      </c>
      <c r="O172" s="252">
        <v>0</v>
      </c>
      <c r="P172" s="252">
        <f t="shared" si="19"/>
        <v>3487998.97</v>
      </c>
      <c r="Q172" s="252">
        <v>0</v>
      </c>
      <c r="R172" s="252">
        <v>0</v>
      </c>
      <c r="S172" s="250" t="s">
        <v>206</v>
      </c>
      <c r="T172" s="40"/>
      <c r="U172" s="35"/>
      <c r="V172" s="37"/>
    </row>
    <row r="173" spans="1:22" s="36" customFormat="1" ht="23.25" customHeight="1">
      <c r="A173" s="269" t="s">
        <v>47</v>
      </c>
      <c r="B173" s="269"/>
      <c r="C173" s="250"/>
      <c r="D173" s="176"/>
      <c r="E173" s="6" t="s">
        <v>68</v>
      </c>
      <c r="F173" s="6" t="s">
        <v>68</v>
      </c>
      <c r="G173" s="6" t="s">
        <v>68</v>
      </c>
      <c r="H173" s="6" t="s">
        <v>68</v>
      </c>
      <c r="I173" s="251">
        <f t="shared" ref="I173:R173" si="20">SUM(I165:I172)</f>
        <v>19906.79</v>
      </c>
      <c r="J173" s="251">
        <f t="shared" si="20"/>
        <v>16369.03</v>
      </c>
      <c r="K173" s="302">
        <f t="shared" si="20"/>
        <v>448</v>
      </c>
      <c r="L173" s="251">
        <f t="shared" si="20"/>
        <v>27538693.829999998</v>
      </c>
      <c r="M173" s="251">
        <f t="shared" si="20"/>
        <v>0</v>
      </c>
      <c r="N173" s="251">
        <f t="shared" si="20"/>
        <v>0</v>
      </c>
      <c r="O173" s="251">
        <f t="shared" si="20"/>
        <v>0</v>
      </c>
      <c r="P173" s="251">
        <f t="shared" si="20"/>
        <v>27538693.829999998</v>
      </c>
      <c r="Q173" s="251">
        <f t="shared" si="20"/>
        <v>0</v>
      </c>
      <c r="R173" s="251">
        <f t="shared" si="20"/>
        <v>0</v>
      </c>
      <c r="S173" s="252"/>
      <c r="T173" s="41"/>
      <c r="U173" s="41"/>
      <c r="V173" s="37"/>
    </row>
    <row r="174" spans="1:22" s="36" customFormat="1" ht="9" customHeight="1">
      <c r="A174" s="300" t="s">
        <v>92</v>
      </c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4"/>
      <c r="U174" s="35"/>
      <c r="V174" s="37"/>
    </row>
    <row r="175" spans="1:22" s="36" customFormat="1" ht="9" customHeight="1">
      <c r="A175" s="301">
        <v>145</v>
      </c>
      <c r="B175" s="176" t="s">
        <v>732</v>
      </c>
      <c r="C175" s="250" t="s">
        <v>151</v>
      </c>
      <c r="D175" s="264" t="s">
        <v>150</v>
      </c>
      <c r="E175" s="302">
        <v>1982</v>
      </c>
      <c r="F175" s="254" t="s">
        <v>23</v>
      </c>
      <c r="G175" s="302">
        <v>2</v>
      </c>
      <c r="H175" s="302">
        <v>3</v>
      </c>
      <c r="I175" s="252">
        <v>961.9</v>
      </c>
      <c r="J175" s="252">
        <v>873.6</v>
      </c>
      <c r="K175" s="307">
        <v>33</v>
      </c>
      <c r="L175" s="261">
        <f>'Приложение 2'!G177</f>
        <v>2498198.2799999998</v>
      </c>
      <c r="M175" s="252">
        <v>0</v>
      </c>
      <c r="N175" s="252">
        <v>0</v>
      </c>
      <c r="O175" s="252">
        <v>0</v>
      </c>
      <c r="P175" s="252">
        <f>L175</f>
        <v>2498198.2799999998</v>
      </c>
      <c r="Q175" s="252">
        <v>0</v>
      </c>
      <c r="R175" s="252">
        <v>0</v>
      </c>
      <c r="S175" s="250" t="s">
        <v>206</v>
      </c>
      <c r="T175" s="34"/>
      <c r="U175" s="35"/>
    </row>
    <row r="176" spans="1:22" s="36" customFormat="1" ht="9" customHeight="1">
      <c r="A176" s="301">
        <v>146</v>
      </c>
      <c r="B176" s="176" t="s">
        <v>733</v>
      </c>
      <c r="C176" s="250" t="s">
        <v>151</v>
      </c>
      <c r="D176" s="264" t="s">
        <v>150</v>
      </c>
      <c r="E176" s="302">
        <v>1980</v>
      </c>
      <c r="F176" s="254" t="s">
        <v>23</v>
      </c>
      <c r="G176" s="302">
        <v>2</v>
      </c>
      <c r="H176" s="302">
        <v>3</v>
      </c>
      <c r="I176" s="252">
        <v>1028.4000000000001</v>
      </c>
      <c r="J176" s="252">
        <v>898.9</v>
      </c>
      <c r="K176" s="307">
        <v>35</v>
      </c>
      <c r="L176" s="261">
        <f>'Приложение 2'!G178</f>
        <v>2481236.71</v>
      </c>
      <c r="M176" s="252">
        <v>0</v>
      </c>
      <c r="N176" s="252">
        <v>0</v>
      </c>
      <c r="O176" s="252">
        <v>0</v>
      </c>
      <c r="P176" s="252">
        <f t="shared" ref="P176" si="21">L176</f>
        <v>2481236.71</v>
      </c>
      <c r="Q176" s="252">
        <v>0</v>
      </c>
      <c r="R176" s="252">
        <v>0</v>
      </c>
      <c r="S176" s="250" t="s">
        <v>206</v>
      </c>
      <c r="T176" s="34"/>
      <c r="U176" s="35"/>
    </row>
    <row r="177" spans="1:21" s="36" customFormat="1" ht="33.75" customHeight="1">
      <c r="A177" s="303" t="s">
        <v>93</v>
      </c>
      <c r="B177" s="303"/>
      <c r="C177" s="304"/>
      <c r="D177" s="305"/>
      <c r="E177" s="301" t="s">
        <v>68</v>
      </c>
      <c r="F177" s="301" t="s">
        <v>68</v>
      </c>
      <c r="G177" s="301" t="s">
        <v>68</v>
      </c>
      <c r="H177" s="301" t="s">
        <v>68</v>
      </c>
      <c r="I177" s="308">
        <f t="shared" ref="I177:R177" si="22">SUM(I175:I176)</f>
        <v>1990.3000000000002</v>
      </c>
      <c r="J177" s="308">
        <f t="shared" si="22"/>
        <v>1772.5</v>
      </c>
      <c r="K177" s="307">
        <f t="shared" si="22"/>
        <v>68</v>
      </c>
      <c r="L177" s="308">
        <f t="shared" si="22"/>
        <v>4979434.99</v>
      </c>
      <c r="M177" s="308">
        <f t="shared" si="22"/>
        <v>0</v>
      </c>
      <c r="N177" s="308">
        <f t="shared" si="22"/>
        <v>0</v>
      </c>
      <c r="O177" s="308">
        <f t="shared" si="22"/>
        <v>0</v>
      </c>
      <c r="P177" s="308">
        <f t="shared" si="22"/>
        <v>4979434.99</v>
      </c>
      <c r="Q177" s="308">
        <f t="shared" si="22"/>
        <v>0</v>
      </c>
      <c r="R177" s="308">
        <f t="shared" si="22"/>
        <v>0</v>
      </c>
      <c r="S177" s="252"/>
      <c r="T177" s="38"/>
      <c r="U177" s="38"/>
    </row>
    <row r="178" spans="1:21" s="36" customFormat="1" ht="9" customHeight="1">
      <c r="A178" s="300" t="s">
        <v>71</v>
      </c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4"/>
      <c r="U178" s="42"/>
    </row>
    <row r="179" spans="1:21" s="36" customFormat="1" ht="9" customHeight="1">
      <c r="A179" s="301">
        <v>147</v>
      </c>
      <c r="B179" s="176" t="s">
        <v>734</v>
      </c>
      <c r="C179" s="250" t="s">
        <v>151</v>
      </c>
      <c r="D179" s="264" t="s">
        <v>150</v>
      </c>
      <c r="E179" s="302">
        <v>1959</v>
      </c>
      <c r="F179" s="254" t="s">
        <v>104</v>
      </c>
      <c r="G179" s="302">
        <v>2</v>
      </c>
      <c r="H179" s="302">
        <v>1</v>
      </c>
      <c r="I179" s="252">
        <v>284.7</v>
      </c>
      <c r="J179" s="252">
        <v>259.89999999999998</v>
      </c>
      <c r="K179" s="302">
        <v>20</v>
      </c>
      <c r="L179" s="261">
        <f>'Приложение 2'!G181</f>
        <v>888463.66</v>
      </c>
      <c r="M179" s="252">
        <v>0</v>
      </c>
      <c r="N179" s="252">
        <v>0</v>
      </c>
      <c r="O179" s="252">
        <v>0</v>
      </c>
      <c r="P179" s="252">
        <f t="shared" ref="P179" si="23">L179</f>
        <v>888463.66</v>
      </c>
      <c r="Q179" s="252">
        <v>0</v>
      </c>
      <c r="R179" s="252">
        <v>0</v>
      </c>
      <c r="S179" s="250" t="s">
        <v>206</v>
      </c>
      <c r="T179" s="38"/>
      <c r="U179" s="38"/>
    </row>
    <row r="180" spans="1:21" s="36" customFormat="1" ht="23.25" customHeight="1">
      <c r="A180" s="303" t="s">
        <v>72</v>
      </c>
      <c r="B180" s="303"/>
      <c r="C180" s="304"/>
      <c r="D180" s="301"/>
      <c r="E180" s="301" t="s">
        <v>68</v>
      </c>
      <c r="F180" s="301" t="s">
        <v>68</v>
      </c>
      <c r="G180" s="301" t="s">
        <v>68</v>
      </c>
      <c r="H180" s="301" t="s">
        <v>68</v>
      </c>
      <c r="I180" s="308">
        <f>SUM(I179:I179)</f>
        <v>284.7</v>
      </c>
      <c r="J180" s="308">
        <f t="shared" ref="J180:K180" si="24">SUM(J179:J179)</f>
        <v>259.89999999999998</v>
      </c>
      <c r="K180" s="309">
        <f t="shared" si="24"/>
        <v>20</v>
      </c>
      <c r="L180" s="308">
        <f>SUM(L179:L179)</f>
        <v>888463.66</v>
      </c>
      <c r="M180" s="308">
        <f t="shared" ref="M180:R180" si="25">SUM(M179:M179)</f>
        <v>0</v>
      </c>
      <c r="N180" s="308">
        <f t="shared" si="25"/>
        <v>0</v>
      </c>
      <c r="O180" s="308">
        <f t="shared" si="25"/>
        <v>0</v>
      </c>
      <c r="P180" s="308">
        <f t="shared" si="25"/>
        <v>888463.66</v>
      </c>
      <c r="Q180" s="308">
        <f t="shared" si="25"/>
        <v>0</v>
      </c>
      <c r="R180" s="308">
        <f t="shared" si="25"/>
        <v>0</v>
      </c>
      <c r="S180" s="252"/>
      <c r="T180" s="34"/>
      <c r="U180" s="35"/>
    </row>
    <row r="181" spans="1:21" s="36" customFormat="1" ht="9" customHeight="1">
      <c r="A181" s="253" t="s">
        <v>91</v>
      </c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34"/>
      <c r="U181" s="35"/>
    </row>
    <row r="182" spans="1:21" s="36" customFormat="1" ht="9" customHeight="1">
      <c r="A182" s="254">
        <v>148</v>
      </c>
      <c r="B182" s="176" t="s">
        <v>736</v>
      </c>
      <c r="C182" s="250" t="s">
        <v>151</v>
      </c>
      <c r="D182" s="264" t="s">
        <v>150</v>
      </c>
      <c r="E182" s="302">
        <v>1965</v>
      </c>
      <c r="F182" s="254" t="s">
        <v>23</v>
      </c>
      <c r="G182" s="302">
        <v>3</v>
      </c>
      <c r="H182" s="302">
        <v>3</v>
      </c>
      <c r="I182" s="252">
        <v>1668.49</v>
      </c>
      <c r="J182" s="252">
        <v>1528.15</v>
      </c>
      <c r="K182" s="302">
        <v>71</v>
      </c>
      <c r="L182" s="261">
        <f>'Приложение 2'!G184</f>
        <v>183685.49</v>
      </c>
      <c r="M182" s="252">
        <v>0</v>
      </c>
      <c r="N182" s="252">
        <v>0</v>
      </c>
      <c r="O182" s="252">
        <v>0</v>
      </c>
      <c r="P182" s="252">
        <f t="shared" ref="P182:P185" si="26">L182</f>
        <v>183685.49</v>
      </c>
      <c r="Q182" s="252">
        <v>0</v>
      </c>
      <c r="R182" s="252">
        <v>0</v>
      </c>
      <c r="S182" s="250" t="s">
        <v>206</v>
      </c>
      <c r="T182" s="34"/>
      <c r="U182" s="35"/>
    </row>
    <row r="183" spans="1:21" s="36" customFormat="1" ht="9" customHeight="1">
      <c r="A183" s="254">
        <v>149</v>
      </c>
      <c r="B183" s="176" t="s">
        <v>737</v>
      </c>
      <c r="C183" s="250" t="s">
        <v>151</v>
      </c>
      <c r="D183" s="264" t="s">
        <v>150</v>
      </c>
      <c r="E183" s="302">
        <v>1975</v>
      </c>
      <c r="F183" s="254" t="s">
        <v>23</v>
      </c>
      <c r="G183" s="302">
        <v>3</v>
      </c>
      <c r="H183" s="302">
        <v>3</v>
      </c>
      <c r="I183" s="252">
        <v>1668.49</v>
      </c>
      <c r="J183" s="252">
        <v>1527.59</v>
      </c>
      <c r="K183" s="302">
        <v>54</v>
      </c>
      <c r="L183" s="261">
        <f>'Приложение 2'!G185</f>
        <v>262535.86</v>
      </c>
      <c r="M183" s="252">
        <v>0</v>
      </c>
      <c r="N183" s="252">
        <v>0</v>
      </c>
      <c r="O183" s="252">
        <v>0</v>
      </c>
      <c r="P183" s="252">
        <f t="shared" si="26"/>
        <v>262535.86</v>
      </c>
      <c r="Q183" s="252">
        <v>0</v>
      </c>
      <c r="R183" s="252">
        <v>0</v>
      </c>
      <c r="S183" s="250" t="s">
        <v>206</v>
      </c>
      <c r="T183" s="34"/>
      <c r="U183" s="35"/>
    </row>
    <row r="184" spans="1:21" s="36" customFormat="1" ht="9" customHeight="1">
      <c r="A184" s="254">
        <v>150</v>
      </c>
      <c r="B184" s="176" t="s">
        <v>738</v>
      </c>
      <c r="C184" s="250" t="s">
        <v>151</v>
      </c>
      <c r="D184" s="264" t="s">
        <v>150</v>
      </c>
      <c r="E184" s="302">
        <v>1963</v>
      </c>
      <c r="F184" s="254" t="s">
        <v>23</v>
      </c>
      <c r="G184" s="302">
        <v>3</v>
      </c>
      <c r="H184" s="302">
        <v>3</v>
      </c>
      <c r="I184" s="252">
        <v>1668.49</v>
      </c>
      <c r="J184" s="252">
        <v>1529.78</v>
      </c>
      <c r="K184" s="302">
        <v>64</v>
      </c>
      <c r="L184" s="261">
        <f>'Приложение 2'!G186</f>
        <v>241031.22</v>
      </c>
      <c r="M184" s="252">
        <v>0</v>
      </c>
      <c r="N184" s="252">
        <v>0</v>
      </c>
      <c r="O184" s="252">
        <v>0</v>
      </c>
      <c r="P184" s="252">
        <f t="shared" si="26"/>
        <v>241031.22</v>
      </c>
      <c r="Q184" s="252">
        <v>0</v>
      </c>
      <c r="R184" s="252">
        <v>0</v>
      </c>
      <c r="S184" s="250" t="s">
        <v>206</v>
      </c>
      <c r="T184" s="34"/>
      <c r="U184" s="35"/>
    </row>
    <row r="185" spans="1:21" s="36" customFormat="1" ht="9" customHeight="1">
      <c r="A185" s="254">
        <v>151</v>
      </c>
      <c r="B185" s="176" t="s">
        <v>739</v>
      </c>
      <c r="C185" s="250" t="s">
        <v>151</v>
      </c>
      <c r="D185" s="264" t="s">
        <v>150</v>
      </c>
      <c r="E185" s="302">
        <v>1967</v>
      </c>
      <c r="F185" s="254" t="s">
        <v>23</v>
      </c>
      <c r="G185" s="302">
        <v>3</v>
      </c>
      <c r="H185" s="302">
        <v>3</v>
      </c>
      <c r="I185" s="252">
        <v>1668.49</v>
      </c>
      <c r="J185" s="252">
        <v>1532.3</v>
      </c>
      <c r="K185" s="302">
        <v>93</v>
      </c>
      <c r="L185" s="261">
        <f>'Приложение 2'!G187</f>
        <v>179205.36</v>
      </c>
      <c r="M185" s="252">
        <v>0</v>
      </c>
      <c r="N185" s="252">
        <v>0</v>
      </c>
      <c r="O185" s="252">
        <v>0</v>
      </c>
      <c r="P185" s="252">
        <f t="shared" si="26"/>
        <v>179205.36</v>
      </c>
      <c r="Q185" s="252">
        <v>0</v>
      </c>
      <c r="R185" s="252">
        <v>0</v>
      </c>
      <c r="S185" s="250" t="s">
        <v>206</v>
      </c>
      <c r="T185" s="34"/>
      <c r="U185" s="35"/>
    </row>
    <row r="186" spans="1:21" s="36" customFormat="1" ht="33" customHeight="1">
      <c r="A186" s="269" t="s">
        <v>735</v>
      </c>
      <c r="B186" s="269"/>
      <c r="C186" s="250"/>
      <c r="D186" s="254"/>
      <c r="E186" s="254" t="s">
        <v>68</v>
      </c>
      <c r="F186" s="254" t="s">
        <v>68</v>
      </c>
      <c r="G186" s="254" t="s">
        <v>68</v>
      </c>
      <c r="H186" s="254" t="s">
        <v>68</v>
      </c>
      <c r="I186" s="252">
        <f t="shared" ref="I186:R186" si="27">SUM(I182:I185)</f>
        <v>6673.96</v>
      </c>
      <c r="J186" s="252">
        <f t="shared" si="27"/>
        <v>6117.82</v>
      </c>
      <c r="K186" s="299">
        <f t="shared" si="27"/>
        <v>282</v>
      </c>
      <c r="L186" s="252">
        <f t="shared" si="27"/>
        <v>866457.92999999993</v>
      </c>
      <c r="M186" s="252">
        <f t="shared" si="27"/>
        <v>0</v>
      </c>
      <c r="N186" s="252">
        <f t="shared" si="27"/>
        <v>0</v>
      </c>
      <c r="O186" s="252">
        <f t="shared" si="27"/>
        <v>0</v>
      </c>
      <c r="P186" s="252">
        <f t="shared" si="27"/>
        <v>866457.92999999993</v>
      </c>
      <c r="Q186" s="252">
        <f t="shared" si="27"/>
        <v>0</v>
      </c>
      <c r="R186" s="252">
        <f t="shared" si="27"/>
        <v>0</v>
      </c>
      <c r="S186" s="252"/>
      <c r="T186" s="41"/>
      <c r="U186" s="41"/>
    </row>
    <row r="187" spans="1:21" s="36" customFormat="1" ht="9" customHeight="1">
      <c r="A187" s="300" t="s">
        <v>86</v>
      </c>
      <c r="B187" s="300"/>
      <c r="C187" s="300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  <c r="R187" s="300"/>
      <c r="S187" s="300"/>
      <c r="T187" s="34"/>
      <c r="U187" s="35"/>
    </row>
    <row r="188" spans="1:21" s="36" customFormat="1" ht="9" customHeight="1">
      <c r="A188" s="301">
        <v>152</v>
      </c>
      <c r="B188" s="176" t="s">
        <v>756</v>
      </c>
      <c r="C188" s="250" t="s">
        <v>151</v>
      </c>
      <c r="D188" s="264" t="s">
        <v>150</v>
      </c>
      <c r="E188" s="302">
        <v>1970</v>
      </c>
      <c r="F188" s="254" t="s">
        <v>23</v>
      </c>
      <c r="G188" s="302">
        <v>2</v>
      </c>
      <c r="H188" s="302">
        <v>1</v>
      </c>
      <c r="I188" s="252">
        <v>590.79999999999995</v>
      </c>
      <c r="J188" s="252">
        <v>386.2</v>
      </c>
      <c r="K188" s="302">
        <v>21</v>
      </c>
      <c r="L188" s="261">
        <f>'Приложение 2'!G190</f>
        <v>2269620.81</v>
      </c>
      <c r="M188" s="252">
        <v>0</v>
      </c>
      <c r="N188" s="252">
        <v>0</v>
      </c>
      <c r="O188" s="252">
        <v>0</v>
      </c>
      <c r="P188" s="252">
        <f t="shared" ref="P188:P189" si="28">L188</f>
        <v>2269620.81</v>
      </c>
      <c r="Q188" s="252">
        <v>0</v>
      </c>
      <c r="R188" s="252">
        <v>0</v>
      </c>
      <c r="S188" s="250" t="s">
        <v>206</v>
      </c>
      <c r="T188" s="38"/>
      <c r="U188" s="38"/>
    </row>
    <row r="189" spans="1:21" s="36" customFormat="1" ht="9" customHeight="1">
      <c r="A189" s="301">
        <v>153</v>
      </c>
      <c r="B189" s="176" t="s">
        <v>757</v>
      </c>
      <c r="C189" s="250" t="s">
        <v>151</v>
      </c>
      <c r="D189" s="264" t="s">
        <v>150</v>
      </c>
      <c r="E189" s="302">
        <v>1982</v>
      </c>
      <c r="F189" s="254" t="s">
        <v>23</v>
      </c>
      <c r="G189" s="302">
        <v>2</v>
      </c>
      <c r="H189" s="302">
        <v>1</v>
      </c>
      <c r="I189" s="252">
        <v>466.8</v>
      </c>
      <c r="J189" s="252">
        <v>360.2</v>
      </c>
      <c r="K189" s="302">
        <v>30</v>
      </c>
      <c r="L189" s="261">
        <f>'Приложение 2'!G191</f>
        <v>2269620.81</v>
      </c>
      <c r="M189" s="252">
        <v>0</v>
      </c>
      <c r="N189" s="252">
        <v>0</v>
      </c>
      <c r="O189" s="252">
        <v>0</v>
      </c>
      <c r="P189" s="252">
        <f t="shared" si="28"/>
        <v>2269620.81</v>
      </c>
      <c r="Q189" s="252">
        <v>0</v>
      </c>
      <c r="R189" s="252">
        <v>0</v>
      </c>
      <c r="S189" s="250" t="s">
        <v>206</v>
      </c>
      <c r="T189" s="34"/>
      <c r="U189" s="35"/>
    </row>
    <row r="190" spans="1:21" s="36" customFormat="1" ht="33" customHeight="1">
      <c r="A190" s="269" t="s">
        <v>87</v>
      </c>
      <c r="B190" s="269"/>
      <c r="C190" s="250"/>
      <c r="D190" s="176"/>
      <c r="E190" s="301" t="s">
        <v>68</v>
      </c>
      <c r="F190" s="301" t="s">
        <v>68</v>
      </c>
      <c r="G190" s="301" t="s">
        <v>68</v>
      </c>
      <c r="H190" s="301" t="s">
        <v>68</v>
      </c>
      <c r="I190" s="308">
        <f t="shared" ref="I190:R190" si="29">SUM(I188:I189)</f>
        <v>1057.5999999999999</v>
      </c>
      <c r="J190" s="308">
        <f t="shared" si="29"/>
        <v>746.4</v>
      </c>
      <c r="K190" s="309">
        <f t="shared" si="29"/>
        <v>51</v>
      </c>
      <c r="L190" s="308">
        <f t="shared" si="29"/>
        <v>4539241.62</v>
      </c>
      <c r="M190" s="308">
        <f t="shared" si="29"/>
        <v>0</v>
      </c>
      <c r="N190" s="308">
        <f t="shared" si="29"/>
        <v>0</v>
      </c>
      <c r="O190" s="308">
        <f t="shared" si="29"/>
        <v>0</v>
      </c>
      <c r="P190" s="308">
        <f t="shared" si="29"/>
        <v>4539241.62</v>
      </c>
      <c r="Q190" s="308">
        <f t="shared" si="29"/>
        <v>0</v>
      </c>
      <c r="R190" s="308">
        <f t="shared" si="29"/>
        <v>0</v>
      </c>
      <c r="S190" s="252"/>
      <c r="T190" s="38"/>
      <c r="U190" s="38"/>
    </row>
    <row r="191" spans="1:21" s="36" customFormat="1" ht="9" customHeight="1">
      <c r="A191" s="253" t="s">
        <v>48</v>
      </c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34"/>
      <c r="U191" s="35"/>
    </row>
    <row r="192" spans="1:21" s="36" customFormat="1" ht="9" customHeight="1">
      <c r="A192" s="254">
        <v>154</v>
      </c>
      <c r="B192" s="176" t="s">
        <v>758</v>
      </c>
      <c r="C192" s="250" t="s">
        <v>151</v>
      </c>
      <c r="D192" s="264" t="s">
        <v>150</v>
      </c>
      <c r="E192" s="302">
        <v>1981</v>
      </c>
      <c r="F192" s="254" t="s">
        <v>23</v>
      </c>
      <c r="G192" s="302">
        <v>3</v>
      </c>
      <c r="H192" s="302">
        <v>2</v>
      </c>
      <c r="I192" s="252">
        <v>1987.2</v>
      </c>
      <c r="J192" s="252">
        <v>1828.2</v>
      </c>
      <c r="K192" s="302">
        <v>79</v>
      </c>
      <c r="L192" s="261">
        <f>'Приложение 2'!G194</f>
        <v>3660567.41</v>
      </c>
      <c r="M192" s="252">
        <v>0</v>
      </c>
      <c r="N192" s="252">
        <v>0</v>
      </c>
      <c r="O192" s="252">
        <v>0</v>
      </c>
      <c r="P192" s="252">
        <f t="shared" ref="P192:P193" si="30">L192</f>
        <v>3660567.41</v>
      </c>
      <c r="Q192" s="252">
        <v>0</v>
      </c>
      <c r="R192" s="252">
        <v>0</v>
      </c>
      <c r="S192" s="250" t="s">
        <v>206</v>
      </c>
      <c r="T192" s="34"/>
      <c r="U192" s="35"/>
    </row>
    <row r="193" spans="1:22" s="36" customFormat="1" ht="9" customHeight="1">
      <c r="A193" s="254">
        <v>155</v>
      </c>
      <c r="B193" s="176" t="s">
        <v>759</v>
      </c>
      <c r="C193" s="250" t="s">
        <v>151</v>
      </c>
      <c r="D193" s="264" t="s">
        <v>150</v>
      </c>
      <c r="E193" s="302">
        <v>1985</v>
      </c>
      <c r="F193" s="254" t="s">
        <v>23</v>
      </c>
      <c r="G193" s="302">
        <v>3</v>
      </c>
      <c r="H193" s="302">
        <v>2</v>
      </c>
      <c r="I193" s="252">
        <v>1990.7</v>
      </c>
      <c r="J193" s="252">
        <v>1821.4</v>
      </c>
      <c r="K193" s="302">
        <v>82</v>
      </c>
      <c r="L193" s="261">
        <f>'Приложение 2'!G195</f>
        <v>3660567.41</v>
      </c>
      <c r="M193" s="252">
        <v>0</v>
      </c>
      <c r="N193" s="252">
        <v>0</v>
      </c>
      <c r="O193" s="252">
        <v>0</v>
      </c>
      <c r="P193" s="252">
        <f t="shared" si="30"/>
        <v>3660567.41</v>
      </c>
      <c r="Q193" s="252">
        <v>0</v>
      </c>
      <c r="R193" s="252">
        <v>0</v>
      </c>
      <c r="S193" s="250" t="s">
        <v>206</v>
      </c>
      <c r="T193" s="34"/>
      <c r="U193" s="35"/>
    </row>
    <row r="194" spans="1:22" s="36" customFormat="1" ht="24" customHeight="1">
      <c r="A194" s="269" t="s">
        <v>53</v>
      </c>
      <c r="B194" s="269"/>
      <c r="C194" s="250"/>
      <c r="D194" s="254"/>
      <c r="E194" s="254" t="s">
        <v>68</v>
      </c>
      <c r="F194" s="254" t="s">
        <v>68</v>
      </c>
      <c r="G194" s="254" t="s">
        <v>68</v>
      </c>
      <c r="H194" s="254" t="s">
        <v>68</v>
      </c>
      <c r="I194" s="252">
        <f t="shared" ref="I194:R194" si="31">SUM(I192:I193)</f>
        <v>3977.9</v>
      </c>
      <c r="J194" s="252">
        <f t="shared" si="31"/>
        <v>3649.6000000000004</v>
      </c>
      <c r="K194" s="299">
        <f t="shared" si="31"/>
        <v>161</v>
      </c>
      <c r="L194" s="252">
        <f t="shared" si="31"/>
        <v>7321134.8200000003</v>
      </c>
      <c r="M194" s="252">
        <f t="shared" si="31"/>
        <v>0</v>
      </c>
      <c r="N194" s="252">
        <f t="shared" si="31"/>
        <v>0</v>
      </c>
      <c r="O194" s="252">
        <f t="shared" si="31"/>
        <v>0</v>
      </c>
      <c r="P194" s="252">
        <f t="shared" si="31"/>
        <v>7321134.8200000003</v>
      </c>
      <c r="Q194" s="252">
        <f t="shared" si="31"/>
        <v>0</v>
      </c>
      <c r="R194" s="252">
        <f t="shared" si="31"/>
        <v>0</v>
      </c>
      <c r="S194" s="252"/>
      <c r="T194" s="38"/>
      <c r="U194" s="38"/>
    </row>
    <row r="195" spans="1:22" s="36" customFormat="1" ht="9" customHeight="1">
      <c r="A195" s="253" t="s">
        <v>49</v>
      </c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34"/>
      <c r="U195" s="35"/>
    </row>
    <row r="196" spans="1:22" s="36" customFormat="1" ht="9" customHeight="1">
      <c r="A196" s="254">
        <v>156</v>
      </c>
      <c r="B196" s="310" t="s">
        <v>761</v>
      </c>
      <c r="C196" s="250" t="s">
        <v>151</v>
      </c>
      <c r="D196" s="264" t="s">
        <v>150</v>
      </c>
      <c r="E196" s="302">
        <v>1974</v>
      </c>
      <c r="F196" s="254" t="s">
        <v>23</v>
      </c>
      <c r="G196" s="302">
        <v>5</v>
      </c>
      <c r="H196" s="302">
        <v>4</v>
      </c>
      <c r="I196" s="252">
        <v>4565.8</v>
      </c>
      <c r="J196" s="252">
        <v>3226.3</v>
      </c>
      <c r="K196" s="302">
        <v>133</v>
      </c>
      <c r="L196" s="261">
        <f>'Приложение 2'!G198</f>
        <v>4726142.08</v>
      </c>
      <c r="M196" s="252">
        <v>0</v>
      </c>
      <c r="N196" s="252">
        <v>0</v>
      </c>
      <c r="O196" s="252">
        <v>0</v>
      </c>
      <c r="P196" s="252">
        <f t="shared" ref="P196:P201" si="32">L196</f>
        <v>4726142.08</v>
      </c>
      <c r="Q196" s="252">
        <v>0</v>
      </c>
      <c r="R196" s="252">
        <v>0</v>
      </c>
      <c r="S196" s="250" t="s">
        <v>206</v>
      </c>
      <c r="T196" s="34"/>
      <c r="U196" s="35"/>
    </row>
    <row r="197" spans="1:22" s="36" customFormat="1" ht="9" customHeight="1">
      <c r="A197" s="254">
        <v>157</v>
      </c>
      <c r="B197" s="310" t="s">
        <v>763</v>
      </c>
      <c r="C197" s="250" t="s">
        <v>151</v>
      </c>
      <c r="D197" s="264" t="s">
        <v>150</v>
      </c>
      <c r="E197" s="302">
        <v>1975</v>
      </c>
      <c r="F197" s="254" t="s">
        <v>23</v>
      </c>
      <c r="G197" s="302">
        <v>2</v>
      </c>
      <c r="H197" s="302">
        <v>2</v>
      </c>
      <c r="I197" s="252">
        <v>1183.4000000000001</v>
      </c>
      <c r="J197" s="252">
        <v>692.5</v>
      </c>
      <c r="K197" s="302">
        <v>20</v>
      </c>
      <c r="L197" s="261">
        <f>'Приложение 2'!G199</f>
        <v>2890333.85</v>
      </c>
      <c r="M197" s="252">
        <v>0</v>
      </c>
      <c r="N197" s="252">
        <v>0</v>
      </c>
      <c r="O197" s="252">
        <v>0</v>
      </c>
      <c r="P197" s="252">
        <f>L197</f>
        <v>2890333.85</v>
      </c>
      <c r="Q197" s="252">
        <v>0</v>
      </c>
      <c r="R197" s="252">
        <v>0</v>
      </c>
      <c r="S197" s="250" t="s">
        <v>206</v>
      </c>
      <c r="T197" s="34"/>
      <c r="U197" s="35"/>
    </row>
    <row r="198" spans="1:22" s="36" customFormat="1" ht="9" customHeight="1">
      <c r="A198" s="254">
        <v>158</v>
      </c>
      <c r="B198" s="310" t="s">
        <v>764</v>
      </c>
      <c r="C198" s="250" t="s">
        <v>151</v>
      </c>
      <c r="D198" s="264" t="s">
        <v>150</v>
      </c>
      <c r="E198" s="302">
        <v>1955</v>
      </c>
      <c r="F198" s="254" t="s">
        <v>23</v>
      </c>
      <c r="G198" s="302">
        <v>2</v>
      </c>
      <c r="H198" s="302">
        <v>2</v>
      </c>
      <c r="I198" s="252">
        <v>372.4</v>
      </c>
      <c r="J198" s="252">
        <v>349.6</v>
      </c>
      <c r="K198" s="302">
        <v>19</v>
      </c>
      <c r="L198" s="261">
        <f>'Приложение 2'!G200</f>
        <v>1500453.59</v>
      </c>
      <c r="M198" s="252">
        <v>0</v>
      </c>
      <c r="N198" s="252">
        <v>0</v>
      </c>
      <c r="O198" s="252">
        <v>0</v>
      </c>
      <c r="P198" s="252">
        <f>L198</f>
        <v>1500453.59</v>
      </c>
      <c r="Q198" s="252">
        <v>0</v>
      </c>
      <c r="R198" s="252">
        <v>0</v>
      </c>
      <c r="S198" s="250" t="s">
        <v>206</v>
      </c>
      <c r="T198" s="34"/>
      <c r="U198" s="35"/>
    </row>
    <row r="199" spans="1:22" s="36" customFormat="1" ht="9" customHeight="1">
      <c r="A199" s="254">
        <v>159</v>
      </c>
      <c r="B199" s="310" t="s">
        <v>765</v>
      </c>
      <c r="C199" s="250" t="s">
        <v>151</v>
      </c>
      <c r="D199" s="264" t="s">
        <v>150</v>
      </c>
      <c r="E199" s="302">
        <v>1953</v>
      </c>
      <c r="F199" s="254" t="s">
        <v>23</v>
      </c>
      <c r="G199" s="302">
        <v>2</v>
      </c>
      <c r="H199" s="302">
        <v>2</v>
      </c>
      <c r="I199" s="252">
        <v>395.2</v>
      </c>
      <c r="J199" s="252">
        <v>372.6</v>
      </c>
      <c r="K199" s="302">
        <v>21</v>
      </c>
      <c r="L199" s="261">
        <f>'Приложение 2'!G201</f>
        <v>1524805.57</v>
      </c>
      <c r="M199" s="252">
        <v>0</v>
      </c>
      <c r="N199" s="252">
        <v>0</v>
      </c>
      <c r="O199" s="252">
        <v>0</v>
      </c>
      <c r="P199" s="252">
        <f>L199</f>
        <v>1524805.57</v>
      </c>
      <c r="Q199" s="252">
        <v>0</v>
      </c>
      <c r="R199" s="252">
        <v>0</v>
      </c>
      <c r="S199" s="250" t="s">
        <v>206</v>
      </c>
      <c r="T199" s="34"/>
      <c r="U199" s="35"/>
    </row>
    <row r="200" spans="1:22" s="36" customFormat="1" ht="9" customHeight="1">
      <c r="A200" s="254">
        <v>160</v>
      </c>
      <c r="B200" s="310" t="s">
        <v>766</v>
      </c>
      <c r="C200" s="250" t="s">
        <v>151</v>
      </c>
      <c r="D200" s="264" t="s">
        <v>150</v>
      </c>
      <c r="E200" s="302">
        <v>1964</v>
      </c>
      <c r="F200" s="254" t="s">
        <v>23</v>
      </c>
      <c r="G200" s="302">
        <v>2</v>
      </c>
      <c r="H200" s="302">
        <v>2</v>
      </c>
      <c r="I200" s="252">
        <v>1105.9000000000001</v>
      </c>
      <c r="J200" s="252">
        <v>570.9</v>
      </c>
      <c r="K200" s="302">
        <v>26</v>
      </c>
      <c r="L200" s="261">
        <f>'Приложение 2'!G202</f>
        <v>2500217.52</v>
      </c>
      <c r="M200" s="252">
        <v>0</v>
      </c>
      <c r="N200" s="252">
        <v>0</v>
      </c>
      <c r="O200" s="252">
        <v>0</v>
      </c>
      <c r="P200" s="252">
        <f>L200</f>
        <v>2500217.52</v>
      </c>
      <c r="Q200" s="252">
        <v>0</v>
      </c>
      <c r="R200" s="252">
        <v>0</v>
      </c>
      <c r="S200" s="250" t="s">
        <v>206</v>
      </c>
      <c r="T200" s="34"/>
      <c r="U200" s="35"/>
    </row>
    <row r="201" spans="1:22" s="36" customFormat="1" ht="9" customHeight="1">
      <c r="A201" s="254">
        <v>161</v>
      </c>
      <c r="B201" s="310" t="s">
        <v>762</v>
      </c>
      <c r="C201" s="250" t="s">
        <v>151</v>
      </c>
      <c r="D201" s="264" t="s">
        <v>150</v>
      </c>
      <c r="E201" s="302">
        <v>1962</v>
      </c>
      <c r="F201" s="254" t="s">
        <v>23</v>
      </c>
      <c r="G201" s="302">
        <v>3</v>
      </c>
      <c r="H201" s="302">
        <v>2</v>
      </c>
      <c r="I201" s="252">
        <v>1378</v>
      </c>
      <c r="J201" s="252">
        <v>979.8</v>
      </c>
      <c r="K201" s="302">
        <v>45</v>
      </c>
      <c r="L201" s="261">
        <f>'Приложение 2'!G203</f>
        <v>2081347.29</v>
      </c>
      <c r="M201" s="252">
        <v>0</v>
      </c>
      <c r="N201" s="252">
        <v>0</v>
      </c>
      <c r="O201" s="252">
        <v>0</v>
      </c>
      <c r="P201" s="252">
        <f t="shared" si="32"/>
        <v>2081347.29</v>
      </c>
      <c r="Q201" s="252">
        <v>0</v>
      </c>
      <c r="R201" s="252">
        <v>0</v>
      </c>
      <c r="S201" s="250" t="s">
        <v>206</v>
      </c>
      <c r="T201" s="34"/>
      <c r="U201" s="35"/>
    </row>
    <row r="202" spans="1:22" s="36" customFormat="1" ht="24" customHeight="1">
      <c r="A202" s="269" t="s">
        <v>54</v>
      </c>
      <c r="B202" s="269"/>
      <c r="C202" s="250"/>
      <c r="D202" s="176"/>
      <c r="E202" s="254" t="s">
        <v>68</v>
      </c>
      <c r="F202" s="254" t="s">
        <v>68</v>
      </c>
      <c r="G202" s="254" t="s">
        <v>68</v>
      </c>
      <c r="H202" s="254" t="s">
        <v>68</v>
      </c>
      <c r="I202" s="252">
        <f>SUM(I196:I201)</f>
        <v>9000.7000000000007</v>
      </c>
      <c r="J202" s="252">
        <f t="shared" ref="J202:R202" si="33">SUM(J196:J201)</f>
        <v>6191.7000000000007</v>
      </c>
      <c r="K202" s="302">
        <f t="shared" si="33"/>
        <v>264</v>
      </c>
      <c r="L202" s="252">
        <f t="shared" si="33"/>
        <v>15223299.899999999</v>
      </c>
      <c r="M202" s="252">
        <f t="shared" si="33"/>
        <v>0</v>
      </c>
      <c r="N202" s="252">
        <f t="shared" si="33"/>
        <v>0</v>
      </c>
      <c r="O202" s="252">
        <f t="shared" si="33"/>
        <v>0</v>
      </c>
      <c r="P202" s="252">
        <f t="shared" si="33"/>
        <v>15223299.899999999</v>
      </c>
      <c r="Q202" s="252">
        <f t="shared" si="33"/>
        <v>0</v>
      </c>
      <c r="R202" s="252">
        <f t="shared" si="33"/>
        <v>0</v>
      </c>
      <c r="S202" s="252"/>
      <c r="T202" s="38"/>
      <c r="U202" s="38"/>
    </row>
    <row r="203" spans="1:22" s="36" customFormat="1" ht="9" customHeight="1">
      <c r="A203" s="253" t="s">
        <v>51</v>
      </c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38"/>
      <c r="U203" s="38"/>
    </row>
    <row r="204" spans="1:22" s="36" customFormat="1" ht="9" customHeight="1">
      <c r="A204" s="254">
        <v>162</v>
      </c>
      <c r="B204" s="176" t="s">
        <v>771</v>
      </c>
      <c r="C204" s="250" t="s">
        <v>151</v>
      </c>
      <c r="D204" s="264" t="s">
        <v>150</v>
      </c>
      <c r="E204" s="302">
        <v>1975</v>
      </c>
      <c r="F204" s="254" t="s">
        <v>23</v>
      </c>
      <c r="G204" s="302">
        <v>5</v>
      </c>
      <c r="H204" s="302">
        <v>4</v>
      </c>
      <c r="I204" s="252">
        <v>4593.3999999999996</v>
      </c>
      <c r="J204" s="252">
        <v>3214.6</v>
      </c>
      <c r="K204" s="302">
        <v>133</v>
      </c>
      <c r="L204" s="261">
        <f>'Приложение 2'!G206</f>
        <v>3710143.49</v>
      </c>
      <c r="M204" s="252">
        <v>0</v>
      </c>
      <c r="N204" s="252">
        <v>0</v>
      </c>
      <c r="O204" s="252">
        <v>0</v>
      </c>
      <c r="P204" s="252">
        <f t="shared" ref="P204" si="34">L204</f>
        <v>3710143.49</v>
      </c>
      <c r="Q204" s="252">
        <v>0</v>
      </c>
      <c r="R204" s="252">
        <v>0</v>
      </c>
      <c r="S204" s="250" t="s">
        <v>206</v>
      </c>
      <c r="T204" s="40"/>
      <c r="U204" s="35"/>
    </row>
    <row r="205" spans="1:22" s="36" customFormat="1" ht="24" customHeight="1">
      <c r="A205" s="269" t="s">
        <v>55</v>
      </c>
      <c r="B205" s="269"/>
      <c r="C205" s="250"/>
      <c r="D205" s="176"/>
      <c r="E205" s="254" t="s">
        <v>68</v>
      </c>
      <c r="F205" s="254" t="s">
        <v>68</v>
      </c>
      <c r="G205" s="254" t="s">
        <v>68</v>
      </c>
      <c r="H205" s="254" t="s">
        <v>68</v>
      </c>
      <c r="I205" s="252">
        <f t="shared" ref="I205:R205" si="35">SUM(I204:I204)</f>
        <v>4593.3999999999996</v>
      </c>
      <c r="J205" s="252">
        <f t="shared" si="35"/>
        <v>3214.6</v>
      </c>
      <c r="K205" s="254">
        <f t="shared" si="35"/>
        <v>133</v>
      </c>
      <c r="L205" s="252">
        <f t="shared" si="35"/>
        <v>3710143.49</v>
      </c>
      <c r="M205" s="252">
        <f t="shared" si="35"/>
        <v>0</v>
      </c>
      <c r="N205" s="252">
        <f t="shared" si="35"/>
        <v>0</v>
      </c>
      <c r="O205" s="252">
        <f t="shared" si="35"/>
        <v>0</v>
      </c>
      <c r="P205" s="252">
        <f t="shared" si="35"/>
        <v>3710143.49</v>
      </c>
      <c r="Q205" s="252">
        <f t="shared" si="35"/>
        <v>0</v>
      </c>
      <c r="R205" s="252">
        <f t="shared" si="35"/>
        <v>0</v>
      </c>
      <c r="S205" s="252"/>
      <c r="T205" s="45"/>
      <c r="U205" s="45"/>
    </row>
    <row r="206" spans="1:22" s="36" customFormat="1" ht="9" customHeight="1">
      <c r="A206" s="311" t="s">
        <v>107</v>
      </c>
      <c r="B206" s="311"/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4"/>
      <c r="U206" s="35"/>
    </row>
    <row r="207" spans="1:22" s="36" customFormat="1" ht="9" customHeight="1">
      <c r="A207" s="312">
        <v>163</v>
      </c>
      <c r="B207" s="176" t="s">
        <v>793</v>
      </c>
      <c r="C207" s="250" t="s">
        <v>151</v>
      </c>
      <c r="D207" s="264" t="s">
        <v>150</v>
      </c>
      <c r="E207" s="302">
        <v>1991</v>
      </c>
      <c r="F207" s="254" t="s">
        <v>24</v>
      </c>
      <c r="G207" s="302">
        <v>2</v>
      </c>
      <c r="H207" s="302">
        <v>2</v>
      </c>
      <c r="I207" s="252">
        <v>661.36</v>
      </c>
      <c r="J207" s="252">
        <v>584.96</v>
      </c>
      <c r="K207" s="302">
        <v>29</v>
      </c>
      <c r="L207" s="261">
        <f>'Приложение 2'!G209</f>
        <v>2366544.12</v>
      </c>
      <c r="M207" s="252">
        <v>0</v>
      </c>
      <c r="N207" s="252">
        <v>0</v>
      </c>
      <c r="O207" s="252">
        <v>0</v>
      </c>
      <c r="P207" s="252">
        <f>L207</f>
        <v>2366544.12</v>
      </c>
      <c r="Q207" s="252">
        <v>0</v>
      </c>
      <c r="R207" s="252">
        <v>0</v>
      </c>
      <c r="S207" s="250" t="s">
        <v>206</v>
      </c>
      <c r="T207" s="46"/>
      <c r="U207" s="47"/>
    </row>
    <row r="208" spans="1:22" s="36" customFormat="1" ht="24.75" customHeight="1">
      <c r="A208" s="313" t="s">
        <v>108</v>
      </c>
      <c r="B208" s="313"/>
      <c r="C208" s="314"/>
      <c r="D208" s="315"/>
      <c r="E208" s="254" t="s">
        <v>68</v>
      </c>
      <c r="F208" s="254" t="s">
        <v>68</v>
      </c>
      <c r="G208" s="254" t="s">
        <v>68</v>
      </c>
      <c r="H208" s="254" t="s">
        <v>68</v>
      </c>
      <c r="I208" s="252">
        <f>SUM(I207)</f>
        <v>661.36</v>
      </c>
      <c r="J208" s="252">
        <f t="shared" ref="J208:R208" si="36">SUM(J207)</f>
        <v>584.96</v>
      </c>
      <c r="K208" s="299">
        <f t="shared" si="36"/>
        <v>29</v>
      </c>
      <c r="L208" s="252">
        <f>SUM(L207)</f>
        <v>2366544.12</v>
      </c>
      <c r="M208" s="252">
        <f t="shared" si="36"/>
        <v>0</v>
      </c>
      <c r="N208" s="252">
        <f t="shared" si="36"/>
        <v>0</v>
      </c>
      <c r="O208" s="252">
        <f t="shared" si="36"/>
        <v>0</v>
      </c>
      <c r="P208" s="252">
        <f t="shared" si="36"/>
        <v>2366544.12</v>
      </c>
      <c r="Q208" s="252">
        <f t="shared" si="36"/>
        <v>0</v>
      </c>
      <c r="R208" s="252">
        <f t="shared" si="36"/>
        <v>0</v>
      </c>
      <c r="S208" s="252"/>
      <c r="T208" s="45"/>
      <c r="U208" s="45"/>
      <c r="V208" s="37"/>
    </row>
    <row r="209" spans="1:22" s="36" customFormat="1" ht="9" customHeight="1">
      <c r="A209" s="311" t="s">
        <v>57</v>
      </c>
      <c r="B209" s="311"/>
      <c r="C209" s="311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4"/>
      <c r="U209" s="35"/>
      <c r="V209" s="37"/>
    </row>
    <row r="210" spans="1:22" s="36" customFormat="1" ht="9" customHeight="1">
      <c r="A210" s="312">
        <v>164</v>
      </c>
      <c r="B210" s="176" t="s">
        <v>234</v>
      </c>
      <c r="C210" s="250" t="s">
        <v>151</v>
      </c>
      <c r="D210" s="264" t="s">
        <v>150</v>
      </c>
      <c r="E210" s="302">
        <v>1986</v>
      </c>
      <c r="F210" s="254" t="s">
        <v>24</v>
      </c>
      <c r="G210" s="302">
        <v>5</v>
      </c>
      <c r="H210" s="302">
        <v>10</v>
      </c>
      <c r="I210" s="252">
        <v>10091.200000000001</v>
      </c>
      <c r="J210" s="252">
        <v>7242.16</v>
      </c>
      <c r="K210" s="302">
        <v>261</v>
      </c>
      <c r="L210" s="261">
        <f>'Приложение 2'!G212</f>
        <v>7765579.9800000004</v>
      </c>
      <c r="M210" s="252">
        <v>0</v>
      </c>
      <c r="N210" s="252">
        <v>0</v>
      </c>
      <c r="O210" s="252">
        <v>0</v>
      </c>
      <c r="P210" s="252">
        <f>L210</f>
        <v>7765579.9800000004</v>
      </c>
      <c r="Q210" s="252">
        <v>0</v>
      </c>
      <c r="R210" s="252">
        <v>0</v>
      </c>
      <c r="S210" s="250" t="s">
        <v>206</v>
      </c>
      <c r="T210" s="34"/>
      <c r="U210" s="35"/>
      <c r="V210" s="37"/>
    </row>
    <row r="211" spans="1:22" s="36" customFormat="1" ht="9" customHeight="1">
      <c r="A211" s="312">
        <v>165</v>
      </c>
      <c r="B211" s="176" t="s">
        <v>237</v>
      </c>
      <c r="C211" s="250" t="s">
        <v>151</v>
      </c>
      <c r="D211" s="264" t="s">
        <v>150</v>
      </c>
      <c r="E211" s="302">
        <v>1989</v>
      </c>
      <c r="F211" s="254" t="s">
        <v>24</v>
      </c>
      <c r="G211" s="302">
        <v>3</v>
      </c>
      <c r="H211" s="302">
        <v>3</v>
      </c>
      <c r="I211" s="252">
        <v>1674.5</v>
      </c>
      <c r="J211" s="252">
        <v>1497.4</v>
      </c>
      <c r="K211" s="302">
        <v>44</v>
      </c>
      <c r="L211" s="261">
        <f>'Приложение 2'!G213</f>
        <v>3242892.38</v>
      </c>
      <c r="M211" s="252">
        <v>0</v>
      </c>
      <c r="N211" s="252">
        <v>0</v>
      </c>
      <c r="O211" s="252">
        <v>0</v>
      </c>
      <c r="P211" s="252">
        <f>L211</f>
        <v>3242892.38</v>
      </c>
      <c r="Q211" s="252">
        <v>0</v>
      </c>
      <c r="R211" s="252">
        <v>0</v>
      </c>
      <c r="S211" s="250" t="s">
        <v>206</v>
      </c>
      <c r="T211" s="34"/>
      <c r="U211" s="35"/>
      <c r="V211" s="37"/>
    </row>
    <row r="212" spans="1:22" s="36" customFormat="1" ht="9" customHeight="1">
      <c r="A212" s="312">
        <v>166</v>
      </c>
      <c r="B212" s="176" t="s">
        <v>238</v>
      </c>
      <c r="C212" s="250" t="s">
        <v>151</v>
      </c>
      <c r="D212" s="264" t="s">
        <v>150</v>
      </c>
      <c r="E212" s="302">
        <v>1967</v>
      </c>
      <c r="F212" s="254" t="s">
        <v>24</v>
      </c>
      <c r="G212" s="302">
        <v>2</v>
      </c>
      <c r="H212" s="302">
        <v>2</v>
      </c>
      <c r="I212" s="252">
        <v>690.8</v>
      </c>
      <c r="J212" s="252">
        <v>638.79999999999995</v>
      </c>
      <c r="K212" s="302">
        <v>22</v>
      </c>
      <c r="L212" s="261">
        <f>'Приложение 2'!G214</f>
        <v>1697194.37</v>
      </c>
      <c r="M212" s="252">
        <v>0</v>
      </c>
      <c r="N212" s="252">
        <v>0</v>
      </c>
      <c r="O212" s="252">
        <v>0</v>
      </c>
      <c r="P212" s="252">
        <f>L212</f>
        <v>1697194.37</v>
      </c>
      <c r="Q212" s="252">
        <v>0</v>
      </c>
      <c r="R212" s="252">
        <v>0</v>
      </c>
      <c r="S212" s="250" t="s">
        <v>206</v>
      </c>
      <c r="T212" s="34"/>
      <c r="U212" s="35"/>
    </row>
    <row r="213" spans="1:22" s="36" customFormat="1" ht="9" customHeight="1">
      <c r="A213" s="312">
        <v>167</v>
      </c>
      <c r="B213" s="176" t="s">
        <v>796</v>
      </c>
      <c r="C213" s="250" t="s">
        <v>151</v>
      </c>
      <c r="D213" s="264" t="s">
        <v>150</v>
      </c>
      <c r="E213" s="302">
        <v>1987</v>
      </c>
      <c r="F213" s="254" t="s">
        <v>24</v>
      </c>
      <c r="G213" s="302">
        <v>3</v>
      </c>
      <c r="H213" s="302">
        <v>3</v>
      </c>
      <c r="I213" s="252">
        <v>2099</v>
      </c>
      <c r="J213" s="252">
        <v>1298.7</v>
      </c>
      <c r="K213" s="302">
        <v>52</v>
      </c>
      <c r="L213" s="261">
        <f>'Приложение 2'!G215</f>
        <v>3206546.13</v>
      </c>
      <c r="M213" s="252">
        <v>0</v>
      </c>
      <c r="N213" s="252">
        <v>0</v>
      </c>
      <c r="O213" s="252">
        <v>0</v>
      </c>
      <c r="P213" s="252">
        <f>L213</f>
        <v>3206546.13</v>
      </c>
      <c r="Q213" s="252">
        <v>0</v>
      </c>
      <c r="R213" s="252">
        <v>0</v>
      </c>
      <c r="S213" s="250" t="s">
        <v>206</v>
      </c>
      <c r="T213" s="46"/>
      <c r="U213" s="47"/>
      <c r="V213" s="37"/>
    </row>
    <row r="214" spans="1:22" s="36" customFormat="1" ht="30" customHeight="1">
      <c r="A214" s="313" t="s">
        <v>58</v>
      </c>
      <c r="B214" s="313"/>
      <c r="C214" s="314"/>
      <c r="D214" s="312"/>
      <c r="E214" s="254" t="s">
        <v>68</v>
      </c>
      <c r="F214" s="254" t="s">
        <v>68</v>
      </c>
      <c r="G214" s="254" t="s">
        <v>68</v>
      </c>
      <c r="H214" s="254" t="s">
        <v>68</v>
      </c>
      <c r="I214" s="252">
        <f>SUM(I210:I213)</f>
        <v>14555.5</v>
      </c>
      <c r="J214" s="252">
        <f t="shared" ref="J214:R214" si="37">SUM(J210:J213)</f>
        <v>10677.06</v>
      </c>
      <c r="K214" s="302">
        <f>SUM(K210:K213)</f>
        <v>379</v>
      </c>
      <c r="L214" s="252">
        <f>SUM(L210:L213)</f>
        <v>15912212.859999999</v>
      </c>
      <c r="M214" s="252">
        <f t="shared" si="37"/>
        <v>0</v>
      </c>
      <c r="N214" s="252">
        <f>SUM(N210:N213)</f>
        <v>0</v>
      </c>
      <c r="O214" s="252">
        <f t="shared" si="37"/>
        <v>0</v>
      </c>
      <c r="P214" s="252">
        <f>SUM(P210:P213)</f>
        <v>15912212.859999999</v>
      </c>
      <c r="Q214" s="252">
        <f>SUM(Q210:Q213)</f>
        <v>0</v>
      </c>
      <c r="R214" s="252">
        <f t="shared" si="37"/>
        <v>0</v>
      </c>
      <c r="S214" s="252"/>
      <c r="T214" s="38"/>
      <c r="U214" s="38"/>
    </row>
    <row r="215" spans="1:22" s="36" customFormat="1" ht="9" customHeight="1">
      <c r="A215" s="253" t="s">
        <v>976</v>
      </c>
      <c r="B215" s="253"/>
      <c r="C215" s="253"/>
      <c r="D215" s="253"/>
      <c r="E215" s="253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38"/>
      <c r="U215" s="38"/>
    </row>
    <row r="216" spans="1:22" s="36" customFormat="1" ht="9" customHeight="1">
      <c r="A216" s="254">
        <v>168</v>
      </c>
      <c r="B216" s="176" t="s">
        <v>798</v>
      </c>
      <c r="C216" s="250" t="s">
        <v>151</v>
      </c>
      <c r="D216" s="264" t="s">
        <v>150</v>
      </c>
      <c r="E216" s="302">
        <v>1968</v>
      </c>
      <c r="F216" s="254" t="s">
        <v>23</v>
      </c>
      <c r="G216" s="302">
        <v>2</v>
      </c>
      <c r="H216" s="302">
        <v>2</v>
      </c>
      <c r="I216" s="252">
        <v>756.5</v>
      </c>
      <c r="J216" s="252">
        <v>701.7</v>
      </c>
      <c r="K216" s="302">
        <v>18</v>
      </c>
      <c r="L216" s="261">
        <f>'Приложение 2'!G218</f>
        <v>2177947.52</v>
      </c>
      <c r="M216" s="252">
        <v>0</v>
      </c>
      <c r="N216" s="252">
        <v>0</v>
      </c>
      <c r="O216" s="252">
        <v>0</v>
      </c>
      <c r="P216" s="252">
        <f t="shared" ref="P216" si="38">L216</f>
        <v>2177947.52</v>
      </c>
      <c r="Q216" s="252">
        <v>0</v>
      </c>
      <c r="R216" s="252">
        <v>0</v>
      </c>
      <c r="S216" s="250" t="s">
        <v>206</v>
      </c>
      <c r="T216" s="40"/>
      <c r="U216" s="35"/>
    </row>
    <row r="217" spans="1:22" s="36" customFormat="1" ht="30.75" customHeight="1">
      <c r="A217" s="269" t="s">
        <v>977</v>
      </c>
      <c r="B217" s="269"/>
      <c r="C217" s="250"/>
      <c r="D217" s="176"/>
      <c r="E217" s="254" t="s">
        <v>68</v>
      </c>
      <c r="F217" s="254" t="s">
        <v>68</v>
      </c>
      <c r="G217" s="254" t="s">
        <v>68</v>
      </c>
      <c r="H217" s="254" t="s">
        <v>68</v>
      </c>
      <c r="I217" s="252">
        <f t="shared" ref="I217:R217" si="39">SUM(I216:I216)</f>
        <v>756.5</v>
      </c>
      <c r="J217" s="252">
        <f t="shared" si="39"/>
        <v>701.7</v>
      </c>
      <c r="K217" s="302">
        <f t="shared" si="39"/>
        <v>18</v>
      </c>
      <c r="L217" s="252">
        <f t="shared" si="39"/>
        <v>2177947.52</v>
      </c>
      <c r="M217" s="252">
        <f t="shared" si="39"/>
        <v>0</v>
      </c>
      <c r="N217" s="252">
        <f t="shared" si="39"/>
        <v>0</v>
      </c>
      <c r="O217" s="252">
        <f t="shared" si="39"/>
        <v>0</v>
      </c>
      <c r="P217" s="252">
        <f t="shared" si="39"/>
        <v>2177947.52</v>
      </c>
      <c r="Q217" s="252">
        <f t="shared" si="39"/>
        <v>0</v>
      </c>
      <c r="R217" s="252">
        <f t="shared" si="39"/>
        <v>0</v>
      </c>
      <c r="S217" s="252"/>
      <c r="T217" s="38"/>
      <c r="U217" s="38"/>
    </row>
    <row r="218" spans="1:22" s="36" customFormat="1" ht="9" customHeight="1">
      <c r="A218" s="253" t="s">
        <v>78</v>
      </c>
      <c r="B218" s="253"/>
      <c r="C218" s="253"/>
      <c r="D218" s="253"/>
      <c r="E218" s="253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34"/>
      <c r="U218" s="35"/>
    </row>
    <row r="219" spans="1:22" s="36" customFormat="1" ht="9" customHeight="1">
      <c r="A219" s="254">
        <v>169</v>
      </c>
      <c r="B219" s="310" t="s">
        <v>803</v>
      </c>
      <c r="C219" s="250" t="s">
        <v>151</v>
      </c>
      <c r="D219" s="264" t="s">
        <v>150</v>
      </c>
      <c r="E219" s="302">
        <v>1952</v>
      </c>
      <c r="F219" s="254" t="s">
        <v>23</v>
      </c>
      <c r="G219" s="302">
        <v>2</v>
      </c>
      <c r="H219" s="302">
        <v>2</v>
      </c>
      <c r="I219" s="252">
        <v>412.9</v>
      </c>
      <c r="J219" s="252">
        <v>361.7</v>
      </c>
      <c r="K219" s="302">
        <v>34</v>
      </c>
      <c r="L219" s="261">
        <f>'Приложение 2'!G221</f>
        <v>1090387.23</v>
      </c>
      <c r="M219" s="252">
        <v>0</v>
      </c>
      <c r="N219" s="252">
        <v>0</v>
      </c>
      <c r="O219" s="252">
        <v>0</v>
      </c>
      <c r="P219" s="252">
        <f t="shared" ref="P219:P224" si="40">L219</f>
        <v>1090387.23</v>
      </c>
      <c r="Q219" s="252">
        <v>0</v>
      </c>
      <c r="R219" s="252">
        <v>0</v>
      </c>
      <c r="S219" s="250" t="s">
        <v>206</v>
      </c>
      <c r="T219" s="34"/>
      <c r="U219" s="35"/>
    </row>
    <row r="220" spans="1:22" s="36" customFormat="1" ht="9" customHeight="1">
      <c r="A220" s="254">
        <v>170</v>
      </c>
      <c r="B220" s="310" t="s">
        <v>801</v>
      </c>
      <c r="C220" s="250" t="s">
        <v>151</v>
      </c>
      <c r="D220" s="264" t="s">
        <v>150</v>
      </c>
      <c r="E220" s="302">
        <v>1972</v>
      </c>
      <c r="F220" s="254" t="s">
        <v>23</v>
      </c>
      <c r="G220" s="302">
        <v>2</v>
      </c>
      <c r="H220" s="302">
        <v>1</v>
      </c>
      <c r="I220" s="252">
        <v>467.5</v>
      </c>
      <c r="J220" s="252">
        <v>377.8</v>
      </c>
      <c r="K220" s="302">
        <v>13</v>
      </c>
      <c r="L220" s="261">
        <f>'Приложение 2'!G222</f>
        <v>1741550.32</v>
      </c>
      <c r="M220" s="252">
        <v>0</v>
      </c>
      <c r="N220" s="252">
        <v>0</v>
      </c>
      <c r="O220" s="252">
        <v>0</v>
      </c>
      <c r="P220" s="252">
        <f t="shared" si="40"/>
        <v>1741550.32</v>
      </c>
      <c r="Q220" s="252">
        <v>0</v>
      </c>
      <c r="R220" s="252">
        <v>0</v>
      </c>
      <c r="S220" s="250" t="s">
        <v>206</v>
      </c>
      <c r="T220" s="34"/>
      <c r="U220" s="35"/>
    </row>
    <row r="221" spans="1:22" s="36" customFormat="1" ht="9" customHeight="1">
      <c r="A221" s="254">
        <v>171</v>
      </c>
      <c r="B221" s="310" t="s">
        <v>812</v>
      </c>
      <c r="C221" s="250" t="s">
        <v>151</v>
      </c>
      <c r="D221" s="264" t="s">
        <v>150</v>
      </c>
      <c r="E221" s="302">
        <v>1983</v>
      </c>
      <c r="F221" s="254" t="s">
        <v>24</v>
      </c>
      <c r="G221" s="302">
        <v>2</v>
      </c>
      <c r="H221" s="302">
        <v>2</v>
      </c>
      <c r="I221" s="252">
        <v>653</v>
      </c>
      <c r="J221" s="252">
        <v>588</v>
      </c>
      <c r="K221" s="302">
        <v>231</v>
      </c>
      <c r="L221" s="261">
        <f>'Приложение 2'!G223</f>
        <v>1872204.81</v>
      </c>
      <c r="M221" s="252">
        <v>0</v>
      </c>
      <c r="N221" s="252">
        <v>0</v>
      </c>
      <c r="O221" s="252">
        <v>0</v>
      </c>
      <c r="P221" s="252">
        <f t="shared" si="40"/>
        <v>1872204.81</v>
      </c>
      <c r="Q221" s="252">
        <v>0</v>
      </c>
      <c r="R221" s="252">
        <v>0</v>
      </c>
      <c r="S221" s="250" t="s">
        <v>206</v>
      </c>
      <c r="T221" s="34"/>
      <c r="U221" s="35"/>
    </row>
    <row r="222" spans="1:22" s="36" customFormat="1" ht="9" customHeight="1">
      <c r="A222" s="254">
        <v>172</v>
      </c>
      <c r="B222" s="310" t="s">
        <v>813</v>
      </c>
      <c r="C222" s="250" t="s">
        <v>151</v>
      </c>
      <c r="D222" s="264" t="s">
        <v>150</v>
      </c>
      <c r="E222" s="302">
        <v>1976</v>
      </c>
      <c r="F222" s="254" t="s">
        <v>23</v>
      </c>
      <c r="G222" s="302">
        <v>3</v>
      </c>
      <c r="H222" s="302">
        <v>2</v>
      </c>
      <c r="I222" s="252">
        <v>1162.8399999999999</v>
      </c>
      <c r="J222" s="252">
        <v>1092.5999999999999</v>
      </c>
      <c r="K222" s="302">
        <v>54</v>
      </c>
      <c r="L222" s="261">
        <f>'Приложение 2'!G224</f>
        <v>2567256.14</v>
      </c>
      <c r="M222" s="252">
        <v>0</v>
      </c>
      <c r="N222" s="252">
        <v>0</v>
      </c>
      <c r="O222" s="252">
        <v>0</v>
      </c>
      <c r="P222" s="252">
        <f t="shared" si="40"/>
        <v>2567256.14</v>
      </c>
      <c r="Q222" s="252">
        <v>0</v>
      </c>
      <c r="R222" s="252">
        <v>0</v>
      </c>
      <c r="S222" s="250" t="s">
        <v>206</v>
      </c>
      <c r="T222" s="34"/>
      <c r="U222" s="35"/>
    </row>
    <row r="223" spans="1:22" s="36" customFormat="1" ht="9" customHeight="1">
      <c r="A223" s="254">
        <v>173</v>
      </c>
      <c r="B223" s="310" t="s">
        <v>814</v>
      </c>
      <c r="C223" s="250" t="s">
        <v>151</v>
      </c>
      <c r="D223" s="264" t="s">
        <v>150</v>
      </c>
      <c r="E223" s="302">
        <v>1965</v>
      </c>
      <c r="F223" s="254" t="s">
        <v>24</v>
      </c>
      <c r="G223" s="302">
        <v>3</v>
      </c>
      <c r="H223" s="302">
        <v>2</v>
      </c>
      <c r="I223" s="252">
        <v>1073.6199999999999</v>
      </c>
      <c r="J223" s="252">
        <v>994</v>
      </c>
      <c r="K223" s="302">
        <v>49</v>
      </c>
      <c r="L223" s="261">
        <f>'Приложение 2'!G225</f>
        <v>2279205.87</v>
      </c>
      <c r="M223" s="252">
        <v>0</v>
      </c>
      <c r="N223" s="252">
        <v>0</v>
      </c>
      <c r="O223" s="252">
        <v>0</v>
      </c>
      <c r="P223" s="252">
        <f t="shared" si="40"/>
        <v>2279205.87</v>
      </c>
      <c r="Q223" s="252">
        <v>0</v>
      </c>
      <c r="R223" s="252">
        <v>0</v>
      </c>
      <c r="S223" s="250" t="s">
        <v>206</v>
      </c>
      <c r="T223" s="34"/>
      <c r="U223" s="35"/>
    </row>
    <row r="224" spans="1:22" s="36" customFormat="1" ht="9" customHeight="1">
      <c r="A224" s="254">
        <v>174</v>
      </c>
      <c r="B224" s="310" t="s">
        <v>820</v>
      </c>
      <c r="C224" s="250" t="s">
        <v>151</v>
      </c>
      <c r="D224" s="264" t="s">
        <v>150</v>
      </c>
      <c r="E224" s="302">
        <v>1975</v>
      </c>
      <c r="F224" s="254" t="s">
        <v>23</v>
      </c>
      <c r="G224" s="302">
        <v>3</v>
      </c>
      <c r="H224" s="302">
        <v>2</v>
      </c>
      <c r="I224" s="252">
        <v>1185.5999999999999</v>
      </c>
      <c r="J224" s="252">
        <v>1102.8</v>
      </c>
      <c r="K224" s="302">
        <v>141</v>
      </c>
      <c r="L224" s="261">
        <f>'Приложение 2'!G226</f>
        <v>1938466.18</v>
      </c>
      <c r="M224" s="252">
        <v>0</v>
      </c>
      <c r="N224" s="252">
        <v>0</v>
      </c>
      <c r="O224" s="252">
        <v>0</v>
      </c>
      <c r="P224" s="252">
        <f t="shared" si="40"/>
        <v>1938466.18</v>
      </c>
      <c r="Q224" s="252">
        <v>0</v>
      </c>
      <c r="R224" s="252">
        <v>0</v>
      </c>
      <c r="S224" s="250" t="s">
        <v>206</v>
      </c>
      <c r="T224" s="40"/>
      <c r="U224" s="35"/>
    </row>
    <row r="225" spans="1:22" s="36" customFormat="1" ht="24.75" customHeight="1">
      <c r="A225" s="269" t="s">
        <v>79</v>
      </c>
      <c r="B225" s="269"/>
      <c r="C225" s="250"/>
      <c r="D225" s="176"/>
      <c r="E225" s="6" t="s">
        <v>68</v>
      </c>
      <c r="F225" s="6" t="s">
        <v>68</v>
      </c>
      <c r="G225" s="6" t="s">
        <v>68</v>
      </c>
      <c r="H225" s="6" t="s">
        <v>68</v>
      </c>
      <c r="I225" s="251">
        <f>SUM(I219:I224)</f>
        <v>4955.4599999999991</v>
      </c>
      <c r="J225" s="251">
        <f t="shared" ref="J225:R225" si="41">SUM(J219:J224)</f>
        <v>4516.8999999999996</v>
      </c>
      <c r="K225" s="302">
        <f t="shared" si="41"/>
        <v>522</v>
      </c>
      <c r="L225" s="251">
        <f t="shared" si="41"/>
        <v>11489070.550000001</v>
      </c>
      <c r="M225" s="251">
        <f t="shared" si="41"/>
        <v>0</v>
      </c>
      <c r="N225" s="251">
        <f t="shared" si="41"/>
        <v>0</v>
      </c>
      <c r="O225" s="251">
        <f t="shared" si="41"/>
        <v>0</v>
      </c>
      <c r="P225" s="251">
        <f t="shared" si="41"/>
        <v>11489070.550000001</v>
      </c>
      <c r="Q225" s="251">
        <f t="shared" si="41"/>
        <v>0</v>
      </c>
      <c r="R225" s="251">
        <f t="shared" si="41"/>
        <v>0</v>
      </c>
      <c r="S225" s="252"/>
      <c r="T225" s="40"/>
      <c r="U225" s="35"/>
    </row>
    <row r="226" spans="1:22" s="36" customFormat="1" ht="9" customHeight="1">
      <c r="A226" s="253" t="s">
        <v>821</v>
      </c>
      <c r="B226" s="253"/>
      <c r="C226" s="253"/>
      <c r="D226" s="253"/>
      <c r="E226" s="253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40"/>
      <c r="U226" s="35"/>
    </row>
    <row r="227" spans="1:22" s="36" customFormat="1" ht="9" customHeight="1">
      <c r="A227" s="254">
        <v>175</v>
      </c>
      <c r="B227" s="176" t="s">
        <v>824</v>
      </c>
      <c r="C227" s="250" t="s">
        <v>151</v>
      </c>
      <c r="D227" s="264" t="s">
        <v>150</v>
      </c>
      <c r="E227" s="316">
        <v>1981</v>
      </c>
      <c r="F227" s="6" t="s">
        <v>23</v>
      </c>
      <c r="G227" s="316">
        <v>2</v>
      </c>
      <c r="H227" s="316">
        <v>3</v>
      </c>
      <c r="I227" s="251">
        <v>948.2</v>
      </c>
      <c r="J227" s="251">
        <v>932.5</v>
      </c>
      <c r="K227" s="302">
        <v>32</v>
      </c>
      <c r="L227" s="261">
        <f>'Приложение 2'!G229</f>
        <v>3460969.82</v>
      </c>
      <c r="M227" s="252">
        <v>0</v>
      </c>
      <c r="N227" s="252">
        <v>0</v>
      </c>
      <c r="O227" s="252">
        <v>0</v>
      </c>
      <c r="P227" s="252">
        <f t="shared" ref="P227" si="42">L227</f>
        <v>3460969.82</v>
      </c>
      <c r="Q227" s="252">
        <v>0</v>
      </c>
      <c r="R227" s="252">
        <v>0</v>
      </c>
      <c r="S227" s="250" t="s">
        <v>206</v>
      </c>
      <c r="T227" s="40"/>
      <c r="U227" s="35"/>
    </row>
    <row r="228" spans="1:22" s="36" customFormat="1" ht="22.5" customHeight="1">
      <c r="A228" s="269" t="s">
        <v>822</v>
      </c>
      <c r="B228" s="269"/>
      <c r="C228" s="250"/>
      <c r="D228" s="176"/>
      <c r="E228" s="6" t="s">
        <v>68</v>
      </c>
      <c r="F228" s="6" t="s">
        <v>68</v>
      </c>
      <c r="G228" s="6" t="s">
        <v>68</v>
      </c>
      <c r="H228" s="6" t="s">
        <v>68</v>
      </c>
      <c r="I228" s="251">
        <f t="shared" ref="I228:R228" si="43">SUM(I227:I227)</f>
        <v>948.2</v>
      </c>
      <c r="J228" s="251">
        <f t="shared" si="43"/>
        <v>932.5</v>
      </c>
      <c r="K228" s="302">
        <f t="shared" si="43"/>
        <v>32</v>
      </c>
      <c r="L228" s="251">
        <f t="shared" si="43"/>
        <v>3460969.82</v>
      </c>
      <c r="M228" s="251">
        <f t="shared" si="43"/>
        <v>0</v>
      </c>
      <c r="N228" s="251">
        <f t="shared" si="43"/>
        <v>0</v>
      </c>
      <c r="O228" s="251">
        <f t="shared" si="43"/>
        <v>0</v>
      </c>
      <c r="P228" s="251">
        <f t="shared" si="43"/>
        <v>3460969.82</v>
      </c>
      <c r="Q228" s="251">
        <f t="shared" si="43"/>
        <v>0</v>
      </c>
      <c r="R228" s="251">
        <f t="shared" si="43"/>
        <v>0</v>
      </c>
      <c r="S228" s="252"/>
      <c r="T228" s="38"/>
      <c r="U228" s="38"/>
      <c r="V228" s="37"/>
    </row>
    <row r="229" spans="1:22" s="36" customFormat="1" ht="9" customHeight="1">
      <c r="A229" s="253" t="s">
        <v>123</v>
      </c>
      <c r="B229" s="253"/>
      <c r="C229" s="253"/>
      <c r="D229" s="253"/>
      <c r="E229" s="253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34"/>
      <c r="U229" s="35"/>
      <c r="V229" s="37"/>
    </row>
    <row r="230" spans="1:22" s="36" customFormat="1" ht="9" customHeight="1">
      <c r="A230" s="254">
        <v>176</v>
      </c>
      <c r="B230" s="310" t="s">
        <v>240</v>
      </c>
      <c r="C230" s="250" t="s">
        <v>151</v>
      </c>
      <c r="D230" s="264" t="s">
        <v>150</v>
      </c>
      <c r="E230" s="302">
        <v>1972</v>
      </c>
      <c r="F230" s="254" t="s">
        <v>23</v>
      </c>
      <c r="G230" s="302">
        <v>2</v>
      </c>
      <c r="H230" s="302">
        <v>3</v>
      </c>
      <c r="I230" s="252">
        <v>970.8</v>
      </c>
      <c r="J230" s="252">
        <v>879.5</v>
      </c>
      <c r="K230" s="302">
        <v>39</v>
      </c>
      <c r="L230" s="261">
        <f>'Приложение 2'!G232</f>
        <v>2627833.2200000002</v>
      </c>
      <c r="M230" s="252">
        <v>0</v>
      </c>
      <c r="N230" s="252">
        <v>0</v>
      </c>
      <c r="O230" s="252">
        <v>0</v>
      </c>
      <c r="P230" s="252">
        <f>L230</f>
        <v>2627833.2200000002</v>
      </c>
      <c r="Q230" s="252">
        <v>0</v>
      </c>
      <c r="R230" s="252">
        <v>0</v>
      </c>
      <c r="S230" s="250" t="s">
        <v>206</v>
      </c>
      <c r="T230" s="34"/>
      <c r="U230" s="35"/>
    </row>
    <row r="231" spans="1:22" s="36" customFormat="1" ht="9" customHeight="1">
      <c r="A231" s="254">
        <v>177</v>
      </c>
      <c r="B231" s="310" t="s">
        <v>825</v>
      </c>
      <c r="C231" s="250" t="s">
        <v>151</v>
      </c>
      <c r="D231" s="264" t="s">
        <v>150</v>
      </c>
      <c r="E231" s="302">
        <v>1986</v>
      </c>
      <c r="F231" s="254" t="s">
        <v>23</v>
      </c>
      <c r="G231" s="302">
        <v>3</v>
      </c>
      <c r="H231" s="302">
        <v>2</v>
      </c>
      <c r="I231" s="252">
        <v>1363.8</v>
      </c>
      <c r="J231" s="252">
        <v>1262.0999999999999</v>
      </c>
      <c r="K231" s="302">
        <v>49</v>
      </c>
      <c r="L231" s="261">
        <f>'Приложение 2'!G233</f>
        <v>3433629.37</v>
      </c>
      <c r="M231" s="252">
        <v>0</v>
      </c>
      <c r="N231" s="252">
        <v>0</v>
      </c>
      <c r="O231" s="252">
        <v>0</v>
      </c>
      <c r="P231" s="252">
        <f>L231</f>
        <v>3433629.37</v>
      </c>
      <c r="Q231" s="252">
        <v>0</v>
      </c>
      <c r="R231" s="252">
        <v>0</v>
      </c>
      <c r="S231" s="250" t="s">
        <v>206</v>
      </c>
      <c r="T231" s="40"/>
      <c r="U231" s="35"/>
      <c r="V231" s="37"/>
    </row>
    <row r="232" spans="1:22" s="36" customFormat="1" ht="24" customHeight="1">
      <c r="A232" s="269" t="s">
        <v>110</v>
      </c>
      <c r="B232" s="269"/>
      <c r="C232" s="250"/>
      <c r="D232" s="176"/>
      <c r="E232" s="6" t="s">
        <v>68</v>
      </c>
      <c r="F232" s="6" t="s">
        <v>68</v>
      </c>
      <c r="G232" s="6" t="s">
        <v>68</v>
      </c>
      <c r="H232" s="6" t="s">
        <v>68</v>
      </c>
      <c r="I232" s="251">
        <f t="shared" ref="I232:R232" si="44">SUM(I230:I231)</f>
        <v>2334.6</v>
      </c>
      <c r="J232" s="251">
        <f t="shared" si="44"/>
        <v>2141.6</v>
      </c>
      <c r="K232" s="302">
        <f t="shared" si="44"/>
        <v>88</v>
      </c>
      <c r="L232" s="251">
        <f t="shared" si="44"/>
        <v>6061462.5899999999</v>
      </c>
      <c r="M232" s="251">
        <f t="shared" si="44"/>
        <v>0</v>
      </c>
      <c r="N232" s="251">
        <f t="shared" si="44"/>
        <v>0</v>
      </c>
      <c r="O232" s="251">
        <f t="shared" si="44"/>
        <v>0</v>
      </c>
      <c r="P232" s="251">
        <f t="shared" si="44"/>
        <v>6061462.5899999999</v>
      </c>
      <c r="Q232" s="251">
        <f t="shared" si="44"/>
        <v>0</v>
      </c>
      <c r="R232" s="251">
        <f t="shared" si="44"/>
        <v>0</v>
      </c>
      <c r="S232" s="252"/>
      <c r="T232" s="38"/>
      <c r="U232" s="38"/>
    </row>
    <row r="233" spans="1:22" s="36" customFormat="1" ht="9" customHeight="1">
      <c r="A233" s="253" t="s">
        <v>76</v>
      </c>
      <c r="B233" s="253"/>
      <c r="C233" s="253"/>
      <c r="D233" s="253"/>
      <c r="E233" s="253"/>
      <c r="F233" s="253"/>
      <c r="G233" s="253"/>
      <c r="H233" s="253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253"/>
      <c r="T233" s="34"/>
      <c r="U233" s="35"/>
    </row>
    <row r="234" spans="1:22" s="36" customFormat="1" ht="9" customHeight="1">
      <c r="A234" s="254">
        <v>178</v>
      </c>
      <c r="B234" s="310" t="s">
        <v>830</v>
      </c>
      <c r="C234" s="250" t="s">
        <v>151</v>
      </c>
      <c r="D234" s="264" t="s">
        <v>150</v>
      </c>
      <c r="E234" s="302">
        <v>1980</v>
      </c>
      <c r="F234" s="254" t="s">
        <v>24</v>
      </c>
      <c r="G234" s="302">
        <v>2</v>
      </c>
      <c r="H234" s="302">
        <v>3</v>
      </c>
      <c r="I234" s="252">
        <v>971.2</v>
      </c>
      <c r="J234" s="252">
        <v>546</v>
      </c>
      <c r="K234" s="302">
        <v>13</v>
      </c>
      <c r="L234" s="261">
        <f>'Приложение 2'!G236</f>
        <v>2282745.86</v>
      </c>
      <c r="M234" s="252">
        <v>0</v>
      </c>
      <c r="N234" s="252">
        <v>0</v>
      </c>
      <c r="O234" s="252">
        <v>0</v>
      </c>
      <c r="P234" s="252">
        <f>L234</f>
        <v>2282745.86</v>
      </c>
      <c r="Q234" s="252">
        <v>0</v>
      </c>
      <c r="R234" s="252">
        <v>0</v>
      </c>
      <c r="S234" s="250" t="s">
        <v>206</v>
      </c>
      <c r="T234" s="34"/>
      <c r="U234" s="35"/>
    </row>
    <row r="235" spans="1:22" s="36" customFormat="1" ht="9" customHeight="1">
      <c r="A235" s="254">
        <v>179</v>
      </c>
      <c r="B235" s="310" t="s">
        <v>829</v>
      </c>
      <c r="C235" s="250" t="s">
        <v>151</v>
      </c>
      <c r="D235" s="264" t="s">
        <v>150</v>
      </c>
      <c r="E235" s="302">
        <v>1978</v>
      </c>
      <c r="F235" s="254" t="s">
        <v>23</v>
      </c>
      <c r="G235" s="302">
        <v>2</v>
      </c>
      <c r="H235" s="302">
        <v>1</v>
      </c>
      <c r="I235" s="252">
        <v>379</v>
      </c>
      <c r="J235" s="252">
        <v>234.3</v>
      </c>
      <c r="K235" s="302">
        <v>6</v>
      </c>
      <c r="L235" s="261">
        <f>'Приложение 2'!G237</f>
        <v>1764811.92</v>
      </c>
      <c r="M235" s="252">
        <v>0</v>
      </c>
      <c r="N235" s="252">
        <v>0</v>
      </c>
      <c r="O235" s="252">
        <v>0</v>
      </c>
      <c r="P235" s="252">
        <f>L235</f>
        <v>1764811.92</v>
      </c>
      <c r="Q235" s="252">
        <v>0</v>
      </c>
      <c r="R235" s="252">
        <v>0</v>
      </c>
      <c r="S235" s="250" t="s">
        <v>206</v>
      </c>
      <c r="T235" s="34"/>
      <c r="U235" s="34"/>
    </row>
    <row r="236" spans="1:22" s="36" customFormat="1" ht="26.25" customHeight="1">
      <c r="A236" s="269" t="s">
        <v>75</v>
      </c>
      <c r="B236" s="269"/>
      <c r="C236" s="250"/>
      <c r="D236" s="176"/>
      <c r="E236" s="6" t="s">
        <v>68</v>
      </c>
      <c r="F236" s="6" t="s">
        <v>68</v>
      </c>
      <c r="G236" s="6" t="s">
        <v>68</v>
      </c>
      <c r="H236" s="6" t="s">
        <v>68</v>
      </c>
      <c r="I236" s="251">
        <f t="shared" ref="I236:R236" si="45">SUM(I234:I235)</f>
        <v>1350.2</v>
      </c>
      <c r="J236" s="251">
        <f t="shared" si="45"/>
        <v>780.3</v>
      </c>
      <c r="K236" s="302">
        <f t="shared" si="45"/>
        <v>19</v>
      </c>
      <c r="L236" s="251">
        <f t="shared" si="45"/>
        <v>4047557.78</v>
      </c>
      <c r="M236" s="251">
        <f t="shared" si="45"/>
        <v>0</v>
      </c>
      <c r="N236" s="251">
        <f t="shared" si="45"/>
        <v>0</v>
      </c>
      <c r="O236" s="251">
        <f t="shared" si="45"/>
        <v>0</v>
      </c>
      <c r="P236" s="251">
        <f t="shared" si="45"/>
        <v>4047557.78</v>
      </c>
      <c r="Q236" s="251">
        <f t="shared" si="45"/>
        <v>0</v>
      </c>
      <c r="R236" s="251">
        <f t="shared" si="45"/>
        <v>0</v>
      </c>
      <c r="S236" s="252"/>
      <c r="T236" s="38"/>
      <c r="U236" s="38"/>
    </row>
    <row r="237" spans="1:22" s="36" customFormat="1" ht="9" customHeight="1">
      <c r="A237" s="253" t="s">
        <v>61</v>
      </c>
      <c r="B237" s="253"/>
      <c r="C237" s="253"/>
      <c r="D237" s="253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34"/>
      <c r="U237" s="35"/>
    </row>
    <row r="238" spans="1:22" s="36" customFormat="1" ht="9" customHeight="1">
      <c r="A238" s="254">
        <v>180</v>
      </c>
      <c r="B238" s="176" t="s">
        <v>835</v>
      </c>
      <c r="C238" s="250" t="s">
        <v>151</v>
      </c>
      <c r="D238" s="264" t="s">
        <v>150</v>
      </c>
      <c r="E238" s="302">
        <v>1960</v>
      </c>
      <c r="F238" s="254" t="s">
        <v>23</v>
      </c>
      <c r="G238" s="302">
        <v>2</v>
      </c>
      <c r="H238" s="302">
        <v>1</v>
      </c>
      <c r="I238" s="252">
        <v>286.12</v>
      </c>
      <c r="J238" s="252">
        <v>265.12</v>
      </c>
      <c r="K238" s="302">
        <v>17</v>
      </c>
      <c r="L238" s="261">
        <f>'Приложение 2'!G240</f>
        <v>1138848.8799999999</v>
      </c>
      <c r="M238" s="252">
        <v>0</v>
      </c>
      <c r="N238" s="252">
        <v>0</v>
      </c>
      <c r="O238" s="252">
        <v>0</v>
      </c>
      <c r="P238" s="252">
        <f>L238</f>
        <v>1138848.8799999999</v>
      </c>
      <c r="Q238" s="252">
        <v>0</v>
      </c>
      <c r="R238" s="252">
        <v>0</v>
      </c>
      <c r="S238" s="250" t="s">
        <v>206</v>
      </c>
      <c r="T238" s="34"/>
      <c r="U238" s="35"/>
    </row>
    <row r="239" spans="1:22" s="36" customFormat="1" ht="9" customHeight="1">
      <c r="A239" s="254">
        <v>181</v>
      </c>
      <c r="B239" s="176" t="s">
        <v>836</v>
      </c>
      <c r="C239" s="250" t="s">
        <v>151</v>
      </c>
      <c r="D239" s="264" t="s">
        <v>150</v>
      </c>
      <c r="E239" s="302">
        <v>1976</v>
      </c>
      <c r="F239" s="254" t="s">
        <v>24</v>
      </c>
      <c r="G239" s="302">
        <v>2</v>
      </c>
      <c r="H239" s="302">
        <v>3</v>
      </c>
      <c r="I239" s="252">
        <v>961.79</v>
      </c>
      <c r="J239" s="252">
        <v>909.84</v>
      </c>
      <c r="K239" s="302">
        <v>19</v>
      </c>
      <c r="L239" s="261">
        <f>'Приложение 2'!G241</f>
        <v>2972314.8</v>
      </c>
      <c r="M239" s="252">
        <v>0</v>
      </c>
      <c r="N239" s="252">
        <v>0</v>
      </c>
      <c r="O239" s="252">
        <v>0</v>
      </c>
      <c r="P239" s="252">
        <f>L239</f>
        <v>2972314.8</v>
      </c>
      <c r="Q239" s="252">
        <v>0</v>
      </c>
      <c r="R239" s="252">
        <v>0</v>
      </c>
      <c r="S239" s="250" t="s">
        <v>206</v>
      </c>
      <c r="T239" s="34"/>
      <c r="U239" s="35"/>
    </row>
    <row r="240" spans="1:22" s="36" customFormat="1" ht="24.75" customHeight="1">
      <c r="A240" s="269" t="s">
        <v>60</v>
      </c>
      <c r="B240" s="269"/>
      <c r="C240" s="250"/>
      <c r="D240" s="176"/>
      <c r="E240" s="6" t="s">
        <v>68</v>
      </c>
      <c r="F240" s="6" t="s">
        <v>68</v>
      </c>
      <c r="G240" s="6" t="s">
        <v>68</v>
      </c>
      <c r="H240" s="6" t="s">
        <v>68</v>
      </c>
      <c r="I240" s="251">
        <f t="shared" ref="I240:R240" si="46">SUM(I238:I239)</f>
        <v>1247.9099999999999</v>
      </c>
      <c r="J240" s="251">
        <f t="shared" si="46"/>
        <v>1174.96</v>
      </c>
      <c r="K240" s="6">
        <f t="shared" si="46"/>
        <v>36</v>
      </c>
      <c r="L240" s="317">
        <f t="shared" si="46"/>
        <v>4111163.6799999997</v>
      </c>
      <c r="M240" s="318">
        <f t="shared" si="46"/>
        <v>0</v>
      </c>
      <c r="N240" s="318">
        <f t="shared" si="46"/>
        <v>0</v>
      </c>
      <c r="O240" s="318">
        <f t="shared" si="46"/>
        <v>0</v>
      </c>
      <c r="P240" s="318">
        <f t="shared" si="46"/>
        <v>4111163.6799999997</v>
      </c>
      <c r="Q240" s="318">
        <f t="shared" si="46"/>
        <v>0</v>
      </c>
      <c r="R240" s="318">
        <f t="shared" si="46"/>
        <v>0</v>
      </c>
      <c r="S240" s="252"/>
      <c r="T240" s="38"/>
      <c r="U240" s="38"/>
    </row>
    <row r="241" spans="1:22" s="36" customFormat="1" ht="9" customHeight="1">
      <c r="A241" s="253" t="s">
        <v>84</v>
      </c>
      <c r="B241" s="253"/>
      <c r="C241" s="253"/>
      <c r="D241" s="253"/>
      <c r="E241" s="253"/>
      <c r="F241" s="253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34"/>
      <c r="U241" s="35"/>
    </row>
    <row r="242" spans="1:22" s="36" customFormat="1" ht="9" customHeight="1">
      <c r="A242" s="319">
        <v>182</v>
      </c>
      <c r="B242" s="320" t="s">
        <v>941</v>
      </c>
      <c r="C242" s="250" t="s">
        <v>151</v>
      </c>
      <c r="D242" s="264" t="s">
        <v>150</v>
      </c>
      <c r="E242" s="321">
        <v>1955</v>
      </c>
      <c r="F242" s="322" t="s">
        <v>23</v>
      </c>
      <c r="G242" s="321">
        <v>2</v>
      </c>
      <c r="H242" s="321">
        <v>2</v>
      </c>
      <c r="I242" s="323">
        <v>1075</v>
      </c>
      <c r="J242" s="323">
        <v>691.56</v>
      </c>
      <c r="K242" s="321">
        <v>23</v>
      </c>
      <c r="L242" s="261">
        <f>'Приложение 2'!G244</f>
        <v>172001.3</v>
      </c>
      <c r="M242" s="252">
        <v>0</v>
      </c>
      <c r="N242" s="252">
        <v>0</v>
      </c>
      <c r="O242" s="252">
        <v>0</v>
      </c>
      <c r="P242" s="252">
        <f>L242</f>
        <v>172001.3</v>
      </c>
      <c r="Q242" s="252">
        <v>0</v>
      </c>
      <c r="R242" s="252">
        <v>0</v>
      </c>
      <c r="S242" s="250" t="s">
        <v>206</v>
      </c>
      <c r="T242" s="34"/>
      <c r="U242" s="35"/>
      <c r="V242" s="37"/>
    </row>
    <row r="243" spans="1:22" s="36" customFormat="1" ht="9" customHeight="1">
      <c r="A243" s="319">
        <v>183</v>
      </c>
      <c r="B243" s="320" t="s">
        <v>839</v>
      </c>
      <c r="C243" s="250" t="s">
        <v>151</v>
      </c>
      <c r="D243" s="264" t="s">
        <v>150</v>
      </c>
      <c r="E243" s="321">
        <v>1975</v>
      </c>
      <c r="F243" s="322" t="s">
        <v>24</v>
      </c>
      <c r="G243" s="321">
        <v>2</v>
      </c>
      <c r="H243" s="321">
        <v>3</v>
      </c>
      <c r="I243" s="323">
        <v>1589.92</v>
      </c>
      <c r="J243" s="323">
        <v>903.66</v>
      </c>
      <c r="K243" s="321">
        <v>34</v>
      </c>
      <c r="L243" s="261">
        <f>'Приложение 2'!G245</f>
        <v>111644.94</v>
      </c>
      <c r="M243" s="252">
        <v>0</v>
      </c>
      <c r="N243" s="252">
        <v>0</v>
      </c>
      <c r="O243" s="252">
        <v>0</v>
      </c>
      <c r="P243" s="252">
        <f>L243</f>
        <v>111644.94</v>
      </c>
      <c r="Q243" s="252">
        <v>0</v>
      </c>
      <c r="R243" s="252">
        <v>0</v>
      </c>
      <c r="S243" s="250" t="s">
        <v>206</v>
      </c>
      <c r="T243" s="34"/>
      <c r="U243" s="35"/>
    </row>
    <row r="244" spans="1:22" s="36" customFormat="1" ht="9" customHeight="1">
      <c r="A244" s="319">
        <v>184</v>
      </c>
      <c r="B244" s="320" t="s">
        <v>842</v>
      </c>
      <c r="C244" s="250" t="s">
        <v>151</v>
      </c>
      <c r="D244" s="264" t="s">
        <v>150</v>
      </c>
      <c r="E244" s="321">
        <v>1974</v>
      </c>
      <c r="F244" s="322" t="s">
        <v>23</v>
      </c>
      <c r="G244" s="321">
        <v>2</v>
      </c>
      <c r="H244" s="321">
        <v>2</v>
      </c>
      <c r="I244" s="323">
        <v>396.4</v>
      </c>
      <c r="J244" s="323">
        <v>346.2</v>
      </c>
      <c r="K244" s="321">
        <v>16</v>
      </c>
      <c r="L244" s="261">
        <f>'Приложение 2'!G246</f>
        <v>63169.89</v>
      </c>
      <c r="M244" s="252">
        <v>0</v>
      </c>
      <c r="N244" s="252">
        <v>0</v>
      </c>
      <c r="O244" s="252">
        <v>0</v>
      </c>
      <c r="P244" s="252">
        <f t="shared" ref="P244:P249" si="47">L244</f>
        <v>63169.89</v>
      </c>
      <c r="Q244" s="252">
        <v>0</v>
      </c>
      <c r="R244" s="252">
        <v>0</v>
      </c>
      <c r="S244" s="250" t="s">
        <v>206</v>
      </c>
      <c r="T244" s="34"/>
      <c r="U244" s="35"/>
    </row>
    <row r="245" spans="1:22" s="36" customFormat="1" ht="9" customHeight="1">
      <c r="A245" s="319">
        <v>185</v>
      </c>
      <c r="B245" s="320" t="s">
        <v>843</v>
      </c>
      <c r="C245" s="250" t="s">
        <v>151</v>
      </c>
      <c r="D245" s="264" t="s">
        <v>150</v>
      </c>
      <c r="E245" s="321">
        <v>1970</v>
      </c>
      <c r="F245" s="322" t="s">
        <v>23</v>
      </c>
      <c r="G245" s="321">
        <v>2</v>
      </c>
      <c r="H245" s="321">
        <v>3</v>
      </c>
      <c r="I245" s="323">
        <v>967.8</v>
      </c>
      <c r="J245" s="323">
        <v>894.6</v>
      </c>
      <c r="K245" s="321">
        <v>30</v>
      </c>
      <c r="L245" s="261">
        <f>'Приложение 2'!G247</f>
        <v>112092.95</v>
      </c>
      <c r="M245" s="252">
        <v>0</v>
      </c>
      <c r="N245" s="252">
        <v>0</v>
      </c>
      <c r="O245" s="252">
        <v>0</v>
      </c>
      <c r="P245" s="252">
        <f t="shared" si="47"/>
        <v>112092.95</v>
      </c>
      <c r="Q245" s="252">
        <v>0</v>
      </c>
      <c r="R245" s="252">
        <v>0</v>
      </c>
      <c r="S245" s="250" t="s">
        <v>206</v>
      </c>
      <c r="T245" s="34"/>
      <c r="U245" s="35"/>
    </row>
    <row r="246" spans="1:22" s="36" customFormat="1" ht="9" customHeight="1">
      <c r="A246" s="319">
        <v>186</v>
      </c>
      <c r="B246" s="320" t="s">
        <v>844</v>
      </c>
      <c r="C246" s="250" t="s">
        <v>151</v>
      </c>
      <c r="D246" s="264" t="s">
        <v>150</v>
      </c>
      <c r="E246" s="321">
        <v>1980</v>
      </c>
      <c r="F246" s="322" t="s">
        <v>23</v>
      </c>
      <c r="G246" s="321">
        <v>2</v>
      </c>
      <c r="H246" s="321">
        <v>3</v>
      </c>
      <c r="I246" s="323">
        <v>1187.0999999999999</v>
      </c>
      <c r="J246" s="323">
        <v>891.89</v>
      </c>
      <c r="K246" s="321">
        <v>42</v>
      </c>
      <c r="L246" s="261">
        <f>'Приложение 2'!G248</f>
        <v>110032.09</v>
      </c>
      <c r="M246" s="252">
        <v>0</v>
      </c>
      <c r="N246" s="252">
        <v>0</v>
      </c>
      <c r="O246" s="252">
        <v>0</v>
      </c>
      <c r="P246" s="252">
        <f t="shared" si="47"/>
        <v>110032.09</v>
      </c>
      <c r="Q246" s="252">
        <v>0</v>
      </c>
      <c r="R246" s="252">
        <v>0</v>
      </c>
      <c r="S246" s="250" t="s">
        <v>206</v>
      </c>
      <c r="T246" s="34"/>
      <c r="U246" s="35"/>
    </row>
    <row r="247" spans="1:22" s="36" customFormat="1" ht="9" customHeight="1">
      <c r="A247" s="319">
        <v>187</v>
      </c>
      <c r="B247" s="320" t="s">
        <v>846</v>
      </c>
      <c r="C247" s="250" t="s">
        <v>151</v>
      </c>
      <c r="D247" s="264" t="s">
        <v>150</v>
      </c>
      <c r="E247" s="321">
        <v>1970</v>
      </c>
      <c r="F247" s="322" t="s">
        <v>23</v>
      </c>
      <c r="G247" s="321">
        <v>2</v>
      </c>
      <c r="H247" s="321">
        <v>2</v>
      </c>
      <c r="I247" s="323">
        <v>835.4</v>
      </c>
      <c r="J247" s="323">
        <v>763.6</v>
      </c>
      <c r="K247" s="321">
        <v>45</v>
      </c>
      <c r="L247" s="261">
        <f>'Приложение 2'!G249</f>
        <v>95874.87</v>
      </c>
      <c r="M247" s="252">
        <v>0</v>
      </c>
      <c r="N247" s="252">
        <v>0</v>
      </c>
      <c r="O247" s="252">
        <v>0</v>
      </c>
      <c r="P247" s="252">
        <f t="shared" si="47"/>
        <v>95874.87</v>
      </c>
      <c r="Q247" s="252">
        <v>0</v>
      </c>
      <c r="R247" s="252">
        <v>0</v>
      </c>
      <c r="S247" s="250" t="s">
        <v>206</v>
      </c>
      <c r="T247" s="34"/>
      <c r="U247" s="35"/>
    </row>
    <row r="248" spans="1:22" s="36" customFormat="1" ht="9" customHeight="1">
      <c r="A248" s="319">
        <v>188</v>
      </c>
      <c r="B248" s="320" t="s">
        <v>847</v>
      </c>
      <c r="C248" s="250" t="s">
        <v>151</v>
      </c>
      <c r="D248" s="264" t="s">
        <v>150</v>
      </c>
      <c r="E248" s="321">
        <v>1973</v>
      </c>
      <c r="F248" s="322" t="s">
        <v>23</v>
      </c>
      <c r="G248" s="321">
        <v>2</v>
      </c>
      <c r="H248" s="321">
        <v>2</v>
      </c>
      <c r="I248" s="323">
        <v>1210.06</v>
      </c>
      <c r="J248" s="323">
        <v>727.32</v>
      </c>
      <c r="K248" s="321">
        <v>42</v>
      </c>
      <c r="L248" s="261">
        <f>'Приложение 2'!G250</f>
        <v>95874.87</v>
      </c>
      <c r="M248" s="252">
        <v>0</v>
      </c>
      <c r="N248" s="252">
        <v>0</v>
      </c>
      <c r="O248" s="252">
        <v>0</v>
      </c>
      <c r="P248" s="252">
        <f t="shared" si="47"/>
        <v>95874.87</v>
      </c>
      <c r="Q248" s="252">
        <v>0</v>
      </c>
      <c r="R248" s="252">
        <v>0</v>
      </c>
      <c r="S248" s="250" t="s">
        <v>206</v>
      </c>
      <c r="T248" s="34"/>
      <c r="U248" s="35"/>
    </row>
    <row r="249" spans="1:22" s="36" customFormat="1" ht="9" customHeight="1">
      <c r="A249" s="319">
        <v>189</v>
      </c>
      <c r="B249" s="320" t="s">
        <v>848</v>
      </c>
      <c r="C249" s="250" t="s">
        <v>151</v>
      </c>
      <c r="D249" s="264" t="s">
        <v>150</v>
      </c>
      <c r="E249" s="321">
        <v>1979</v>
      </c>
      <c r="F249" s="322" t="s">
        <v>23</v>
      </c>
      <c r="G249" s="321">
        <v>2</v>
      </c>
      <c r="H249" s="321">
        <v>2</v>
      </c>
      <c r="I249" s="323">
        <v>813.5</v>
      </c>
      <c r="J249" s="323">
        <v>740.7</v>
      </c>
      <c r="K249" s="321">
        <v>40</v>
      </c>
      <c r="L249" s="261">
        <f>'Приложение 2'!G251</f>
        <v>191969.76</v>
      </c>
      <c r="M249" s="252">
        <v>0</v>
      </c>
      <c r="N249" s="252">
        <v>0</v>
      </c>
      <c r="O249" s="252">
        <v>0</v>
      </c>
      <c r="P249" s="252">
        <f t="shared" si="47"/>
        <v>191969.76</v>
      </c>
      <c r="Q249" s="252">
        <v>0</v>
      </c>
      <c r="R249" s="252">
        <v>0</v>
      </c>
      <c r="S249" s="250" t="s">
        <v>206</v>
      </c>
      <c r="T249" s="48"/>
      <c r="U249" s="49"/>
    </row>
    <row r="250" spans="1:22" s="36" customFormat="1" ht="33" customHeight="1">
      <c r="A250" s="324" t="s">
        <v>85</v>
      </c>
      <c r="B250" s="324"/>
      <c r="C250" s="325"/>
      <c r="D250" s="326"/>
      <c r="E250" s="319" t="s">
        <v>68</v>
      </c>
      <c r="F250" s="319" t="s">
        <v>68</v>
      </c>
      <c r="G250" s="319" t="s">
        <v>68</v>
      </c>
      <c r="H250" s="319" t="s">
        <v>68</v>
      </c>
      <c r="I250" s="317">
        <f t="shared" ref="I250:R250" si="48">SUM(I242:I249)</f>
        <v>8075.1799999999985</v>
      </c>
      <c r="J250" s="317">
        <f t="shared" si="48"/>
        <v>5959.53</v>
      </c>
      <c r="K250" s="327">
        <f t="shared" si="48"/>
        <v>272</v>
      </c>
      <c r="L250" s="317">
        <f t="shared" si="48"/>
        <v>952660.67</v>
      </c>
      <c r="M250" s="317">
        <f t="shared" si="48"/>
        <v>0</v>
      </c>
      <c r="N250" s="317">
        <f t="shared" si="48"/>
        <v>0</v>
      </c>
      <c r="O250" s="317">
        <f t="shared" si="48"/>
        <v>0</v>
      </c>
      <c r="P250" s="317">
        <f t="shared" si="48"/>
        <v>952660.67</v>
      </c>
      <c r="Q250" s="317">
        <f t="shared" si="48"/>
        <v>0</v>
      </c>
      <c r="R250" s="317">
        <f t="shared" si="48"/>
        <v>0</v>
      </c>
      <c r="S250" s="252"/>
      <c r="T250" s="41"/>
      <c r="U250" s="41"/>
      <c r="V250" s="37"/>
    </row>
    <row r="251" spans="1:22" s="36" customFormat="1" ht="9" customHeight="1">
      <c r="A251" s="300" t="s">
        <v>948</v>
      </c>
      <c r="B251" s="300"/>
      <c r="C251" s="300"/>
      <c r="D251" s="300"/>
      <c r="E251" s="300"/>
      <c r="F251" s="300"/>
      <c r="G251" s="300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  <c r="R251" s="300"/>
      <c r="S251" s="300"/>
      <c r="T251" s="34"/>
      <c r="U251" s="35"/>
      <c r="V251" s="37"/>
    </row>
    <row r="252" spans="1:22" s="36" customFormat="1" ht="9" customHeight="1">
      <c r="A252" s="301">
        <v>190</v>
      </c>
      <c r="B252" s="305" t="s">
        <v>241</v>
      </c>
      <c r="C252" s="250" t="s">
        <v>151</v>
      </c>
      <c r="D252" s="264" t="s">
        <v>150</v>
      </c>
      <c r="E252" s="302">
        <v>1983</v>
      </c>
      <c r="F252" s="301" t="s">
        <v>23</v>
      </c>
      <c r="G252" s="307">
        <v>2</v>
      </c>
      <c r="H252" s="307">
        <v>1</v>
      </c>
      <c r="I252" s="308">
        <v>487.3</v>
      </c>
      <c r="J252" s="252">
        <v>355</v>
      </c>
      <c r="K252" s="307">
        <v>22</v>
      </c>
      <c r="L252" s="261">
        <f>'Приложение 2'!G254</f>
        <v>1756734.97</v>
      </c>
      <c r="M252" s="252">
        <v>0</v>
      </c>
      <c r="N252" s="252">
        <v>0</v>
      </c>
      <c r="O252" s="252">
        <v>0</v>
      </c>
      <c r="P252" s="252">
        <f>L252</f>
        <v>1756734.97</v>
      </c>
      <c r="Q252" s="252">
        <v>0</v>
      </c>
      <c r="R252" s="252">
        <v>0</v>
      </c>
      <c r="S252" s="250" t="s">
        <v>206</v>
      </c>
      <c r="T252" s="48"/>
      <c r="U252" s="49"/>
      <c r="V252" s="37"/>
    </row>
    <row r="253" spans="1:22" s="36" customFormat="1" ht="9" customHeight="1">
      <c r="A253" s="319">
        <v>191</v>
      </c>
      <c r="B253" s="326" t="s">
        <v>856</v>
      </c>
      <c r="C253" s="325" t="s">
        <v>151</v>
      </c>
      <c r="D253" s="264" t="s">
        <v>150</v>
      </c>
      <c r="E253" s="328">
        <v>1987</v>
      </c>
      <c r="F253" s="319" t="s">
        <v>23</v>
      </c>
      <c r="G253" s="328">
        <v>2</v>
      </c>
      <c r="H253" s="328">
        <v>1</v>
      </c>
      <c r="I253" s="317">
        <v>576.51</v>
      </c>
      <c r="J253" s="317">
        <v>334.27</v>
      </c>
      <c r="K253" s="328">
        <v>21</v>
      </c>
      <c r="L253" s="261">
        <f>'Приложение 2'!G255</f>
        <v>1736542.62</v>
      </c>
      <c r="M253" s="252">
        <v>0</v>
      </c>
      <c r="N253" s="252">
        <v>0</v>
      </c>
      <c r="O253" s="252">
        <v>0</v>
      </c>
      <c r="P253" s="252">
        <f>L253</f>
        <v>1736542.62</v>
      </c>
      <c r="Q253" s="252">
        <v>0</v>
      </c>
      <c r="R253" s="252">
        <v>0</v>
      </c>
      <c r="S253" s="250" t="s">
        <v>206</v>
      </c>
      <c r="T253" s="34"/>
      <c r="U253" s="35"/>
      <c r="V253" s="37"/>
    </row>
    <row r="254" spans="1:22" s="36" customFormat="1" ht="30.75" customHeight="1">
      <c r="A254" s="324" t="s">
        <v>981</v>
      </c>
      <c r="B254" s="324"/>
      <c r="C254" s="325"/>
      <c r="D254" s="326"/>
      <c r="E254" s="319" t="s">
        <v>68</v>
      </c>
      <c r="F254" s="319" t="s">
        <v>68</v>
      </c>
      <c r="G254" s="319" t="s">
        <v>68</v>
      </c>
      <c r="H254" s="319" t="s">
        <v>68</v>
      </c>
      <c r="I254" s="252">
        <f>SUM(I252:I253)</f>
        <v>1063.81</v>
      </c>
      <c r="J254" s="252">
        <f t="shared" ref="J254:R254" si="49">SUM(J252:J253)</f>
        <v>689.27</v>
      </c>
      <c r="K254" s="299">
        <f t="shared" si="49"/>
        <v>43</v>
      </c>
      <c r="L254" s="252">
        <f>SUM(L252:L253)</f>
        <v>3493277.59</v>
      </c>
      <c r="M254" s="252">
        <f>SUM(M252:M253)</f>
        <v>0</v>
      </c>
      <c r="N254" s="252">
        <f>SUM(N252:N253)</f>
        <v>0</v>
      </c>
      <c r="O254" s="252">
        <f>SUM(O252:O253)</f>
        <v>0</v>
      </c>
      <c r="P254" s="252">
        <f>SUM(P252:P253)</f>
        <v>3493277.59</v>
      </c>
      <c r="Q254" s="252">
        <f t="shared" si="49"/>
        <v>0</v>
      </c>
      <c r="R254" s="252">
        <f t="shared" si="49"/>
        <v>0</v>
      </c>
      <c r="S254" s="317"/>
      <c r="T254" s="38"/>
      <c r="U254" s="38"/>
    </row>
    <row r="255" spans="1:22" s="36" customFormat="1" ht="9" customHeight="1">
      <c r="A255" s="253" t="s">
        <v>62</v>
      </c>
      <c r="B255" s="253"/>
      <c r="C255" s="253"/>
      <c r="D255" s="253"/>
      <c r="E255" s="253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34"/>
      <c r="U255" s="35"/>
    </row>
    <row r="256" spans="1:22" s="36" customFormat="1" ht="9" customHeight="1">
      <c r="A256" s="254">
        <v>192</v>
      </c>
      <c r="B256" s="310" t="s">
        <v>857</v>
      </c>
      <c r="C256" s="325" t="s">
        <v>151</v>
      </c>
      <c r="D256" s="264" t="s">
        <v>150</v>
      </c>
      <c r="E256" s="302">
        <v>1970</v>
      </c>
      <c r="F256" s="254" t="s">
        <v>23</v>
      </c>
      <c r="G256" s="302">
        <v>2</v>
      </c>
      <c r="H256" s="302">
        <v>1</v>
      </c>
      <c r="I256" s="252">
        <v>637.70000000000005</v>
      </c>
      <c r="J256" s="252">
        <v>343.7</v>
      </c>
      <c r="K256" s="302">
        <v>39</v>
      </c>
      <c r="L256" s="261">
        <f>'Приложение 2'!G258</f>
        <v>2334236.36</v>
      </c>
      <c r="M256" s="252">
        <v>0</v>
      </c>
      <c r="N256" s="252">
        <v>0</v>
      </c>
      <c r="O256" s="252">
        <v>0</v>
      </c>
      <c r="P256" s="252">
        <f>L256</f>
        <v>2334236.36</v>
      </c>
      <c r="Q256" s="252">
        <v>0</v>
      </c>
      <c r="R256" s="252">
        <v>0</v>
      </c>
      <c r="S256" s="250" t="s">
        <v>206</v>
      </c>
      <c r="T256" s="37"/>
      <c r="U256" s="37"/>
    </row>
    <row r="257" spans="1:22" s="36" customFormat="1" ht="24.75" customHeight="1">
      <c r="A257" s="269" t="s">
        <v>94</v>
      </c>
      <c r="B257" s="269"/>
      <c r="C257" s="250"/>
      <c r="D257" s="176"/>
      <c r="E257" s="6" t="s">
        <v>68</v>
      </c>
      <c r="F257" s="6" t="s">
        <v>68</v>
      </c>
      <c r="G257" s="6" t="s">
        <v>68</v>
      </c>
      <c r="H257" s="6" t="s">
        <v>68</v>
      </c>
      <c r="I257" s="251">
        <f>SUM(I256)</f>
        <v>637.70000000000005</v>
      </c>
      <c r="J257" s="251">
        <f t="shared" ref="J257:R257" si="50">SUM(J256)</f>
        <v>343.7</v>
      </c>
      <c r="K257" s="33">
        <f t="shared" si="50"/>
        <v>39</v>
      </c>
      <c r="L257" s="251">
        <f t="shared" si="50"/>
        <v>2334236.36</v>
      </c>
      <c r="M257" s="251">
        <f t="shared" si="50"/>
        <v>0</v>
      </c>
      <c r="N257" s="251">
        <f t="shared" si="50"/>
        <v>0</v>
      </c>
      <c r="O257" s="251">
        <f t="shared" si="50"/>
        <v>0</v>
      </c>
      <c r="P257" s="251">
        <f t="shared" si="50"/>
        <v>2334236.36</v>
      </c>
      <c r="Q257" s="251">
        <f t="shared" si="50"/>
        <v>0</v>
      </c>
      <c r="R257" s="251">
        <f t="shared" si="50"/>
        <v>0</v>
      </c>
      <c r="S257" s="252"/>
      <c r="T257" s="38"/>
      <c r="U257" s="38"/>
    </row>
    <row r="258" spans="1:22" s="36" customFormat="1" ht="9" customHeight="1">
      <c r="A258" s="253" t="s">
        <v>82</v>
      </c>
      <c r="B258" s="253"/>
      <c r="C258" s="253"/>
      <c r="D258" s="253"/>
      <c r="E258" s="253"/>
      <c r="F258" s="253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34"/>
      <c r="U258" s="35"/>
    </row>
    <row r="259" spans="1:22" s="36" customFormat="1" ht="9" customHeight="1">
      <c r="A259" s="254">
        <v>193</v>
      </c>
      <c r="B259" s="310" t="s">
        <v>860</v>
      </c>
      <c r="C259" s="325" t="s">
        <v>151</v>
      </c>
      <c r="D259" s="264" t="s">
        <v>150</v>
      </c>
      <c r="E259" s="302">
        <v>1980</v>
      </c>
      <c r="F259" s="254" t="s">
        <v>23</v>
      </c>
      <c r="G259" s="302">
        <v>2</v>
      </c>
      <c r="H259" s="302">
        <v>3</v>
      </c>
      <c r="I259" s="252">
        <v>957.8</v>
      </c>
      <c r="J259" s="252">
        <v>869.4</v>
      </c>
      <c r="K259" s="302">
        <v>28</v>
      </c>
      <c r="L259" s="261">
        <f>'Приложение 2'!G261</f>
        <v>2941622.43</v>
      </c>
      <c r="M259" s="252">
        <v>0</v>
      </c>
      <c r="N259" s="252">
        <v>0</v>
      </c>
      <c r="O259" s="252">
        <v>0</v>
      </c>
      <c r="P259" s="252">
        <f>L259</f>
        <v>2941622.43</v>
      </c>
      <c r="Q259" s="252">
        <v>0</v>
      </c>
      <c r="R259" s="252">
        <v>0</v>
      </c>
      <c r="S259" s="250" t="s">
        <v>206</v>
      </c>
      <c r="T259" s="34"/>
      <c r="U259" s="35"/>
    </row>
    <row r="260" spans="1:22" s="36" customFormat="1" ht="25.5" customHeight="1">
      <c r="A260" s="269" t="s">
        <v>83</v>
      </c>
      <c r="B260" s="269"/>
      <c r="C260" s="250"/>
      <c r="D260" s="176"/>
      <c r="E260" s="6" t="s">
        <v>68</v>
      </c>
      <c r="F260" s="6" t="s">
        <v>68</v>
      </c>
      <c r="G260" s="6" t="s">
        <v>68</v>
      </c>
      <c r="H260" s="6" t="s">
        <v>68</v>
      </c>
      <c r="I260" s="251">
        <f t="shared" ref="I260:R260" si="51">SUM(I259:I259)</f>
        <v>957.8</v>
      </c>
      <c r="J260" s="251">
        <f t="shared" si="51"/>
        <v>869.4</v>
      </c>
      <c r="K260" s="33">
        <f t="shared" si="51"/>
        <v>28</v>
      </c>
      <c r="L260" s="251">
        <f t="shared" si="51"/>
        <v>2941622.43</v>
      </c>
      <c r="M260" s="318">
        <f t="shared" si="51"/>
        <v>0</v>
      </c>
      <c r="N260" s="318">
        <f t="shared" si="51"/>
        <v>0</v>
      </c>
      <c r="O260" s="318">
        <f t="shared" si="51"/>
        <v>0</v>
      </c>
      <c r="P260" s="251">
        <f t="shared" si="51"/>
        <v>2941622.43</v>
      </c>
      <c r="Q260" s="318">
        <f t="shared" si="51"/>
        <v>0</v>
      </c>
      <c r="R260" s="318">
        <f t="shared" si="51"/>
        <v>0</v>
      </c>
      <c r="S260" s="252"/>
      <c r="T260" s="50"/>
      <c r="U260" s="50"/>
    </row>
    <row r="261" spans="1:22" s="36" customFormat="1" ht="9" customHeight="1">
      <c r="A261" s="329" t="s">
        <v>971</v>
      </c>
      <c r="B261" s="329"/>
      <c r="C261" s="329"/>
      <c r="D261" s="329"/>
      <c r="E261" s="329"/>
      <c r="F261" s="329"/>
      <c r="G261" s="329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  <c r="S261" s="329"/>
      <c r="T261" s="50"/>
      <c r="U261" s="50"/>
    </row>
    <row r="262" spans="1:22" s="36" customFormat="1" ht="9" customHeight="1">
      <c r="A262" s="330">
        <v>194</v>
      </c>
      <c r="B262" s="331" t="s">
        <v>866</v>
      </c>
      <c r="C262" s="325" t="s">
        <v>151</v>
      </c>
      <c r="D262" s="264" t="s">
        <v>150</v>
      </c>
      <c r="E262" s="332">
        <v>1972</v>
      </c>
      <c r="F262" s="330" t="s">
        <v>23</v>
      </c>
      <c r="G262" s="332">
        <v>2</v>
      </c>
      <c r="H262" s="332">
        <v>3</v>
      </c>
      <c r="I262" s="333">
        <v>963.6</v>
      </c>
      <c r="J262" s="333">
        <v>880.2</v>
      </c>
      <c r="K262" s="332">
        <v>62</v>
      </c>
      <c r="L262" s="261">
        <f>'Приложение 2'!G264</f>
        <v>3036930.35</v>
      </c>
      <c r="M262" s="252">
        <v>0</v>
      </c>
      <c r="N262" s="252">
        <v>0</v>
      </c>
      <c r="O262" s="252">
        <v>0</v>
      </c>
      <c r="P262" s="252">
        <f t="shared" ref="P262:P263" si="52">L262</f>
        <v>3036930.35</v>
      </c>
      <c r="Q262" s="252">
        <v>0</v>
      </c>
      <c r="R262" s="252">
        <v>0</v>
      </c>
      <c r="S262" s="250" t="s">
        <v>206</v>
      </c>
      <c r="T262" s="50"/>
      <c r="U262" s="50"/>
    </row>
    <row r="263" spans="1:22" s="36" customFormat="1" ht="9" customHeight="1">
      <c r="A263" s="330">
        <v>195</v>
      </c>
      <c r="B263" s="331" t="s">
        <v>867</v>
      </c>
      <c r="C263" s="325" t="s">
        <v>151</v>
      </c>
      <c r="D263" s="264" t="s">
        <v>150</v>
      </c>
      <c r="E263" s="332">
        <v>1972</v>
      </c>
      <c r="F263" s="330" t="s">
        <v>23</v>
      </c>
      <c r="G263" s="332">
        <v>2</v>
      </c>
      <c r="H263" s="332">
        <v>3</v>
      </c>
      <c r="I263" s="333">
        <v>970.7</v>
      </c>
      <c r="J263" s="333">
        <v>888.7</v>
      </c>
      <c r="K263" s="332">
        <v>29</v>
      </c>
      <c r="L263" s="261">
        <f>'Приложение 2'!G265</f>
        <v>3036930.35</v>
      </c>
      <c r="M263" s="252">
        <v>0</v>
      </c>
      <c r="N263" s="252">
        <v>0</v>
      </c>
      <c r="O263" s="252">
        <v>0</v>
      </c>
      <c r="P263" s="252">
        <f t="shared" si="52"/>
        <v>3036930.35</v>
      </c>
      <c r="Q263" s="252">
        <v>0</v>
      </c>
      <c r="R263" s="252">
        <v>0</v>
      </c>
      <c r="S263" s="250" t="s">
        <v>206</v>
      </c>
      <c r="T263" s="51"/>
      <c r="U263" s="52"/>
      <c r="V263" s="37"/>
    </row>
    <row r="264" spans="1:22" s="36" customFormat="1" ht="33" customHeight="1">
      <c r="A264" s="334" t="s">
        <v>970</v>
      </c>
      <c r="B264" s="334"/>
      <c r="C264" s="335"/>
      <c r="D264" s="331"/>
      <c r="E264" s="6" t="s">
        <v>68</v>
      </c>
      <c r="F264" s="6" t="s">
        <v>68</v>
      </c>
      <c r="G264" s="6" t="s">
        <v>68</v>
      </c>
      <c r="H264" s="6" t="s">
        <v>68</v>
      </c>
      <c r="I264" s="251">
        <f t="shared" ref="I264:R264" si="53">SUM(I262:I263)</f>
        <v>1934.3000000000002</v>
      </c>
      <c r="J264" s="251">
        <f t="shared" si="53"/>
        <v>1768.9</v>
      </c>
      <c r="K264" s="332">
        <f t="shared" si="53"/>
        <v>91</v>
      </c>
      <c r="L264" s="251">
        <f t="shared" si="53"/>
        <v>6073860.7000000002</v>
      </c>
      <c r="M264" s="251">
        <f t="shared" si="53"/>
        <v>0</v>
      </c>
      <c r="N264" s="251">
        <f t="shared" si="53"/>
        <v>0</v>
      </c>
      <c r="O264" s="251">
        <f t="shared" si="53"/>
        <v>0</v>
      </c>
      <c r="P264" s="251">
        <f t="shared" si="53"/>
        <v>6073860.7000000002</v>
      </c>
      <c r="Q264" s="251">
        <f t="shared" si="53"/>
        <v>0</v>
      </c>
      <c r="R264" s="251">
        <f t="shared" si="53"/>
        <v>0</v>
      </c>
      <c r="S264" s="333"/>
      <c r="T264" s="41"/>
      <c r="U264" s="41"/>
      <c r="V264" s="37"/>
    </row>
    <row r="265" spans="1:22" s="36" customFormat="1" ht="9" customHeight="1">
      <c r="A265" s="300" t="s">
        <v>953</v>
      </c>
      <c r="B265" s="300"/>
      <c r="C265" s="300"/>
      <c r="D265" s="300"/>
      <c r="E265" s="300"/>
      <c r="F265" s="300"/>
      <c r="G265" s="300"/>
      <c r="H265" s="300"/>
      <c r="I265" s="300"/>
      <c r="J265" s="300"/>
      <c r="K265" s="300"/>
      <c r="L265" s="300"/>
      <c r="M265" s="300"/>
      <c r="N265" s="300"/>
      <c r="O265" s="300"/>
      <c r="P265" s="300"/>
      <c r="Q265" s="300"/>
      <c r="R265" s="300"/>
      <c r="S265" s="300"/>
      <c r="T265" s="34"/>
      <c r="U265" s="35"/>
      <c r="V265" s="37"/>
    </row>
    <row r="266" spans="1:22" s="36" customFormat="1" ht="9" customHeight="1">
      <c r="A266" s="301">
        <v>196</v>
      </c>
      <c r="B266" s="336" t="s">
        <v>871</v>
      </c>
      <c r="C266" s="325" t="s">
        <v>151</v>
      </c>
      <c r="D266" s="264" t="s">
        <v>150</v>
      </c>
      <c r="E266" s="307">
        <v>1962</v>
      </c>
      <c r="F266" s="330" t="s">
        <v>23</v>
      </c>
      <c r="G266" s="307">
        <v>2</v>
      </c>
      <c r="H266" s="307">
        <v>3</v>
      </c>
      <c r="I266" s="308">
        <v>1003.2</v>
      </c>
      <c r="J266" s="308">
        <v>553.20000000000005</v>
      </c>
      <c r="K266" s="307">
        <v>128</v>
      </c>
      <c r="L266" s="261">
        <f>'Приложение 2'!G268</f>
        <v>2084658.84</v>
      </c>
      <c r="M266" s="252">
        <v>0</v>
      </c>
      <c r="N266" s="252">
        <v>0</v>
      </c>
      <c r="O266" s="252">
        <v>0</v>
      </c>
      <c r="P266" s="252">
        <f>L266</f>
        <v>2084658.84</v>
      </c>
      <c r="Q266" s="252">
        <v>0</v>
      </c>
      <c r="R266" s="252">
        <v>0</v>
      </c>
      <c r="S266" s="250" t="s">
        <v>206</v>
      </c>
      <c r="T266" s="34"/>
      <c r="U266" s="35"/>
      <c r="V266" s="37"/>
    </row>
    <row r="267" spans="1:22" s="36" customFormat="1" ht="9" customHeight="1">
      <c r="A267" s="301">
        <v>197</v>
      </c>
      <c r="B267" s="336" t="s">
        <v>872</v>
      </c>
      <c r="C267" s="325" t="s">
        <v>151</v>
      </c>
      <c r="D267" s="264" t="s">
        <v>150</v>
      </c>
      <c r="E267" s="307">
        <v>1966</v>
      </c>
      <c r="F267" s="330" t="s">
        <v>23</v>
      </c>
      <c r="G267" s="307">
        <v>2</v>
      </c>
      <c r="H267" s="307">
        <v>3</v>
      </c>
      <c r="I267" s="308">
        <v>1006.7</v>
      </c>
      <c r="J267" s="308">
        <v>556.70000000000005</v>
      </c>
      <c r="K267" s="307">
        <v>62</v>
      </c>
      <c r="L267" s="261">
        <f>'Приложение 2'!G269</f>
        <v>2184409.08</v>
      </c>
      <c r="M267" s="252">
        <v>0</v>
      </c>
      <c r="N267" s="252">
        <v>0</v>
      </c>
      <c r="O267" s="252">
        <v>0</v>
      </c>
      <c r="P267" s="252">
        <f t="shared" ref="P267:P268" si="54">L267</f>
        <v>2184409.08</v>
      </c>
      <c r="Q267" s="252">
        <v>0</v>
      </c>
      <c r="R267" s="252">
        <v>0</v>
      </c>
      <c r="S267" s="250" t="s">
        <v>206</v>
      </c>
      <c r="T267" s="34"/>
      <c r="U267" s="35"/>
      <c r="V267" s="37"/>
    </row>
    <row r="268" spans="1:22" s="36" customFormat="1" ht="9" customHeight="1">
      <c r="A268" s="301">
        <v>198</v>
      </c>
      <c r="B268" s="336" t="s">
        <v>873</v>
      </c>
      <c r="C268" s="325" t="s">
        <v>151</v>
      </c>
      <c r="D268" s="264" t="s">
        <v>150</v>
      </c>
      <c r="E268" s="307">
        <v>1963</v>
      </c>
      <c r="F268" s="330" t="s">
        <v>23</v>
      </c>
      <c r="G268" s="307">
        <v>2</v>
      </c>
      <c r="H268" s="307">
        <v>2</v>
      </c>
      <c r="I268" s="308">
        <v>671.4</v>
      </c>
      <c r="J268" s="308">
        <v>373.4</v>
      </c>
      <c r="K268" s="307">
        <v>44</v>
      </c>
      <c r="L268" s="261">
        <f>'Приложение 2'!G270</f>
        <v>2052351.07</v>
      </c>
      <c r="M268" s="252">
        <v>0</v>
      </c>
      <c r="N268" s="252">
        <v>0</v>
      </c>
      <c r="O268" s="252">
        <v>0</v>
      </c>
      <c r="P268" s="252">
        <f t="shared" si="54"/>
        <v>2052351.07</v>
      </c>
      <c r="Q268" s="252">
        <v>0</v>
      </c>
      <c r="R268" s="252">
        <v>0</v>
      </c>
      <c r="S268" s="250" t="s">
        <v>206</v>
      </c>
      <c r="T268" s="42"/>
      <c r="U268" s="44"/>
      <c r="V268" s="37"/>
    </row>
    <row r="269" spans="1:22" s="36" customFormat="1" ht="23.25" customHeight="1">
      <c r="A269" s="303" t="s">
        <v>954</v>
      </c>
      <c r="B269" s="303"/>
      <c r="C269" s="304"/>
      <c r="D269" s="305"/>
      <c r="E269" s="6" t="s">
        <v>68</v>
      </c>
      <c r="F269" s="6" t="s">
        <v>68</v>
      </c>
      <c r="G269" s="6" t="s">
        <v>68</v>
      </c>
      <c r="H269" s="6" t="s">
        <v>68</v>
      </c>
      <c r="I269" s="251">
        <f t="shared" ref="I269:R269" si="55">SUM(I266:I268)</f>
        <v>2681.3</v>
      </c>
      <c r="J269" s="251">
        <f t="shared" si="55"/>
        <v>1483.3000000000002</v>
      </c>
      <c r="K269" s="33">
        <f t="shared" si="55"/>
        <v>234</v>
      </c>
      <c r="L269" s="251">
        <f t="shared" si="55"/>
        <v>6321418.9900000002</v>
      </c>
      <c r="M269" s="251">
        <f t="shared" si="55"/>
        <v>0</v>
      </c>
      <c r="N269" s="251">
        <f t="shared" si="55"/>
        <v>0</v>
      </c>
      <c r="O269" s="251">
        <f t="shared" si="55"/>
        <v>0</v>
      </c>
      <c r="P269" s="251">
        <f t="shared" si="55"/>
        <v>6321418.9900000002</v>
      </c>
      <c r="Q269" s="251">
        <f t="shared" si="55"/>
        <v>0</v>
      </c>
      <c r="R269" s="251">
        <f t="shared" si="55"/>
        <v>0</v>
      </c>
      <c r="S269" s="252"/>
      <c r="T269" s="42"/>
      <c r="U269" s="44"/>
      <c r="V269" s="37"/>
    </row>
    <row r="270" spans="1:22" s="36" customFormat="1" ht="9" customHeight="1">
      <c r="A270" s="300" t="s">
        <v>992</v>
      </c>
      <c r="B270" s="300"/>
      <c r="C270" s="300"/>
      <c r="D270" s="300"/>
      <c r="E270" s="300"/>
      <c r="F270" s="300"/>
      <c r="G270" s="300"/>
      <c r="H270" s="300"/>
      <c r="I270" s="300"/>
      <c r="J270" s="300"/>
      <c r="K270" s="300"/>
      <c r="L270" s="300"/>
      <c r="M270" s="300"/>
      <c r="N270" s="300"/>
      <c r="O270" s="300"/>
      <c r="P270" s="300"/>
      <c r="Q270" s="300"/>
      <c r="R270" s="300"/>
      <c r="S270" s="300"/>
      <c r="T270" s="42"/>
      <c r="U270" s="44"/>
      <c r="V270" s="37"/>
    </row>
    <row r="271" spans="1:22" s="36" customFormat="1" ht="9" customHeight="1">
      <c r="A271" s="301">
        <v>199</v>
      </c>
      <c r="B271" s="305" t="s">
        <v>881</v>
      </c>
      <c r="C271" s="325" t="s">
        <v>151</v>
      </c>
      <c r="D271" s="264" t="s">
        <v>150</v>
      </c>
      <c r="E271" s="316">
        <v>1989</v>
      </c>
      <c r="F271" s="6" t="s">
        <v>23</v>
      </c>
      <c r="G271" s="316">
        <v>2</v>
      </c>
      <c r="H271" s="316">
        <v>2</v>
      </c>
      <c r="I271" s="251">
        <v>861</v>
      </c>
      <c r="J271" s="251">
        <v>846.6</v>
      </c>
      <c r="K271" s="260">
        <v>36</v>
      </c>
      <c r="L271" s="261">
        <f>'Приложение 2'!G274</f>
        <v>3407005.77</v>
      </c>
      <c r="M271" s="252">
        <v>0</v>
      </c>
      <c r="N271" s="252">
        <v>0</v>
      </c>
      <c r="O271" s="252">
        <v>0</v>
      </c>
      <c r="P271" s="252">
        <f t="shared" ref="P271" si="56">L271</f>
        <v>3407005.77</v>
      </c>
      <c r="Q271" s="252">
        <v>0</v>
      </c>
      <c r="R271" s="252">
        <v>0</v>
      </c>
      <c r="S271" s="250" t="s">
        <v>206</v>
      </c>
      <c r="T271" s="41"/>
      <c r="U271" s="41"/>
      <c r="V271" s="37"/>
    </row>
    <row r="272" spans="1:22" s="36" customFormat="1" ht="32.25" customHeight="1">
      <c r="A272" s="303" t="s">
        <v>993</v>
      </c>
      <c r="B272" s="303"/>
      <c r="C272" s="304"/>
      <c r="D272" s="305"/>
      <c r="E272" s="6" t="s">
        <v>68</v>
      </c>
      <c r="F272" s="6" t="s">
        <v>68</v>
      </c>
      <c r="G272" s="6" t="s">
        <v>68</v>
      </c>
      <c r="H272" s="6" t="s">
        <v>68</v>
      </c>
      <c r="I272" s="251">
        <f t="shared" ref="I272:R272" si="57">SUM(I271:I271)</f>
        <v>861</v>
      </c>
      <c r="J272" s="251">
        <f>SUM(J271:J271)</f>
        <v>846.6</v>
      </c>
      <c r="K272" s="260">
        <f t="shared" si="57"/>
        <v>36</v>
      </c>
      <c r="L272" s="251">
        <f>SUM(L271:L271)</f>
        <v>3407005.77</v>
      </c>
      <c r="M272" s="251">
        <f t="shared" si="57"/>
        <v>0</v>
      </c>
      <c r="N272" s="251">
        <f t="shared" si="57"/>
        <v>0</v>
      </c>
      <c r="O272" s="251">
        <f t="shared" si="57"/>
        <v>0</v>
      </c>
      <c r="P272" s="251">
        <f t="shared" si="57"/>
        <v>3407005.77</v>
      </c>
      <c r="Q272" s="251">
        <f t="shared" si="57"/>
        <v>0</v>
      </c>
      <c r="R272" s="251">
        <f t="shared" si="57"/>
        <v>0</v>
      </c>
      <c r="S272" s="252"/>
      <c r="T272" s="48"/>
      <c r="U272" s="49"/>
      <c r="V272" s="37"/>
    </row>
    <row r="273" spans="1:22" s="36" customFormat="1" ht="9" customHeight="1">
      <c r="A273" s="300" t="s">
        <v>69</v>
      </c>
      <c r="B273" s="300"/>
      <c r="C273" s="300"/>
      <c r="D273" s="300"/>
      <c r="E273" s="300"/>
      <c r="F273" s="300"/>
      <c r="G273" s="300"/>
      <c r="H273" s="300"/>
      <c r="I273" s="300"/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  <c r="T273" s="48"/>
      <c r="U273" s="49"/>
      <c r="V273" s="37"/>
    </row>
    <row r="274" spans="1:22" s="36" customFormat="1" ht="9" customHeight="1">
      <c r="A274" s="301">
        <v>200</v>
      </c>
      <c r="B274" s="336" t="s">
        <v>243</v>
      </c>
      <c r="C274" s="304" t="s">
        <v>151</v>
      </c>
      <c r="D274" s="264" t="s">
        <v>150</v>
      </c>
      <c r="E274" s="307">
        <v>1978</v>
      </c>
      <c r="F274" s="301" t="s">
        <v>23</v>
      </c>
      <c r="G274" s="307">
        <v>2</v>
      </c>
      <c r="H274" s="307">
        <v>3</v>
      </c>
      <c r="I274" s="308">
        <v>967</v>
      </c>
      <c r="J274" s="308">
        <v>853.44</v>
      </c>
      <c r="K274" s="307">
        <v>41</v>
      </c>
      <c r="L274" s="261">
        <f>'Приложение 2'!G276</f>
        <v>2536159.92</v>
      </c>
      <c r="M274" s="252">
        <v>0</v>
      </c>
      <c r="N274" s="252">
        <v>0</v>
      </c>
      <c r="O274" s="252">
        <f>L274/L277*200000</f>
        <v>79933.310070508771</v>
      </c>
      <c r="P274" s="252">
        <f>L274-O274</f>
        <v>2456226.6099294913</v>
      </c>
      <c r="Q274" s="252">
        <v>0</v>
      </c>
      <c r="R274" s="252">
        <v>0</v>
      </c>
      <c r="S274" s="250" t="s">
        <v>206</v>
      </c>
      <c r="T274" s="48"/>
      <c r="U274" s="174"/>
      <c r="V274" s="175"/>
    </row>
    <row r="275" spans="1:22" s="36" customFormat="1" ht="9" customHeight="1">
      <c r="A275" s="301">
        <v>201</v>
      </c>
      <c r="B275" s="336" t="s">
        <v>982</v>
      </c>
      <c r="C275" s="304" t="s">
        <v>151</v>
      </c>
      <c r="D275" s="264" t="s">
        <v>150</v>
      </c>
      <c r="E275" s="307">
        <v>1997</v>
      </c>
      <c r="F275" s="301" t="s">
        <v>23</v>
      </c>
      <c r="G275" s="307">
        <v>2</v>
      </c>
      <c r="H275" s="307">
        <v>1</v>
      </c>
      <c r="I275" s="308">
        <v>481.6</v>
      </c>
      <c r="J275" s="308">
        <v>467.3</v>
      </c>
      <c r="K275" s="307">
        <v>11</v>
      </c>
      <c r="L275" s="261">
        <f>'Приложение 2'!G277</f>
        <v>1326823.4099999999</v>
      </c>
      <c r="M275" s="252">
        <v>0</v>
      </c>
      <c r="N275" s="252">
        <v>0</v>
      </c>
      <c r="O275" s="252">
        <f>L275/L277*200000</f>
        <v>41818.099167949855</v>
      </c>
      <c r="P275" s="252">
        <f t="shared" ref="P275:P276" si="58">L275-O275</f>
        <v>1285005.3108320502</v>
      </c>
      <c r="Q275" s="252">
        <v>0</v>
      </c>
      <c r="R275" s="252">
        <v>0</v>
      </c>
      <c r="S275" s="250" t="s">
        <v>206</v>
      </c>
      <c r="T275" s="48"/>
      <c r="U275" s="174"/>
      <c r="V275" s="175"/>
    </row>
    <row r="276" spans="1:22" s="36" customFormat="1" ht="9" customHeight="1">
      <c r="A276" s="301">
        <v>202</v>
      </c>
      <c r="B276" s="336" t="s">
        <v>987</v>
      </c>
      <c r="C276" s="304" t="s">
        <v>151</v>
      </c>
      <c r="D276" s="264" t="s">
        <v>150</v>
      </c>
      <c r="E276" s="307">
        <v>1981</v>
      </c>
      <c r="F276" s="301" t="s">
        <v>23</v>
      </c>
      <c r="G276" s="307">
        <v>2</v>
      </c>
      <c r="H276" s="307">
        <v>3</v>
      </c>
      <c r="I276" s="308">
        <v>910</v>
      </c>
      <c r="J276" s="308">
        <v>808.56</v>
      </c>
      <c r="K276" s="307">
        <v>37</v>
      </c>
      <c r="L276" s="261">
        <f>'Приложение 2'!G278</f>
        <v>2482706.39</v>
      </c>
      <c r="M276" s="252">
        <v>0</v>
      </c>
      <c r="N276" s="252">
        <v>0</v>
      </c>
      <c r="O276" s="252">
        <f>L276/L277*200000</f>
        <v>78248.59076154136</v>
      </c>
      <c r="P276" s="252">
        <f t="shared" si="58"/>
        <v>2404457.7992384587</v>
      </c>
      <c r="Q276" s="252">
        <v>0</v>
      </c>
      <c r="R276" s="252">
        <v>0</v>
      </c>
      <c r="S276" s="250" t="s">
        <v>206</v>
      </c>
      <c r="T276" s="48"/>
      <c r="U276" s="174"/>
      <c r="V276" s="175"/>
    </row>
    <row r="277" spans="1:22" s="36" customFormat="1" ht="33.75" customHeight="1">
      <c r="A277" s="303" t="s">
        <v>4</v>
      </c>
      <c r="B277" s="303"/>
      <c r="C277" s="304"/>
      <c r="D277" s="305"/>
      <c r="E277" s="6" t="s">
        <v>68</v>
      </c>
      <c r="F277" s="6" t="s">
        <v>68</v>
      </c>
      <c r="G277" s="6" t="s">
        <v>68</v>
      </c>
      <c r="H277" s="6" t="s">
        <v>68</v>
      </c>
      <c r="I277" s="251">
        <f>SUM(I274:I276)</f>
        <v>2358.6</v>
      </c>
      <c r="J277" s="251">
        <f>SUM(J274:J276)</f>
        <v>2129.3000000000002</v>
      </c>
      <c r="K277" s="33">
        <f>SUM(K274:K276)</f>
        <v>89</v>
      </c>
      <c r="L277" s="251">
        <f>SUM(L274:L276)</f>
        <v>6345689.7200000007</v>
      </c>
      <c r="M277" s="251">
        <f t="shared" ref="M277:R277" si="59">SUM(M274:M276)</f>
        <v>0</v>
      </c>
      <c r="N277" s="251">
        <f t="shared" si="59"/>
        <v>0</v>
      </c>
      <c r="O277" s="251">
        <f>SUM(O274:O276)</f>
        <v>200000</v>
      </c>
      <c r="P277" s="251">
        <f>SUM(P274:P276)</f>
        <v>6145689.7200000007</v>
      </c>
      <c r="Q277" s="251">
        <f t="shared" si="59"/>
        <v>0</v>
      </c>
      <c r="R277" s="251">
        <f t="shared" si="59"/>
        <v>0</v>
      </c>
      <c r="S277" s="252"/>
      <c r="T277" s="48"/>
      <c r="U277" s="49"/>
      <c r="V277" s="37"/>
    </row>
    <row r="278" spans="1:22" s="36" customFormat="1" ht="9" customHeight="1">
      <c r="A278" s="300" t="s">
        <v>995</v>
      </c>
      <c r="B278" s="300"/>
      <c r="C278" s="300"/>
      <c r="D278" s="300"/>
      <c r="E278" s="300"/>
      <c r="F278" s="300"/>
      <c r="G278" s="300"/>
      <c r="H278" s="300"/>
      <c r="I278" s="300"/>
      <c r="J278" s="300"/>
      <c r="K278" s="300"/>
      <c r="L278" s="300"/>
      <c r="M278" s="300"/>
      <c r="N278" s="300"/>
      <c r="O278" s="300"/>
      <c r="P278" s="300"/>
      <c r="Q278" s="300"/>
      <c r="R278" s="300"/>
      <c r="S278" s="300"/>
      <c r="T278" s="48"/>
      <c r="U278" s="49"/>
      <c r="V278" s="37"/>
    </row>
    <row r="279" spans="1:22" s="36" customFormat="1" ht="9" customHeight="1">
      <c r="A279" s="301">
        <v>203</v>
      </c>
      <c r="B279" s="336" t="s">
        <v>302</v>
      </c>
      <c r="C279" s="304" t="s">
        <v>151</v>
      </c>
      <c r="D279" s="264" t="s">
        <v>150</v>
      </c>
      <c r="E279" s="307">
        <v>1964</v>
      </c>
      <c r="F279" s="301" t="s">
        <v>24</v>
      </c>
      <c r="G279" s="307">
        <v>2</v>
      </c>
      <c r="H279" s="307">
        <v>2</v>
      </c>
      <c r="I279" s="308">
        <v>811.9</v>
      </c>
      <c r="J279" s="308">
        <v>749.8</v>
      </c>
      <c r="K279" s="307">
        <v>34</v>
      </c>
      <c r="L279" s="261">
        <f>'Приложение 2'!G281</f>
        <v>2085880.37</v>
      </c>
      <c r="M279" s="302">
        <v>0</v>
      </c>
      <c r="N279" s="252">
        <v>0</v>
      </c>
      <c r="O279" s="252">
        <v>0</v>
      </c>
      <c r="P279" s="252">
        <f>L279</f>
        <v>2085880.37</v>
      </c>
      <c r="Q279" s="252">
        <v>0</v>
      </c>
      <c r="R279" s="252">
        <v>0</v>
      </c>
      <c r="S279" s="250" t="s">
        <v>206</v>
      </c>
      <c r="T279" s="34"/>
      <c r="U279" s="53"/>
      <c r="V279" s="37"/>
    </row>
    <row r="280" spans="1:22" s="36" customFormat="1" ht="24" customHeight="1">
      <c r="A280" s="303" t="s">
        <v>994</v>
      </c>
      <c r="B280" s="303"/>
      <c r="C280" s="304"/>
      <c r="D280" s="305"/>
      <c r="E280" s="6" t="s">
        <v>68</v>
      </c>
      <c r="F280" s="6" t="s">
        <v>68</v>
      </c>
      <c r="G280" s="6" t="s">
        <v>68</v>
      </c>
      <c r="H280" s="6" t="s">
        <v>68</v>
      </c>
      <c r="I280" s="251">
        <f t="shared" ref="I280:R280" si="60">SUM(I279:I279)</f>
        <v>811.9</v>
      </c>
      <c r="J280" s="251">
        <f t="shared" si="60"/>
        <v>749.8</v>
      </c>
      <c r="K280" s="33">
        <f t="shared" si="60"/>
        <v>34</v>
      </c>
      <c r="L280" s="251">
        <f t="shared" si="60"/>
        <v>2085880.37</v>
      </c>
      <c r="M280" s="251">
        <f t="shared" si="60"/>
        <v>0</v>
      </c>
      <c r="N280" s="251">
        <f t="shared" si="60"/>
        <v>0</v>
      </c>
      <c r="O280" s="251">
        <f t="shared" si="60"/>
        <v>0</v>
      </c>
      <c r="P280" s="251">
        <f t="shared" si="60"/>
        <v>2085880.37</v>
      </c>
      <c r="Q280" s="251">
        <f t="shared" si="60"/>
        <v>0</v>
      </c>
      <c r="R280" s="251">
        <f t="shared" si="60"/>
        <v>0</v>
      </c>
      <c r="S280" s="252"/>
      <c r="T280" s="41"/>
      <c r="U280" s="41"/>
      <c r="V280" s="37"/>
    </row>
    <row r="281" spans="1:22" s="36" customFormat="1" ht="9" customHeight="1">
      <c r="A281" s="300" t="s">
        <v>88</v>
      </c>
      <c r="B281" s="300"/>
      <c r="C281" s="300"/>
      <c r="D281" s="300"/>
      <c r="E281" s="300"/>
      <c r="F281" s="300"/>
      <c r="G281" s="300"/>
      <c r="H281" s="300"/>
      <c r="I281" s="300"/>
      <c r="J281" s="300"/>
      <c r="K281" s="300"/>
      <c r="L281" s="300"/>
      <c r="M281" s="300"/>
      <c r="N281" s="300"/>
      <c r="O281" s="300"/>
      <c r="P281" s="300"/>
      <c r="Q281" s="300"/>
      <c r="R281" s="300"/>
      <c r="S281" s="300"/>
      <c r="T281" s="34"/>
      <c r="U281" s="35"/>
      <c r="V281" s="37"/>
    </row>
    <row r="282" spans="1:22" s="36" customFormat="1" ht="10.5" customHeight="1">
      <c r="A282" s="254">
        <v>204</v>
      </c>
      <c r="B282" s="310" t="s">
        <v>245</v>
      </c>
      <c r="C282" s="250" t="s">
        <v>151</v>
      </c>
      <c r="D282" s="254" t="s">
        <v>150</v>
      </c>
      <c r="E282" s="302">
        <v>1980</v>
      </c>
      <c r="F282" s="254" t="s">
        <v>23</v>
      </c>
      <c r="G282" s="302">
        <v>2</v>
      </c>
      <c r="H282" s="302">
        <v>3</v>
      </c>
      <c r="I282" s="252">
        <v>861.7</v>
      </c>
      <c r="J282" s="252">
        <v>503.2</v>
      </c>
      <c r="K282" s="302">
        <v>43</v>
      </c>
      <c r="L282" s="261">
        <f>'Приложение 2'!G284</f>
        <v>2621086.7400000002</v>
      </c>
      <c r="M282" s="252">
        <v>0</v>
      </c>
      <c r="N282" s="252">
        <v>0</v>
      </c>
      <c r="O282" s="252">
        <v>0</v>
      </c>
      <c r="P282" s="252">
        <f>L282</f>
        <v>2621086.7400000002</v>
      </c>
      <c r="Q282" s="252">
        <v>0</v>
      </c>
      <c r="R282" s="252">
        <v>0</v>
      </c>
      <c r="S282" s="250" t="s">
        <v>206</v>
      </c>
      <c r="T282" s="34"/>
      <c r="U282" s="53"/>
      <c r="V282" s="37"/>
    </row>
    <row r="283" spans="1:22" s="36" customFormat="1" ht="24" customHeight="1">
      <c r="A283" s="269" t="s">
        <v>89</v>
      </c>
      <c r="B283" s="269"/>
      <c r="C283" s="250"/>
      <c r="D283" s="176"/>
      <c r="E283" s="6" t="s">
        <v>68</v>
      </c>
      <c r="F283" s="6" t="s">
        <v>68</v>
      </c>
      <c r="G283" s="6" t="s">
        <v>68</v>
      </c>
      <c r="H283" s="6" t="s">
        <v>68</v>
      </c>
      <c r="I283" s="251">
        <f>SUM(I282)</f>
        <v>861.7</v>
      </c>
      <c r="J283" s="251">
        <f t="shared" ref="J283:R283" si="61">SUM(J282)</f>
        <v>503.2</v>
      </c>
      <c r="K283" s="33">
        <f t="shared" si="61"/>
        <v>43</v>
      </c>
      <c r="L283" s="251">
        <f t="shared" si="61"/>
        <v>2621086.7400000002</v>
      </c>
      <c r="M283" s="251">
        <f t="shared" si="61"/>
        <v>0</v>
      </c>
      <c r="N283" s="251">
        <f t="shared" si="61"/>
        <v>0</v>
      </c>
      <c r="O283" s="251">
        <f t="shared" si="61"/>
        <v>0</v>
      </c>
      <c r="P283" s="251">
        <f t="shared" si="61"/>
        <v>2621086.7400000002</v>
      </c>
      <c r="Q283" s="251">
        <f t="shared" si="61"/>
        <v>0</v>
      </c>
      <c r="R283" s="251">
        <f t="shared" si="61"/>
        <v>0</v>
      </c>
      <c r="S283" s="252"/>
      <c r="T283" s="41"/>
      <c r="U283" s="41"/>
      <c r="V283" s="37"/>
    </row>
    <row r="284" spans="1:22" s="36" customFormat="1" ht="9" customHeight="1">
      <c r="A284" s="300" t="s">
        <v>80</v>
      </c>
      <c r="B284" s="300"/>
      <c r="C284" s="300"/>
      <c r="D284" s="300"/>
      <c r="E284" s="300"/>
      <c r="F284" s="300"/>
      <c r="G284" s="300"/>
      <c r="H284" s="300"/>
      <c r="I284" s="300"/>
      <c r="J284" s="300"/>
      <c r="K284" s="300"/>
      <c r="L284" s="300"/>
      <c r="M284" s="300"/>
      <c r="N284" s="300"/>
      <c r="O284" s="300"/>
      <c r="P284" s="300"/>
      <c r="Q284" s="300"/>
      <c r="R284" s="300"/>
      <c r="S284" s="300"/>
      <c r="T284" s="34"/>
      <c r="U284" s="35"/>
      <c r="V284" s="37"/>
    </row>
    <row r="285" spans="1:22" s="36" customFormat="1" ht="9" customHeight="1">
      <c r="A285" s="254">
        <v>205</v>
      </c>
      <c r="B285" s="310" t="s">
        <v>246</v>
      </c>
      <c r="C285" s="250" t="s">
        <v>151</v>
      </c>
      <c r="D285" s="264" t="s">
        <v>150</v>
      </c>
      <c r="E285" s="302">
        <v>1987</v>
      </c>
      <c r="F285" s="254" t="s">
        <v>23</v>
      </c>
      <c r="G285" s="302">
        <v>2</v>
      </c>
      <c r="H285" s="302">
        <v>3</v>
      </c>
      <c r="I285" s="252">
        <v>941.02</v>
      </c>
      <c r="J285" s="252">
        <v>839.87</v>
      </c>
      <c r="K285" s="302">
        <v>24</v>
      </c>
      <c r="L285" s="261">
        <f>'Приложение 2'!G287</f>
        <v>2543756.5499999998</v>
      </c>
      <c r="M285" s="252">
        <v>0</v>
      </c>
      <c r="N285" s="252">
        <v>0</v>
      </c>
      <c r="O285" s="252">
        <v>0</v>
      </c>
      <c r="P285" s="252">
        <f>L285</f>
        <v>2543756.5499999998</v>
      </c>
      <c r="Q285" s="252">
        <v>0</v>
      </c>
      <c r="R285" s="252">
        <v>0</v>
      </c>
      <c r="S285" s="250" t="s">
        <v>206</v>
      </c>
      <c r="T285" s="54"/>
      <c r="U285" s="35"/>
      <c r="V285" s="37"/>
    </row>
    <row r="286" spans="1:22" s="36" customFormat="1" ht="24" customHeight="1">
      <c r="A286" s="269" t="s">
        <v>184</v>
      </c>
      <c r="B286" s="269"/>
      <c r="C286" s="250"/>
      <c r="D286" s="176"/>
      <c r="E286" s="6" t="s">
        <v>68</v>
      </c>
      <c r="F286" s="6" t="s">
        <v>68</v>
      </c>
      <c r="G286" s="6" t="s">
        <v>68</v>
      </c>
      <c r="H286" s="6" t="s">
        <v>68</v>
      </c>
      <c r="I286" s="251">
        <f>SUM(I285)</f>
        <v>941.02</v>
      </c>
      <c r="J286" s="251">
        <f t="shared" ref="J286:R286" si="62">SUM(J285)</f>
        <v>839.87</v>
      </c>
      <c r="K286" s="33">
        <f t="shared" si="62"/>
        <v>24</v>
      </c>
      <c r="L286" s="251">
        <f t="shared" si="62"/>
        <v>2543756.5499999998</v>
      </c>
      <c r="M286" s="251">
        <f t="shared" si="62"/>
        <v>0</v>
      </c>
      <c r="N286" s="251">
        <f t="shared" si="62"/>
        <v>0</v>
      </c>
      <c r="O286" s="251">
        <f t="shared" si="62"/>
        <v>0</v>
      </c>
      <c r="P286" s="251">
        <f t="shared" si="62"/>
        <v>2543756.5499999998</v>
      </c>
      <c r="Q286" s="251">
        <f t="shared" si="62"/>
        <v>0</v>
      </c>
      <c r="R286" s="251">
        <f t="shared" si="62"/>
        <v>0</v>
      </c>
      <c r="S286" s="252"/>
      <c r="T286" s="38"/>
      <c r="U286" s="38"/>
      <c r="V286" s="37"/>
    </row>
    <row r="287" spans="1:22" s="36" customFormat="1" ht="12.75" customHeight="1">
      <c r="A287" s="253" t="s">
        <v>5</v>
      </c>
      <c r="B287" s="253"/>
      <c r="C287" s="253"/>
      <c r="D287" s="253"/>
      <c r="E287" s="253"/>
      <c r="F287" s="253"/>
      <c r="G287" s="253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38"/>
      <c r="U287" s="38"/>
      <c r="V287" s="37"/>
    </row>
    <row r="288" spans="1:22" s="36" customFormat="1" ht="9" customHeight="1">
      <c r="A288" s="254">
        <v>206</v>
      </c>
      <c r="B288" s="176" t="s">
        <v>894</v>
      </c>
      <c r="C288" s="250" t="s">
        <v>151</v>
      </c>
      <c r="D288" s="254" t="s">
        <v>150</v>
      </c>
      <c r="E288" s="302">
        <v>1962</v>
      </c>
      <c r="F288" s="254" t="s">
        <v>23</v>
      </c>
      <c r="G288" s="302">
        <v>3</v>
      </c>
      <c r="H288" s="302">
        <v>2</v>
      </c>
      <c r="I288" s="252">
        <v>1041.7</v>
      </c>
      <c r="J288" s="252">
        <v>973.1</v>
      </c>
      <c r="K288" s="302">
        <v>40</v>
      </c>
      <c r="L288" s="261">
        <f>'Приложение 2'!G290</f>
        <v>2301928.59</v>
      </c>
      <c r="M288" s="252">
        <v>0</v>
      </c>
      <c r="N288" s="252">
        <v>0</v>
      </c>
      <c r="O288" s="252">
        <v>0</v>
      </c>
      <c r="P288" s="252">
        <f t="shared" ref="P288:P289" si="63">L288</f>
        <v>2301928.59</v>
      </c>
      <c r="Q288" s="252">
        <v>0</v>
      </c>
      <c r="R288" s="252">
        <v>0</v>
      </c>
      <c r="S288" s="250" t="s">
        <v>206</v>
      </c>
      <c r="T288" s="38"/>
      <c r="U288" s="38"/>
      <c r="V288" s="37"/>
    </row>
    <row r="289" spans="1:22" s="36" customFormat="1" ht="9" customHeight="1">
      <c r="A289" s="254">
        <v>207</v>
      </c>
      <c r="B289" s="176" t="s">
        <v>895</v>
      </c>
      <c r="C289" s="250" t="s">
        <v>151</v>
      </c>
      <c r="D289" s="254" t="s">
        <v>150</v>
      </c>
      <c r="E289" s="302">
        <v>1962</v>
      </c>
      <c r="F289" s="254" t="s">
        <v>23</v>
      </c>
      <c r="G289" s="302">
        <v>3</v>
      </c>
      <c r="H289" s="302">
        <v>2</v>
      </c>
      <c r="I289" s="252">
        <v>895</v>
      </c>
      <c r="J289" s="252">
        <v>893.1</v>
      </c>
      <c r="K289" s="302">
        <v>39</v>
      </c>
      <c r="L289" s="261">
        <f>'Приложение 2'!G291</f>
        <v>2164620.5699999998</v>
      </c>
      <c r="M289" s="252">
        <v>0</v>
      </c>
      <c r="N289" s="252">
        <v>0</v>
      </c>
      <c r="O289" s="252">
        <v>0</v>
      </c>
      <c r="P289" s="252">
        <f t="shared" si="63"/>
        <v>2164620.5699999998</v>
      </c>
      <c r="Q289" s="252">
        <v>0</v>
      </c>
      <c r="R289" s="252">
        <v>0</v>
      </c>
      <c r="S289" s="250" t="s">
        <v>206</v>
      </c>
      <c r="T289" s="34"/>
      <c r="U289" s="35"/>
      <c r="V289" s="37"/>
    </row>
    <row r="290" spans="1:22" s="36" customFormat="1" ht="24" customHeight="1">
      <c r="A290" s="269" t="s">
        <v>6</v>
      </c>
      <c r="B290" s="269"/>
      <c r="C290" s="250"/>
      <c r="D290" s="176"/>
      <c r="E290" s="6" t="s">
        <v>68</v>
      </c>
      <c r="F290" s="6" t="s">
        <v>68</v>
      </c>
      <c r="G290" s="6" t="s">
        <v>68</v>
      </c>
      <c r="H290" s="6" t="s">
        <v>68</v>
      </c>
      <c r="I290" s="251">
        <f t="shared" ref="I290:R290" si="64">SUM(I288:I289)</f>
        <v>1936.7</v>
      </c>
      <c r="J290" s="251">
        <f t="shared" si="64"/>
        <v>1866.2</v>
      </c>
      <c r="K290" s="302">
        <f t="shared" si="64"/>
        <v>79</v>
      </c>
      <c r="L290" s="251">
        <f t="shared" si="64"/>
        <v>4466549.16</v>
      </c>
      <c r="M290" s="251">
        <f t="shared" si="64"/>
        <v>0</v>
      </c>
      <c r="N290" s="251">
        <f t="shared" si="64"/>
        <v>0</v>
      </c>
      <c r="O290" s="251">
        <f t="shared" si="64"/>
        <v>0</v>
      </c>
      <c r="P290" s="251">
        <f t="shared" si="64"/>
        <v>4466549.16</v>
      </c>
      <c r="Q290" s="251">
        <f t="shared" si="64"/>
        <v>0</v>
      </c>
      <c r="R290" s="251">
        <f t="shared" si="64"/>
        <v>0</v>
      </c>
      <c r="S290" s="252"/>
      <c r="T290" s="38"/>
      <c r="U290" s="38"/>
      <c r="V290" s="37"/>
    </row>
    <row r="291" spans="1:22" s="36" customFormat="1" ht="9" customHeight="1">
      <c r="A291" s="253" t="s">
        <v>7</v>
      </c>
      <c r="B291" s="253"/>
      <c r="C291" s="253"/>
      <c r="D291" s="253"/>
      <c r="E291" s="253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34"/>
      <c r="U291" s="35"/>
      <c r="V291" s="37"/>
    </row>
    <row r="292" spans="1:22" s="36" customFormat="1" ht="9" customHeight="1">
      <c r="A292" s="254">
        <v>208</v>
      </c>
      <c r="B292" s="310" t="s">
        <v>900</v>
      </c>
      <c r="C292" s="250" t="s">
        <v>151</v>
      </c>
      <c r="D292" s="254" t="s">
        <v>150</v>
      </c>
      <c r="E292" s="302">
        <v>1986</v>
      </c>
      <c r="F292" s="254" t="s">
        <v>23</v>
      </c>
      <c r="G292" s="302">
        <v>3</v>
      </c>
      <c r="H292" s="302">
        <v>3</v>
      </c>
      <c r="I292" s="252">
        <v>1657.1</v>
      </c>
      <c r="J292" s="252">
        <v>1512.2</v>
      </c>
      <c r="K292" s="302">
        <v>59</v>
      </c>
      <c r="L292" s="261">
        <f>'Приложение 2'!G294</f>
        <v>3076927.92</v>
      </c>
      <c r="M292" s="252">
        <v>0</v>
      </c>
      <c r="N292" s="252">
        <v>0</v>
      </c>
      <c r="O292" s="252">
        <v>0</v>
      </c>
      <c r="P292" s="252">
        <f t="shared" ref="P292:P293" si="65">L292</f>
        <v>3076927.92</v>
      </c>
      <c r="Q292" s="252">
        <v>0</v>
      </c>
      <c r="R292" s="252">
        <v>0</v>
      </c>
      <c r="S292" s="250" t="s">
        <v>206</v>
      </c>
      <c r="T292" s="34"/>
      <c r="U292" s="35"/>
      <c r="V292" s="37"/>
    </row>
    <row r="293" spans="1:22" s="36" customFormat="1" ht="9" customHeight="1">
      <c r="A293" s="254">
        <v>209</v>
      </c>
      <c r="B293" s="310" t="s">
        <v>898</v>
      </c>
      <c r="C293" s="250" t="s">
        <v>151</v>
      </c>
      <c r="D293" s="254" t="s">
        <v>150</v>
      </c>
      <c r="E293" s="302">
        <v>1987</v>
      </c>
      <c r="F293" s="254" t="s">
        <v>23</v>
      </c>
      <c r="G293" s="302">
        <v>2</v>
      </c>
      <c r="H293" s="302">
        <v>3</v>
      </c>
      <c r="I293" s="252">
        <v>967.8</v>
      </c>
      <c r="J293" s="252">
        <v>882.8</v>
      </c>
      <c r="K293" s="302">
        <v>31</v>
      </c>
      <c r="L293" s="261">
        <f>'Приложение 2'!G295</f>
        <v>2935968.57</v>
      </c>
      <c r="M293" s="252">
        <v>0</v>
      </c>
      <c r="N293" s="252">
        <v>0</v>
      </c>
      <c r="O293" s="252">
        <v>0</v>
      </c>
      <c r="P293" s="252">
        <f t="shared" si="65"/>
        <v>2935968.57</v>
      </c>
      <c r="Q293" s="252">
        <v>0</v>
      </c>
      <c r="R293" s="252">
        <v>0</v>
      </c>
      <c r="S293" s="250" t="s">
        <v>206</v>
      </c>
      <c r="T293" s="37"/>
      <c r="U293" s="37"/>
    </row>
    <row r="294" spans="1:22" s="36" customFormat="1" ht="30.75" customHeight="1">
      <c r="A294" s="269" t="s">
        <v>8</v>
      </c>
      <c r="B294" s="269"/>
      <c r="C294" s="250"/>
      <c r="D294" s="176"/>
      <c r="E294" s="6" t="s">
        <v>68</v>
      </c>
      <c r="F294" s="6" t="s">
        <v>68</v>
      </c>
      <c r="G294" s="6" t="s">
        <v>68</v>
      </c>
      <c r="H294" s="6" t="s">
        <v>68</v>
      </c>
      <c r="I294" s="251">
        <f t="shared" ref="I294:R294" si="66">SUM(I292:I293)</f>
        <v>2624.8999999999996</v>
      </c>
      <c r="J294" s="251">
        <f t="shared" si="66"/>
        <v>2395</v>
      </c>
      <c r="K294" s="302">
        <f t="shared" si="66"/>
        <v>90</v>
      </c>
      <c r="L294" s="251">
        <f t="shared" si="66"/>
        <v>6012896.4900000002</v>
      </c>
      <c r="M294" s="251">
        <f t="shared" si="66"/>
        <v>0</v>
      </c>
      <c r="N294" s="251">
        <f t="shared" si="66"/>
        <v>0</v>
      </c>
      <c r="O294" s="251">
        <f t="shared" si="66"/>
        <v>0</v>
      </c>
      <c r="P294" s="251">
        <f t="shared" si="66"/>
        <v>6012896.4900000002</v>
      </c>
      <c r="Q294" s="251">
        <f t="shared" si="66"/>
        <v>0</v>
      </c>
      <c r="R294" s="251">
        <f t="shared" si="66"/>
        <v>0</v>
      </c>
      <c r="S294" s="252"/>
      <c r="T294" s="38"/>
      <c r="U294" s="38"/>
      <c r="V294" s="37"/>
    </row>
    <row r="295" spans="1:22" s="36" customFormat="1" ht="9" customHeight="1">
      <c r="A295" s="253" t="s">
        <v>10</v>
      </c>
      <c r="B295" s="253"/>
      <c r="C295" s="253"/>
      <c r="D295" s="253"/>
      <c r="E295" s="253"/>
      <c r="F295" s="253"/>
      <c r="G295" s="253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38"/>
      <c r="U295" s="38"/>
      <c r="V295" s="37"/>
    </row>
    <row r="296" spans="1:22" s="36" customFormat="1" ht="9" customHeight="1">
      <c r="A296" s="254">
        <v>210</v>
      </c>
      <c r="B296" s="176" t="s">
        <v>907</v>
      </c>
      <c r="C296" s="250" t="s">
        <v>151</v>
      </c>
      <c r="D296" s="264" t="s">
        <v>150</v>
      </c>
      <c r="E296" s="302">
        <v>1970</v>
      </c>
      <c r="F296" s="254" t="s">
        <v>23</v>
      </c>
      <c r="G296" s="302">
        <v>5</v>
      </c>
      <c r="H296" s="302">
        <v>6</v>
      </c>
      <c r="I296" s="252">
        <v>4981.9399999999996</v>
      </c>
      <c r="J296" s="252">
        <v>4433.47</v>
      </c>
      <c r="K296" s="302">
        <v>191</v>
      </c>
      <c r="L296" s="261">
        <f>'Приложение 2'!G298</f>
        <v>6123533.8899999997</v>
      </c>
      <c r="M296" s="252">
        <v>0</v>
      </c>
      <c r="N296" s="252">
        <v>0</v>
      </c>
      <c r="O296" s="252">
        <v>0</v>
      </c>
      <c r="P296" s="252">
        <f t="shared" ref="P296" si="67">L296</f>
        <v>6123533.8899999997</v>
      </c>
      <c r="Q296" s="252">
        <v>0</v>
      </c>
      <c r="R296" s="252">
        <v>0</v>
      </c>
      <c r="S296" s="250" t="s">
        <v>206</v>
      </c>
      <c r="T296" s="34"/>
      <c r="U296" s="35"/>
      <c r="V296" s="37"/>
    </row>
    <row r="297" spans="1:22" s="36" customFormat="1" ht="33.75" customHeight="1">
      <c r="A297" s="269" t="s">
        <v>9</v>
      </c>
      <c r="B297" s="269"/>
      <c r="C297" s="250"/>
      <c r="D297" s="176"/>
      <c r="E297" s="6" t="s">
        <v>68</v>
      </c>
      <c r="F297" s="6" t="s">
        <v>68</v>
      </c>
      <c r="G297" s="6" t="s">
        <v>68</v>
      </c>
      <c r="H297" s="6" t="s">
        <v>68</v>
      </c>
      <c r="I297" s="251">
        <f t="shared" ref="I297:R297" si="68">SUM(I296:I296)</f>
        <v>4981.9399999999996</v>
      </c>
      <c r="J297" s="251">
        <f t="shared" si="68"/>
        <v>4433.47</v>
      </c>
      <c r="K297" s="302">
        <f t="shared" si="68"/>
        <v>191</v>
      </c>
      <c r="L297" s="251">
        <f t="shared" si="68"/>
        <v>6123533.8899999997</v>
      </c>
      <c r="M297" s="251">
        <f t="shared" si="68"/>
        <v>0</v>
      </c>
      <c r="N297" s="251">
        <f t="shared" si="68"/>
        <v>0</v>
      </c>
      <c r="O297" s="251">
        <f t="shared" si="68"/>
        <v>0</v>
      </c>
      <c r="P297" s="251">
        <f t="shared" si="68"/>
        <v>6123533.8899999997</v>
      </c>
      <c r="Q297" s="251">
        <f t="shared" si="68"/>
        <v>0</v>
      </c>
      <c r="R297" s="251">
        <f t="shared" si="68"/>
        <v>0</v>
      </c>
      <c r="S297" s="252"/>
      <c r="T297" s="38"/>
      <c r="U297" s="38"/>
      <c r="V297" s="37"/>
    </row>
    <row r="298" spans="1:22" s="36" customFormat="1" ht="9" customHeight="1">
      <c r="A298" s="253" t="s">
        <v>120</v>
      </c>
      <c r="B298" s="253"/>
      <c r="C298" s="253"/>
      <c r="D298" s="253"/>
      <c r="E298" s="253"/>
      <c r="F298" s="253"/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34"/>
      <c r="U298" s="35"/>
      <c r="V298" s="37"/>
    </row>
    <row r="299" spans="1:22" s="36" customFormat="1" ht="9" customHeight="1">
      <c r="A299" s="254">
        <v>211</v>
      </c>
      <c r="B299" s="176" t="s">
        <v>911</v>
      </c>
      <c r="C299" s="250" t="s">
        <v>151</v>
      </c>
      <c r="D299" s="264" t="s">
        <v>150</v>
      </c>
      <c r="E299" s="316">
        <v>1971</v>
      </c>
      <c r="F299" s="6" t="s">
        <v>23</v>
      </c>
      <c r="G299" s="316">
        <v>2</v>
      </c>
      <c r="H299" s="316">
        <v>2</v>
      </c>
      <c r="I299" s="252">
        <v>931</v>
      </c>
      <c r="J299" s="252">
        <v>876.2</v>
      </c>
      <c r="K299" s="302">
        <v>44</v>
      </c>
      <c r="L299" s="261">
        <f>'Приложение 2'!G301</f>
        <v>1894996.88</v>
      </c>
      <c r="M299" s="252">
        <v>0</v>
      </c>
      <c r="N299" s="252">
        <v>0</v>
      </c>
      <c r="O299" s="252">
        <v>0</v>
      </c>
      <c r="P299" s="252">
        <f t="shared" ref="P299" si="69">L299</f>
        <v>1894996.88</v>
      </c>
      <c r="Q299" s="252">
        <v>0</v>
      </c>
      <c r="R299" s="252">
        <v>0</v>
      </c>
      <c r="S299" s="250" t="s">
        <v>206</v>
      </c>
      <c r="T299" s="34"/>
      <c r="U299" s="35"/>
      <c r="V299" s="37"/>
    </row>
    <row r="300" spans="1:22" s="36" customFormat="1" ht="23.25" customHeight="1">
      <c r="A300" s="269" t="s">
        <v>121</v>
      </c>
      <c r="B300" s="269"/>
      <c r="C300" s="250"/>
      <c r="D300" s="176"/>
      <c r="E300" s="6" t="s">
        <v>68</v>
      </c>
      <c r="F300" s="6" t="s">
        <v>68</v>
      </c>
      <c r="G300" s="6" t="s">
        <v>68</v>
      </c>
      <c r="H300" s="6" t="s">
        <v>68</v>
      </c>
      <c r="I300" s="251">
        <f t="shared" ref="I300:R300" si="70">SUM(I299:I299)</f>
        <v>931</v>
      </c>
      <c r="J300" s="251">
        <f t="shared" si="70"/>
        <v>876.2</v>
      </c>
      <c r="K300" s="302">
        <f t="shared" si="70"/>
        <v>44</v>
      </c>
      <c r="L300" s="251">
        <f t="shared" si="70"/>
        <v>1894996.88</v>
      </c>
      <c r="M300" s="251">
        <f t="shared" si="70"/>
        <v>0</v>
      </c>
      <c r="N300" s="251">
        <f t="shared" si="70"/>
        <v>0</v>
      </c>
      <c r="O300" s="251">
        <f t="shared" si="70"/>
        <v>0</v>
      </c>
      <c r="P300" s="251">
        <f t="shared" si="70"/>
        <v>1894996.88</v>
      </c>
      <c r="Q300" s="251">
        <f t="shared" si="70"/>
        <v>0</v>
      </c>
      <c r="R300" s="251">
        <f t="shared" si="70"/>
        <v>0</v>
      </c>
      <c r="S300" s="252"/>
      <c r="T300" s="38"/>
      <c r="U300" s="38"/>
      <c r="V300" s="37"/>
    </row>
    <row r="301" spans="1:22" s="36" customFormat="1" ht="9" customHeight="1">
      <c r="A301" s="253" t="s">
        <v>12</v>
      </c>
      <c r="B301" s="253"/>
      <c r="C301" s="253"/>
      <c r="D301" s="253"/>
      <c r="E301" s="253"/>
      <c r="F301" s="253"/>
      <c r="G301" s="253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34"/>
      <c r="U301" s="35"/>
      <c r="V301" s="37"/>
    </row>
    <row r="302" spans="1:22" s="36" customFormat="1" ht="9" customHeight="1">
      <c r="A302" s="254">
        <v>212</v>
      </c>
      <c r="B302" s="310" t="s">
        <v>913</v>
      </c>
      <c r="C302" s="250" t="s">
        <v>151</v>
      </c>
      <c r="D302" s="264" t="s">
        <v>150</v>
      </c>
      <c r="E302" s="302">
        <v>1973</v>
      </c>
      <c r="F302" s="254" t="s">
        <v>23</v>
      </c>
      <c r="G302" s="302">
        <v>5</v>
      </c>
      <c r="H302" s="302">
        <v>4</v>
      </c>
      <c r="I302" s="252">
        <v>2913.8</v>
      </c>
      <c r="J302" s="252">
        <v>2563.1</v>
      </c>
      <c r="K302" s="302">
        <v>103</v>
      </c>
      <c r="L302" s="261">
        <f>'Приложение 2'!G304</f>
        <v>4274317.93</v>
      </c>
      <c r="M302" s="252">
        <v>0</v>
      </c>
      <c r="N302" s="252">
        <v>0</v>
      </c>
      <c r="O302" s="252">
        <v>0</v>
      </c>
      <c r="P302" s="252">
        <f t="shared" ref="P302:P308" si="71">L302</f>
        <v>4274317.93</v>
      </c>
      <c r="Q302" s="252">
        <v>0</v>
      </c>
      <c r="R302" s="252">
        <v>0</v>
      </c>
      <c r="S302" s="250" t="s">
        <v>206</v>
      </c>
      <c r="T302" s="34"/>
      <c r="U302" s="35"/>
      <c r="V302" s="37"/>
    </row>
    <row r="303" spans="1:22" s="36" customFormat="1" ht="9" customHeight="1">
      <c r="A303" s="254">
        <v>213</v>
      </c>
      <c r="B303" s="310" t="s">
        <v>918</v>
      </c>
      <c r="C303" s="250" t="s">
        <v>151</v>
      </c>
      <c r="D303" s="264" t="s">
        <v>150</v>
      </c>
      <c r="E303" s="302">
        <v>1973</v>
      </c>
      <c r="F303" s="254" t="s">
        <v>23</v>
      </c>
      <c r="G303" s="302">
        <v>5</v>
      </c>
      <c r="H303" s="302">
        <v>4</v>
      </c>
      <c r="I303" s="252">
        <v>3663.5</v>
      </c>
      <c r="J303" s="252">
        <v>2643.6</v>
      </c>
      <c r="K303" s="302">
        <v>100</v>
      </c>
      <c r="L303" s="261">
        <f>'Приложение 2'!G305</f>
        <v>4078855.92</v>
      </c>
      <c r="M303" s="252">
        <v>0</v>
      </c>
      <c r="N303" s="252">
        <v>0</v>
      </c>
      <c r="O303" s="252">
        <v>0</v>
      </c>
      <c r="P303" s="252">
        <f t="shared" si="71"/>
        <v>4078855.92</v>
      </c>
      <c r="Q303" s="252">
        <v>0</v>
      </c>
      <c r="R303" s="252">
        <v>0</v>
      </c>
      <c r="S303" s="250" t="s">
        <v>206</v>
      </c>
      <c r="T303" s="34"/>
      <c r="U303" s="35"/>
      <c r="V303" s="37"/>
    </row>
    <row r="304" spans="1:22" s="36" customFormat="1" ht="9" customHeight="1">
      <c r="A304" s="254">
        <v>214</v>
      </c>
      <c r="B304" s="310" t="s">
        <v>920</v>
      </c>
      <c r="C304" s="250" t="s">
        <v>151</v>
      </c>
      <c r="D304" s="264" t="s">
        <v>150</v>
      </c>
      <c r="E304" s="302">
        <v>1974</v>
      </c>
      <c r="F304" s="254" t="s">
        <v>24</v>
      </c>
      <c r="G304" s="302">
        <v>5</v>
      </c>
      <c r="H304" s="302">
        <v>6</v>
      </c>
      <c r="I304" s="252">
        <v>4288.63</v>
      </c>
      <c r="J304" s="252">
        <v>3844.3</v>
      </c>
      <c r="K304" s="302">
        <v>154</v>
      </c>
      <c r="L304" s="261">
        <f>'Приложение 2'!G306</f>
        <v>4131060.63</v>
      </c>
      <c r="M304" s="252">
        <v>0</v>
      </c>
      <c r="N304" s="252">
        <v>0</v>
      </c>
      <c r="O304" s="252">
        <v>0</v>
      </c>
      <c r="P304" s="252">
        <f t="shared" si="71"/>
        <v>4131060.63</v>
      </c>
      <c r="Q304" s="252">
        <v>0</v>
      </c>
      <c r="R304" s="252">
        <v>0</v>
      </c>
      <c r="S304" s="250" t="s">
        <v>206</v>
      </c>
      <c r="T304" s="34"/>
      <c r="U304" s="35"/>
      <c r="V304" s="37"/>
    </row>
    <row r="305" spans="1:22" s="36" customFormat="1" ht="9" customHeight="1">
      <c r="A305" s="254">
        <v>215</v>
      </c>
      <c r="B305" s="310" t="s">
        <v>921</v>
      </c>
      <c r="C305" s="250" t="s">
        <v>151</v>
      </c>
      <c r="D305" s="264" t="s">
        <v>150</v>
      </c>
      <c r="E305" s="302">
        <v>1972</v>
      </c>
      <c r="F305" s="254" t="s">
        <v>24</v>
      </c>
      <c r="G305" s="302">
        <v>5</v>
      </c>
      <c r="H305" s="302">
        <v>4</v>
      </c>
      <c r="I305" s="252">
        <v>2833.4</v>
      </c>
      <c r="J305" s="252">
        <v>2631</v>
      </c>
      <c r="K305" s="302">
        <v>107</v>
      </c>
      <c r="L305" s="261">
        <f>'Приложение 2'!G307</f>
        <v>2767607.12</v>
      </c>
      <c r="M305" s="252">
        <v>0</v>
      </c>
      <c r="N305" s="252">
        <v>0</v>
      </c>
      <c r="O305" s="252">
        <v>0</v>
      </c>
      <c r="P305" s="252">
        <f t="shared" si="71"/>
        <v>2767607.12</v>
      </c>
      <c r="Q305" s="252">
        <v>0</v>
      </c>
      <c r="R305" s="252">
        <v>0</v>
      </c>
      <c r="S305" s="250" t="s">
        <v>206</v>
      </c>
      <c r="T305" s="34"/>
      <c r="U305" s="35"/>
      <c r="V305" s="37"/>
    </row>
    <row r="306" spans="1:22" s="36" customFormat="1" ht="9" customHeight="1">
      <c r="A306" s="254">
        <v>216</v>
      </c>
      <c r="B306" s="310" t="s">
        <v>927</v>
      </c>
      <c r="C306" s="250" t="s">
        <v>151</v>
      </c>
      <c r="D306" s="264" t="s">
        <v>150</v>
      </c>
      <c r="E306" s="302">
        <v>1963</v>
      </c>
      <c r="F306" s="254" t="s">
        <v>23</v>
      </c>
      <c r="G306" s="302">
        <v>3</v>
      </c>
      <c r="H306" s="302">
        <v>3</v>
      </c>
      <c r="I306" s="252">
        <v>1623</v>
      </c>
      <c r="J306" s="252">
        <v>1488.4</v>
      </c>
      <c r="K306" s="302">
        <v>48</v>
      </c>
      <c r="L306" s="261">
        <f>'Приложение 2'!G308</f>
        <v>2835006.78</v>
      </c>
      <c r="M306" s="252">
        <v>0</v>
      </c>
      <c r="N306" s="252">
        <v>0</v>
      </c>
      <c r="O306" s="252">
        <v>0</v>
      </c>
      <c r="P306" s="252">
        <f t="shared" si="71"/>
        <v>2835006.78</v>
      </c>
      <c r="Q306" s="252">
        <v>0</v>
      </c>
      <c r="R306" s="252">
        <v>0</v>
      </c>
      <c r="S306" s="250" t="s">
        <v>206</v>
      </c>
      <c r="T306" s="34"/>
      <c r="U306" s="35"/>
      <c r="V306" s="37"/>
    </row>
    <row r="307" spans="1:22" s="36" customFormat="1" ht="9" customHeight="1">
      <c r="A307" s="254">
        <v>217</v>
      </c>
      <c r="B307" s="310" t="s">
        <v>928</v>
      </c>
      <c r="C307" s="250" t="s">
        <v>151</v>
      </c>
      <c r="D307" s="264" t="s">
        <v>150</v>
      </c>
      <c r="E307" s="302">
        <v>1969</v>
      </c>
      <c r="F307" s="254" t="s">
        <v>23</v>
      </c>
      <c r="G307" s="302">
        <v>5</v>
      </c>
      <c r="H307" s="302">
        <v>4</v>
      </c>
      <c r="I307" s="252">
        <v>3427.3</v>
      </c>
      <c r="J307" s="252">
        <v>3149</v>
      </c>
      <c r="K307" s="302">
        <v>119</v>
      </c>
      <c r="L307" s="261">
        <f>'Приложение 2'!G309</f>
        <v>3570008.55</v>
      </c>
      <c r="M307" s="252">
        <v>0</v>
      </c>
      <c r="N307" s="252">
        <v>0</v>
      </c>
      <c r="O307" s="252">
        <v>0</v>
      </c>
      <c r="P307" s="252">
        <f t="shared" si="71"/>
        <v>3570008.55</v>
      </c>
      <c r="Q307" s="252">
        <v>0</v>
      </c>
      <c r="R307" s="252">
        <v>0</v>
      </c>
      <c r="S307" s="250" t="s">
        <v>206</v>
      </c>
      <c r="T307" s="34"/>
      <c r="U307" s="35"/>
      <c r="V307" s="37"/>
    </row>
    <row r="308" spans="1:22" s="36" customFormat="1" ht="9" customHeight="1">
      <c r="A308" s="254">
        <v>218</v>
      </c>
      <c r="B308" s="310" t="s">
        <v>930</v>
      </c>
      <c r="C308" s="250" t="s">
        <v>151</v>
      </c>
      <c r="D308" s="264" t="s">
        <v>150</v>
      </c>
      <c r="E308" s="302">
        <v>1973</v>
      </c>
      <c r="F308" s="254" t="s">
        <v>23</v>
      </c>
      <c r="G308" s="302">
        <v>5</v>
      </c>
      <c r="H308" s="302">
        <v>2</v>
      </c>
      <c r="I308" s="252">
        <v>1938.8</v>
      </c>
      <c r="J308" s="252">
        <v>1642.4</v>
      </c>
      <c r="K308" s="302">
        <v>78</v>
      </c>
      <c r="L308" s="261">
        <f>'Приложение 2'!G310</f>
        <v>2026865.22</v>
      </c>
      <c r="M308" s="252">
        <v>0</v>
      </c>
      <c r="N308" s="252">
        <v>0</v>
      </c>
      <c r="O308" s="252">
        <v>0</v>
      </c>
      <c r="P308" s="252">
        <f t="shared" si="71"/>
        <v>2026865.22</v>
      </c>
      <c r="Q308" s="252">
        <v>0</v>
      </c>
      <c r="R308" s="252">
        <v>0</v>
      </c>
      <c r="S308" s="250" t="s">
        <v>206</v>
      </c>
      <c r="T308" s="34"/>
      <c r="U308" s="35"/>
      <c r="V308" s="37"/>
    </row>
    <row r="309" spans="1:22" s="36" customFormat="1" ht="35.25" customHeight="1">
      <c r="A309" s="269" t="s">
        <v>11</v>
      </c>
      <c r="B309" s="269"/>
      <c r="C309" s="250"/>
      <c r="D309" s="176"/>
      <c r="E309" s="6" t="s">
        <v>68</v>
      </c>
      <c r="F309" s="6" t="s">
        <v>68</v>
      </c>
      <c r="G309" s="6" t="s">
        <v>68</v>
      </c>
      <c r="H309" s="6" t="s">
        <v>68</v>
      </c>
      <c r="I309" s="251">
        <f t="shared" ref="I309:R309" si="72">SUM(I302:I308)</f>
        <v>20688.43</v>
      </c>
      <c r="J309" s="251">
        <f t="shared" si="72"/>
        <v>17961.8</v>
      </c>
      <c r="K309" s="33">
        <f t="shared" si="72"/>
        <v>709</v>
      </c>
      <c r="L309" s="251">
        <f t="shared" si="72"/>
        <v>23683722.150000002</v>
      </c>
      <c r="M309" s="251">
        <f t="shared" si="72"/>
        <v>0</v>
      </c>
      <c r="N309" s="251">
        <f t="shared" si="72"/>
        <v>0</v>
      </c>
      <c r="O309" s="251">
        <f t="shared" si="72"/>
        <v>0</v>
      </c>
      <c r="P309" s="251">
        <f t="shared" si="72"/>
        <v>23683722.150000002</v>
      </c>
      <c r="Q309" s="251">
        <f t="shared" si="72"/>
        <v>0</v>
      </c>
      <c r="R309" s="251">
        <f t="shared" si="72"/>
        <v>0</v>
      </c>
      <c r="S309" s="252"/>
      <c r="T309" s="55"/>
      <c r="U309" s="55"/>
      <c r="V309" s="37"/>
    </row>
    <row r="310" spans="1:22" s="58" customFormat="1" ht="9" customHeight="1">
      <c r="A310" s="253" t="s">
        <v>248</v>
      </c>
      <c r="B310" s="253"/>
      <c r="C310" s="253"/>
      <c r="D310" s="253"/>
      <c r="E310" s="253"/>
      <c r="F310" s="253"/>
      <c r="G310" s="253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56"/>
      <c r="U310" s="57"/>
    </row>
    <row r="311" spans="1:22" s="58" customFormat="1" ht="14.25" customHeight="1">
      <c r="A311" s="188" t="s">
        <v>270</v>
      </c>
      <c r="B311" s="188"/>
      <c r="C311" s="250"/>
      <c r="D311" s="254"/>
      <c r="E311" s="254" t="s">
        <v>68</v>
      </c>
      <c r="F311" s="254" t="s">
        <v>68</v>
      </c>
      <c r="G311" s="254" t="s">
        <v>68</v>
      </c>
      <c r="H311" s="254" t="s">
        <v>68</v>
      </c>
      <c r="I311" s="252">
        <f t="shared" ref="I311:R311" si="73">I436+I446+I452+I456+I461+I468+I473+I484+I488+I496+I499+I505+I508+I515+I518+I521+I525+I531+I537+I546+I549+I553+I556+I560+I570+I573+I577+I582+I585+I588+I591+I594+I598+I602+I606+I611+I614+I623+I626+I534</f>
        <v>632600.0499999997</v>
      </c>
      <c r="J311" s="252">
        <f t="shared" si="73"/>
        <v>527165.74000000011</v>
      </c>
      <c r="K311" s="299">
        <f t="shared" si="73"/>
        <v>24444</v>
      </c>
      <c r="L311" s="252">
        <f t="shared" si="73"/>
        <v>798171165.04999959</v>
      </c>
      <c r="M311" s="252">
        <f t="shared" si="73"/>
        <v>0</v>
      </c>
      <c r="N311" s="252">
        <f t="shared" si="73"/>
        <v>0</v>
      </c>
      <c r="O311" s="252">
        <f t="shared" si="73"/>
        <v>0</v>
      </c>
      <c r="P311" s="252">
        <f t="shared" si="73"/>
        <v>798171165.04999959</v>
      </c>
      <c r="Q311" s="252">
        <f t="shared" si="73"/>
        <v>0</v>
      </c>
      <c r="R311" s="252">
        <f t="shared" si="73"/>
        <v>0</v>
      </c>
      <c r="S311" s="252"/>
      <c r="T311" s="59"/>
      <c r="U311" s="59"/>
    </row>
    <row r="312" spans="1:22" s="58" customFormat="1" ht="9" customHeight="1">
      <c r="A312" s="254">
        <v>1</v>
      </c>
      <c r="B312" s="262" t="s">
        <v>259</v>
      </c>
      <c r="C312" s="263" t="s">
        <v>151</v>
      </c>
      <c r="D312" s="264" t="s">
        <v>150</v>
      </c>
      <c r="E312" s="265">
        <v>1988</v>
      </c>
      <c r="F312" s="266" t="s">
        <v>24</v>
      </c>
      <c r="G312" s="267">
        <v>5</v>
      </c>
      <c r="H312" s="267">
        <v>4</v>
      </c>
      <c r="I312" s="268">
        <v>3185.9</v>
      </c>
      <c r="J312" s="268">
        <v>2868.9</v>
      </c>
      <c r="K312" s="267">
        <v>129</v>
      </c>
      <c r="L312" s="261">
        <f>'Приложение 2'!G315</f>
        <v>3235658.32</v>
      </c>
      <c r="M312" s="252">
        <v>0</v>
      </c>
      <c r="N312" s="252">
        <v>0</v>
      </c>
      <c r="O312" s="252">
        <v>0</v>
      </c>
      <c r="P312" s="252">
        <f t="shared" ref="P312:P375" si="74">L312</f>
        <v>3235658.32</v>
      </c>
      <c r="Q312" s="252">
        <v>0</v>
      </c>
      <c r="R312" s="252">
        <v>0</v>
      </c>
      <c r="S312" s="250" t="s">
        <v>269</v>
      </c>
      <c r="T312" s="56"/>
      <c r="U312" s="57"/>
    </row>
    <row r="313" spans="1:22" s="58" customFormat="1" ht="9" customHeight="1">
      <c r="A313" s="254">
        <v>2</v>
      </c>
      <c r="B313" s="262" t="s">
        <v>438</v>
      </c>
      <c r="C313" s="263" t="s">
        <v>151</v>
      </c>
      <c r="D313" s="264" t="s">
        <v>150</v>
      </c>
      <c r="E313" s="265">
        <v>1966</v>
      </c>
      <c r="F313" s="266" t="s">
        <v>23</v>
      </c>
      <c r="G313" s="267">
        <v>5</v>
      </c>
      <c r="H313" s="267">
        <v>2</v>
      </c>
      <c r="I313" s="268">
        <v>1727.3</v>
      </c>
      <c r="J313" s="268">
        <v>1608.3</v>
      </c>
      <c r="K313" s="267">
        <v>72</v>
      </c>
      <c r="L313" s="261">
        <f>'Приложение 2'!G316</f>
        <v>1546734.47</v>
      </c>
      <c r="M313" s="252">
        <v>0</v>
      </c>
      <c r="N313" s="252">
        <v>0</v>
      </c>
      <c r="O313" s="252">
        <v>0</v>
      </c>
      <c r="P313" s="252">
        <f t="shared" si="74"/>
        <v>1546734.47</v>
      </c>
      <c r="Q313" s="252">
        <v>0</v>
      </c>
      <c r="R313" s="252">
        <v>0</v>
      </c>
      <c r="S313" s="250" t="s">
        <v>269</v>
      </c>
      <c r="T313" s="56"/>
      <c r="U313" s="57"/>
    </row>
    <row r="314" spans="1:22" s="58" customFormat="1" ht="9" customHeight="1">
      <c r="A314" s="254">
        <v>3</v>
      </c>
      <c r="B314" s="262" t="s">
        <v>439</v>
      </c>
      <c r="C314" s="263" t="s">
        <v>151</v>
      </c>
      <c r="D314" s="264" t="s">
        <v>150</v>
      </c>
      <c r="E314" s="265">
        <v>1979</v>
      </c>
      <c r="F314" s="266" t="s">
        <v>24</v>
      </c>
      <c r="G314" s="267">
        <v>5</v>
      </c>
      <c r="H314" s="267">
        <v>4</v>
      </c>
      <c r="I314" s="268">
        <v>3637.8</v>
      </c>
      <c r="J314" s="268">
        <v>3316.8</v>
      </c>
      <c r="K314" s="267">
        <v>193</v>
      </c>
      <c r="L314" s="261">
        <f>'Приложение 2'!G317</f>
        <v>3724059.58</v>
      </c>
      <c r="M314" s="252">
        <v>0</v>
      </c>
      <c r="N314" s="252">
        <v>0</v>
      </c>
      <c r="O314" s="252">
        <v>0</v>
      </c>
      <c r="P314" s="252">
        <f t="shared" si="74"/>
        <v>3724059.58</v>
      </c>
      <c r="Q314" s="252">
        <v>0</v>
      </c>
      <c r="R314" s="252">
        <v>0</v>
      </c>
      <c r="S314" s="250" t="s">
        <v>269</v>
      </c>
      <c r="T314" s="56"/>
      <c r="U314" s="57"/>
    </row>
    <row r="315" spans="1:22" s="58" customFormat="1" ht="9" customHeight="1">
      <c r="A315" s="254">
        <v>4</v>
      </c>
      <c r="B315" s="262" t="s">
        <v>440</v>
      </c>
      <c r="C315" s="263" t="s">
        <v>151</v>
      </c>
      <c r="D315" s="264" t="s">
        <v>150</v>
      </c>
      <c r="E315" s="265">
        <v>1982</v>
      </c>
      <c r="F315" s="266" t="s">
        <v>23</v>
      </c>
      <c r="G315" s="267">
        <v>9</v>
      </c>
      <c r="H315" s="267">
        <v>2</v>
      </c>
      <c r="I315" s="268">
        <v>7011.6</v>
      </c>
      <c r="J315" s="268">
        <v>4028.6</v>
      </c>
      <c r="K315" s="267">
        <v>439</v>
      </c>
      <c r="L315" s="261">
        <f>'Приложение 2'!G318</f>
        <v>4713072.12</v>
      </c>
      <c r="M315" s="252">
        <v>0</v>
      </c>
      <c r="N315" s="252">
        <v>0</v>
      </c>
      <c r="O315" s="252">
        <v>0</v>
      </c>
      <c r="P315" s="252">
        <f t="shared" si="74"/>
        <v>4713072.12</v>
      </c>
      <c r="Q315" s="252">
        <v>0</v>
      </c>
      <c r="R315" s="252">
        <v>0</v>
      </c>
      <c r="S315" s="250" t="s">
        <v>269</v>
      </c>
      <c r="T315" s="56"/>
      <c r="U315" s="57"/>
    </row>
    <row r="316" spans="1:22" s="58" customFormat="1" ht="9" customHeight="1">
      <c r="A316" s="254">
        <v>5</v>
      </c>
      <c r="B316" s="262" t="s">
        <v>441</v>
      </c>
      <c r="C316" s="263" t="s">
        <v>151</v>
      </c>
      <c r="D316" s="264" t="s">
        <v>150</v>
      </c>
      <c r="E316" s="265">
        <v>1978</v>
      </c>
      <c r="F316" s="266" t="s">
        <v>24</v>
      </c>
      <c r="G316" s="267">
        <v>5</v>
      </c>
      <c r="H316" s="267">
        <v>8</v>
      </c>
      <c r="I316" s="268">
        <v>6306.9</v>
      </c>
      <c r="J316" s="268">
        <v>5518.1</v>
      </c>
      <c r="K316" s="267">
        <v>267</v>
      </c>
      <c r="L316" s="261">
        <f>'Приложение 2'!G319</f>
        <v>6304446.2199999997</v>
      </c>
      <c r="M316" s="252">
        <v>0</v>
      </c>
      <c r="N316" s="252">
        <v>0</v>
      </c>
      <c r="O316" s="252">
        <v>0</v>
      </c>
      <c r="P316" s="252">
        <f t="shared" si="74"/>
        <v>6304446.2199999997</v>
      </c>
      <c r="Q316" s="252">
        <v>0</v>
      </c>
      <c r="R316" s="252">
        <v>0</v>
      </c>
      <c r="S316" s="250" t="s">
        <v>269</v>
      </c>
      <c r="T316" s="56"/>
      <c r="U316" s="57"/>
    </row>
    <row r="317" spans="1:22" s="58" customFormat="1" ht="9" customHeight="1">
      <c r="A317" s="254">
        <v>6</v>
      </c>
      <c r="B317" s="262" t="s">
        <v>444</v>
      </c>
      <c r="C317" s="263" t="s">
        <v>151</v>
      </c>
      <c r="D317" s="264" t="s">
        <v>150</v>
      </c>
      <c r="E317" s="265">
        <v>1983</v>
      </c>
      <c r="F317" s="266" t="s">
        <v>23</v>
      </c>
      <c r="G317" s="267">
        <v>5</v>
      </c>
      <c r="H317" s="267">
        <v>1</v>
      </c>
      <c r="I317" s="268">
        <v>2571.5</v>
      </c>
      <c r="J317" s="268">
        <v>1744.4</v>
      </c>
      <c r="K317" s="267">
        <v>144</v>
      </c>
      <c r="L317" s="261">
        <f>'Приложение 2'!G320</f>
        <v>2767607.12</v>
      </c>
      <c r="M317" s="252">
        <v>0</v>
      </c>
      <c r="N317" s="252">
        <v>0</v>
      </c>
      <c r="O317" s="252">
        <v>0</v>
      </c>
      <c r="P317" s="252">
        <f t="shared" si="74"/>
        <v>2767607.12</v>
      </c>
      <c r="Q317" s="252">
        <v>0</v>
      </c>
      <c r="R317" s="252">
        <v>0</v>
      </c>
      <c r="S317" s="250" t="s">
        <v>269</v>
      </c>
      <c r="T317" s="56"/>
      <c r="U317" s="57"/>
    </row>
    <row r="318" spans="1:22" s="58" customFormat="1" ht="9" customHeight="1">
      <c r="A318" s="254">
        <v>7</v>
      </c>
      <c r="B318" s="262" t="s">
        <v>442</v>
      </c>
      <c r="C318" s="263" t="s">
        <v>151</v>
      </c>
      <c r="D318" s="264" t="s">
        <v>150</v>
      </c>
      <c r="E318" s="265">
        <v>1974</v>
      </c>
      <c r="F318" s="266" t="s">
        <v>24</v>
      </c>
      <c r="G318" s="267">
        <v>5</v>
      </c>
      <c r="H318" s="267">
        <v>8</v>
      </c>
      <c r="I318" s="268">
        <v>6200.7</v>
      </c>
      <c r="J318" s="268">
        <v>5488.7</v>
      </c>
      <c r="K318" s="267">
        <v>266</v>
      </c>
      <c r="L318" s="261">
        <f>'Приложение 2'!G321</f>
        <v>7733019.9000000004</v>
      </c>
      <c r="M318" s="252">
        <v>0</v>
      </c>
      <c r="N318" s="252">
        <v>0</v>
      </c>
      <c r="O318" s="252">
        <v>0</v>
      </c>
      <c r="P318" s="252">
        <f t="shared" si="74"/>
        <v>7733019.9000000004</v>
      </c>
      <c r="Q318" s="252">
        <v>0</v>
      </c>
      <c r="R318" s="252">
        <v>0</v>
      </c>
      <c r="S318" s="250" t="s">
        <v>269</v>
      </c>
      <c r="T318" s="56"/>
      <c r="U318" s="57"/>
    </row>
    <row r="319" spans="1:22" s="58" customFormat="1" ht="9" customHeight="1">
      <c r="A319" s="254">
        <v>8</v>
      </c>
      <c r="B319" s="262" t="s">
        <v>374</v>
      </c>
      <c r="C319" s="263" t="s">
        <v>151</v>
      </c>
      <c r="D319" s="264" t="s">
        <v>150</v>
      </c>
      <c r="E319" s="265">
        <v>1957</v>
      </c>
      <c r="F319" s="266" t="s">
        <v>23</v>
      </c>
      <c r="G319" s="267">
        <v>3</v>
      </c>
      <c r="H319" s="267">
        <v>4</v>
      </c>
      <c r="I319" s="268">
        <v>1723</v>
      </c>
      <c r="J319" s="268">
        <v>1520.7</v>
      </c>
      <c r="K319" s="267">
        <v>59</v>
      </c>
      <c r="L319" s="261">
        <f>'Приложение 2'!G322</f>
        <v>3929432.48</v>
      </c>
      <c r="M319" s="252">
        <v>0</v>
      </c>
      <c r="N319" s="252">
        <v>0</v>
      </c>
      <c r="O319" s="252">
        <v>0</v>
      </c>
      <c r="P319" s="252">
        <f>L319</f>
        <v>3929432.48</v>
      </c>
      <c r="Q319" s="252">
        <v>0</v>
      </c>
      <c r="R319" s="252">
        <v>0</v>
      </c>
      <c r="S319" s="250" t="s">
        <v>269</v>
      </c>
      <c r="T319" s="56"/>
      <c r="U319" s="57"/>
    </row>
    <row r="320" spans="1:22" s="58" customFormat="1" ht="9" customHeight="1">
      <c r="A320" s="254">
        <v>9</v>
      </c>
      <c r="B320" s="262" t="s">
        <v>446</v>
      </c>
      <c r="C320" s="263" t="s">
        <v>151</v>
      </c>
      <c r="D320" s="264" t="s">
        <v>150</v>
      </c>
      <c r="E320" s="265">
        <v>1973</v>
      </c>
      <c r="F320" s="266" t="s">
        <v>24</v>
      </c>
      <c r="G320" s="267">
        <v>5</v>
      </c>
      <c r="H320" s="267">
        <v>6</v>
      </c>
      <c r="I320" s="268">
        <v>4884.2</v>
      </c>
      <c r="J320" s="268">
        <v>3618.3</v>
      </c>
      <c r="K320" s="267">
        <v>170</v>
      </c>
      <c r="L320" s="261">
        <f>'Приложение 2'!G323</f>
        <v>6085976.0999999996</v>
      </c>
      <c r="M320" s="252">
        <v>0</v>
      </c>
      <c r="N320" s="252">
        <v>0</v>
      </c>
      <c r="O320" s="252">
        <v>0</v>
      </c>
      <c r="P320" s="252">
        <f t="shared" si="74"/>
        <v>6085976.0999999996</v>
      </c>
      <c r="Q320" s="252">
        <v>0</v>
      </c>
      <c r="R320" s="252">
        <v>0</v>
      </c>
      <c r="S320" s="250" t="s">
        <v>269</v>
      </c>
      <c r="T320" s="56"/>
      <c r="U320" s="57"/>
    </row>
    <row r="321" spans="1:21" s="58" customFormat="1" ht="9" customHeight="1">
      <c r="A321" s="254">
        <v>10</v>
      </c>
      <c r="B321" s="262" t="s">
        <v>447</v>
      </c>
      <c r="C321" s="263" t="s">
        <v>151</v>
      </c>
      <c r="D321" s="264" t="s">
        <v>150</v>
      </c>
      <c r="E321" s="265">
        <v>1969</v>
      </c>
      <c r="F321" s="266" t="s">
        <v>24</v>
      </c>
      <c r="G321" s="267">
        <v>5</v>
      </c>
      <c r="H321" s="267">
        <v>4</v>
      </c>
      <c r="I321" s="268">
        <v>4052.8</v>
      </c>
      <c r="J321" s="268">
        <v>3746.8</v>
      </c>
      <c r="K321" s="267">
        <v>208</v>
      </c>
      <c r="L321" s="261">
        <f>'Приложение 2'!G324</f>
        <v>4151410.68</v>
      </c>
      <c r="M321" s="252">
        <v>0</v>
      </c>
      <c r="N321" s="252">
        <v>0</v>
      </c>
      <c r="O321" s="252">
        <v>0</v>
      </c>
      <c r="P321" s="252">
        <f t="shared" si="74"/>
        <v>4151410.68</v>
      </c>
      <c r="Q321" s="252">
        <v>0</v>
      </c>
      <c r="R321" s="252">
        <v>0</v>
      </c>
      <c r="S321" s="250" t="s">
        <v>269</v>
      </c>
      <c r="T321" s="56"/>
      <c r="U321" s="57"/>
    </row>
    <row r="322" spans="1:21" s="58" customFormat="1" ht="9" customHeight="1">
      <c r="A322" s="254">
        <v>11</v>
      </c>
      <c r="B322" s="262" t="s">
        <v>448</v>
      </c>
      <c r="C322" s="263" t="s">
        <v>151</v>
      </c>
      <c r="D322" s="264" t="s">
        <v>150</v>
      </c>
      <c r="E322" s="265">
        <v>1969</v>
      </c>
      <c r="F322" s="266" t="s">
        <v>24</v>
      </c>
      <c r="G322" s="267">
        <v>5</v>
      </c>
      <c r="H322" s="267">
        <v>4</v>
      </c>
      <c r="I322" s="268">
        <v>4132.1000000000004</v>
      </c>
      <c r="J322" s="268">
        <v>3728.6</v>
      </c>
      <c r="K322" s="267">
        <v>178</v>
      </c>
      <c r="L322" s="261">
        <f>'Приложение 2'!G325</f>
        <v>4257230.95</v>
      </c>
      <c r="M322" s="252">
        <v>0</v>
      </c>
      <c r="N322" s="252">
        <v>0</v>
      </c>
      <c r="O322" s="252">
        <v>0</v>
      </c>
      <c r="P322" s="252">
        <f t="shared" si="74"/>
        <v>4257230.95</v>
      </c>
      <c r="Q322" s="252">
        <v>0</v>
      </c>
      <c r="R322" s="252">
        <v>0</v>
      </c>
      <c r="S322" s="250" t="s">
        <v>269</v>
      </c>
      <c r="T322" s="56"/>
      <c r="U322" s="57"/>
    </row>
    <row r="323" spans="1:21" s="58" customFormat="1" ht="9" customHeight="1">
      <c r="A323" s="254">
        <v>12</v>
      </c>
      <c r="B323" s="262" t="s">
        <v>449</v>
      </c>
      <c r="C323" s="263" t="s">
        <v>151</v>
      </c>
      <c r="D323" s="264" t="s">
        <v>150</v>
      </c>
      <c r="E323" s="265">
        <v>1968</v>
      </c>
      <c r="F323" s="266" t="s">
        <v>24</v>
      </c>
      <c r="G323" s="267">
        <v>5</v>
      </c>
      <c r="H323" s="267">
        <v>4</v>
      </c>
      <c r="I323" s="268">
        <v>4156.8999999999996</v>
      </c>
      <c r="J323" s="268">
        <v>3850.9</v>
      </c>
      <c r="K323" s="267">
        <v>209</v>
      </c>
      <c r="L323" s="261">
        <f>'Приложение 2'!G326</f>
        <v>4273510.99</v>
      </c>
      <c r="M323" s="252">
        <v>0</v>
      </c>
      <c r="N323" s="252">
        <v>0</v>
      </c>
      <c r="O323" s="252">
        <v>0</v>
      </c>
      <c r="P323" s="252">
        <f t="shared" si="74"/>
        <v>4273510.99</v>
      </c>
      <c r="Q323" s="252">
        <v>0</v>
      </c>
      <c r="R323" s="252">
        <v>0</v>
      </c>
      <c r="S323" s="250" t="s">
        <v>269</v>
      </c>
      <c r="T323" s="56"/>
      <c r="U323" s="57"/>
    </row>
    <row r="324" spans="1:21" s="58" customFormat="1" ht="9" customHeight="1">
      <c r="A324" s="254">
        <v>13</v>
      </c>
      <c r="B324" s="262" t="s">
        <v>450</v>
      </c>
      <c r="C324" s="263" t="s">
        <v>151</v>
      </c>
      <c r="D324" s="264" t="s">
        <v>150</v>
      </c>
      <c r="E324" s="265">
        <v>1969</v>
      </c>
      <c r="F324" s="266" t="s">
        <v>24</v>
      </c>
      <c r="G324" s="267">
        <v>5</v>
      </c>
      <c r="H324" s="267">
        <v>4</v>
      </c>
      <c r="I324" s="268">
        <v>4177.7299999999996</v>
      </c>
      <c r="J324" s="268">
        <v>3723.83</v>
      </c>
      <c r="K324" s="267">
        <v>171</v>
      </c>
      <c r="L324" s="261">
        <f>'Приложение 2'!G327</f>
        <v>4411891.3499999996</v>
      </c>
      <c r="M324" s="252">
        <v>0</v>
      </c>
      <c r="N324" s="252">
        <v>0</v>
      </c>
      <c r="O324" s="252">
        <v>0</v>
      </c>
      <c r="P324" s="252">
        <f t="shared" si="74"/>
        <v>4411891.3499999996</v>
      </c>
      <c r="Q324" s="252">
        <v>0</v>
      </c>
      <c r="R324" s="252">
        <v>0</v>
      </c>
      <c r="S324" s="250" t="s">
        <v>269</v>
      </c>
      <c r="T324" s="56"/>
      <c r="U324" s="57"/>
    </row>
    <row r="325" spans="1:21" s="58" customFormat="1" ht="9" customHeight="1">
      <c r="A325" s="254">
        <v>14</v>
      </c>
      <c r="B325" s="262" t="s">
        <v>451</v>
      </c>
      <c r="C325" s="263" t="s">
        <v>151</v>
      </c>
      <c r="D325" s="264" t="s">
        <v>150</v>
      </c>
      <c r="E325" s="265">
        <v>1969</v>
      </c>
      <c r="F325" s="266" t="s">
        <v>24</v>
      </c>
      <c r="G325" s="267">
        <v>5</v>
      </c>
      <c r="H325" s="267">
        <v>4</v>
      </c>
      <c r="I325" s="268">
        <v>4181.7</v>
      </c>
      <c r="J325" s="268">
        <v>3875.7</v>
      </c>
      <c r="K325" s="267">
        <v>184</v>
      </c>
      <c r="L325" s="261">
        <f>'Приложение 2'!G328</f>
        <v>4257230.95</v>
      </c>
      <c r="M325" s="252">
        <v>0</v>
      </c>
      <c r="N325" s="252">
        <v>0</v>
      </c>
      <c r="O325" s="252">
        <v>0</v>
      </c>
      <c r="P325" s="252">
        <f t="shared" si="74"/>
        <v>4257230.95</v>
      </c>
      <c r="Q325" s="252">
        <v>0</v>
      </c>
      <c r="R325" s="252">
        <v>0</v>
      </c>
      <c r="S325" s="250" t="s">
        <v>269</v>
      </c>
      <c r="T325" s="56"/>
      <c r="U325" s="57"/>
    </row>
    <row r="326" spans="1:21" s="58" customFormat="1" ht="9" customHeight="1">
      <c r="A326" s="254">
        <v>15</v>
      </c>
      <c r="B326" s="262" t="s">
        <v>339</v>
      </c>
      <c r="C326" s="263" t="s">
        <v>151</v>
      </c>
      <c r="D326" s="264" t="s">
        <v>150</v>
      </c>
      <c r="E326" s="265">
        <v>1988</v>
      </c>
      <c r="F326" s="266" t="s">
        <v>23</v>
      </c>
      <c r="G326" s="267">
        <v>10</v>
      </c>
      <c r="H326" s="267">
        <v>3</v>
      </c>
      <c r="I326" s="268">
        <v>7129</v>
      </c>
      <c r="J326" s="268">
        <v>5849</v>
      </c>
      <c r="K326" s="267">
        <v>264</v>
      </c>
      <c r="L326" s="261">
        <f>'Приложение 2'!G329</f>
        <v>9768025.1300000008</v>
      </c>
      <c r="M326" s="252">
        <v>0</v>
      </c>
      <c r="N326" s="252">
        <v>0</v>
      </c>
      <c r="O326" s="252">
        <v>0</v>
      </c>
      <c r="P326" s="252">
        <f t="shared" si="74"/>
        <v>9768025.1300000008</v>
      </c>
      <c r="Q326" s="252">
        <v>0</v>
      </c>
      <c r="R326" s="252">
        <v>0</v>
      </c>
      <c r="S326" s="250" t="s">
        <v>269</v>
      </c>
      <c r="T326" s="56"/>
      <c r="U326" s="57"/>
    </row>
    <row r="327" spans="1:21" s="58" customFormat="1" ht="9" customHeight="1">
      <c r="A327" s="254">
        <v>16</v>
      </c>
      <c r="B327" s="262" t="s">
        <v>453</v>
      </c>
      <c r="C327" s="263" t="s">
        <v>151</v>
      </c>
      <c r="D327" s="264" t="s">
        <v>150</v>
      </c>
      <c r="E327" s="265">
        <v>1977</v>
      </c>
      <c r="F327" s="266" t="s">
        <v>24</v>
      </c>
      <c r="G327" s="267">
        <v>5</v>
      </c>
      <c r="H327" s="267">
        <v>3</v>
      </c>
      <c r="I327" s="268">
        <v>2336.9</v>
      </c>
      <c r="J327" s="268">
        <v>2152.1</v>
      </c>
      <c r="K327" s="267">
        <v>104</v>
      </c>
      <c r="L327" s="261">
        <f>'Приложение 2'!G330</f>
        <v>2238505.7599999998</v>
      </c>
      <c r="M327" s="252">
        <v>0</v>
      </c>
      <c r="N327" s="252">
        <v>0</v>
      </c>
      <c r="O327" s="252">
        <v>0</v>
      </c>
      <c r="P327" s="252">
        <f t="shared" si="74"/>
        <v>2238505.7599999998</v>
      </c>
      <c r="Q327" s="252">
        <v>0</v>
      </c>
      <c r="R327" s="252">
        <v>0</v>
      </c>
      <c r="S327" s="250" t="s">
        <v>269</v>
      </c>
      <c r="T327" s="56"/>
      <c r="U327" s="57"/>
    </row>
    <row r="328" spans="1:21" s="58" customFormat="1" ht="9" customHeight="1">
      <c r="A328" s="254">
        <v>17</v>
      </c>
      <c r="B328" s="262" t="s">
        <v>454</v>
      </c>
      <c r="C328" s="263" t="s">
        <v>151</v>
      </c>
      <c r="D328" s="264" t="s">
        <v>150</v>
      </c>
      <c r="E328" s="265">
        <v>1970</v>
      </c>
      <c r="F328" s="266" t="s">
        <v>24</v>
      </c>
      <c r="G328" s="267">
        <v>5</v>
      </c>
      <c r="H328" s="267">
        <v>4</v>
      </c>
      <c r="I328" s="268">
        <v>4177</v>
      </c>
      <c r="J328" s="268">
        <v>3887</v>
      </c>
      <c r="K328" s="267">
        <v>191</v>
      </c>
      <c r="L328" s="261">
        <f>'Приложение 2'!G331</f>
        <v>4310141.09</v>
      </c>
      <c r="M328" s="252">
        <v>0</v>
      </c>
      <c r="N328" s="252">
        <v>0</v>
      </c>
      <c r="O328" s="252">
        <v>0</v>
      </c>
      <c r="P328" s="252">
        <f t="shared" si="74"/>
        <v>4310141.09</v>
      </c>
      <c r="Q328" s="252">
        <v>0</v>
      </c>
      <c r="R328" s="252">
        <v>0</v>
      </c>
      <c r="S328" s="250" t="s">
        <v>269</v>
      </c>
      <c r="T328" s="56"/>
      <c r="U328" s="57"/>
    </row>
    <row r="329" spans="1:21" s="58" customFormat="1" ht="9" customHeight="1">
      <c r="A329" s="254">
        <v>18</v>
      </c>
      <c r="B329" s="262" t="s">
        <v>455</v>
      </c>
      <c r="C329" s="263" t="s">
        <v>151</v>
      </c>
      <c r="D329" s="264" t="s">
        <v>150</v>
      </c>
      <c r="E329" s="265">
        <v>1970</v>
      </c>
      <c r="F329" s="266" t="s">
        <v>24</v>
      </c>
      <c r="G329" s="267">
        <v>5</v>
      </c>
      <c r="H329" s="267">
        <v>6</v>
      </c>
      <c r="I329" s="268">
        <v>6160.8</v>
      </c>
      <c r="J329" s="268">
        <v>5654</v>
      </c>
      <c r="K329" s="267">
        <v>251</v>
      </c>
      <c r="L329" s="261">
        <f>'Приложение 2'!G332</f>
        <v>5995125.4199999999</v>
      </c>
      <c r="M329" s="252">
        <v>0</v>
      </c>
      <c r="N329" s="252">
        <v>0</v>
      </c>
      <c r="O329" s="252">
        <v>0</v>
      </c>
      <c r="P329" s="252">
        <f t="shared" si="74"/>
        <v>5995125.4199999999</v>
      </c>
      <c r="Q329" s="252">
        <v>0</v>
      </c>
      <c r="R329" s="252">
        <v>0</v>
      </c>
      <c r="S329" s="250" t="s">
        <v>269</v>
      </c>
      <c r="T329" s="56"/>
      <c r="U329" s="57"/>
    </row>
    <row r="330" spans="1:21" s="58" customFormat="1" ht="9" customHeight="1">
      <c r="A330" s="254">
        <v>19</v>
      </c>
      <c r="B330" s="262" t="s">
        <v>456</v>
      </c>
      <c r="C330" s="263" t="s">
        <v>151</v>
      </c>
      <c r="D330" s="264" t="s">
        <v>150</v>
      </c>
      <c r="E330" s="265">
        <v>1974</v>
      </c>
      <c r="F330" s="266" t="s">
        <v>23</v>
      </c>
      <c r="G330" s="267">
        <v>9</v>
      </c>
      <c r="H330" s="267">
        <v>1</v>
      </c>
      <c r="I330" s="268">
        <v>5886.7</v>
      </c>
      <c r="J330" s="268">
        <v>3238.3</v>
      </c>
      <c r="K330" s="267">
        <v>288</v>
      </c>
      <c r="L330" s="261">
        <f>'Приложение 2'!G333</f>
        <v>1709404.4</v>
      </c>
      <c r="M330" s="252">
        <v>0</v>
      </c>
      <c r="N330" s="252">
        <v>0</v>
      </c>
      <c r="O330" s="252">
        <v>0</v>
      </c>
      <c r="P330" s="252">
        <f t="shared" si="74"/>
        <v>1709404.4</v>
      </c>
      <c r="Q330" s="252">
        <v>0</v>
      </c>
      <c r="R330" s="252">
        <v>0</v>
      </c>
      <c r="S330" s="250" t="s">
        <v>269</v>
      </c>
      <c r="T330" s="56"/>
      <c r="U330" s="57"/>
    </row>
    <row r="331" spans="1:21" s="58" customFormat="1" ht="9" customHeight="1">
      <c r="A331" s="254">
        <v>20</v>
      </c>
      <c r="B331" s="262" t="s">
        <v>457</v>
      </c>
      <c r="C331" s="263" t="s">
        <v>151</v>
      </c>
      <c r="D331" s="264" t="s">
        <v>150</v>
      </c>
      <c r="E331" s="265">
        <v>1973</v>
      </c>
      <c r="F331" s="266" t="s">
        <v>24</v>
      </c>
      <c r="G331" s="267">
        <v>5</v>
      </c>
      <c r="H331" s="267">
        <v>8</v>
      </c>
      <c r="I331" s="268">
        <v>6192</v>
      </c>
      <c r="J331" s="268">
        <v>5555</v>
      </c>
      <c r="K331" s="267">
        <v>279</v>
      </c>
      <c r="L331" s="261">
        <f>'Приложение 2'!G334</f>
        <v>5673594.5999999996</v>
      </c>
      <c r="M331" s="252">
        <v>0</v>
      </c>
      <c r="N331" s="252">
        <v>0</v>
      </c>
      <c r="O331" s="252">
        <v>0</v>
      </c>
      <c r="P331" s="252">
        <f t="shared" si="74"/>
        <v>5673594.5999999996</v>
      </c>
      <c r="Q331" s="252">
        <v>0</v>
      </c>
      <c r="R331" s="252">
        <v>0</v>
      </c>
      <c r="S331" s="250" t="s">
        <v>269</v>
      </c>
      <c r="T331" s="56"/>
      <c r="U331" s="57"/>
    </row>
    <row r="332" spans="1:21" s="58" customFormat="1" ht="9" customHeight="1">
      <c r="A332" s="254">
        <v>21</v>
      </c>
      <c r="B332" s="262" t="s">
        <v>458</v>
      </c>
      <c r="C332" s="263" t="s">
        <v>151</v>
      </c>
      <c r="D332" s="264" t="s">
        <v>150</v>
      </c>
      <c r="E332" s="265">
        <v>1973</v>
      </c>
      <c r="F332" s="266" t="s">
        <v>24</v>
      </c>
      <c r="G332" s="267">
        <v>5</v>
      </c>
      <c r="H332" s="267">
        <v>8</v>
      </c>
      <c r="I332" s="268">
        <v>5985.6</v>
      </c>
      <c r="J332" s="268">
        <v>5481.3</v>
      </c>
      <c r="K332" s="267">
        <v>242</v>
      </c>
      <c r="L332" s="261">
        <f>'Приложение 2'!G335</f>
        <v>6369566.3899999997</v>
      </c>
      <c r="M332" s="252">
        <v>0</v>
      </c>
      <c r="N332" s="252">
        <v>0</v>
      </c>
      <c r="O332" s="252">
        <v>0</v>
      </c>
      <c r="P332" s="252">
        <f t="shared" si="74"/>
        <v>6369566.3899999997</v>
      </c>
      <c r="Q332" s="252">
        <v>0</v>
      </c>
      <c r="R332" s="252">
        <v>0</v>
      </c>
      <c r="S332" s="250" t="s">
        <v>269</v>
      </c>
      <c r="T332" s="56"/>
      <c r="U332" s="57"/>
    </row>
    <row r="333" spans="1:21" s="58" customFormat="1" ht="9" customHeight="1">
      <c r="A333" s="254">
        <v>22</v>
      </c>
      <c r="B333" s="262" t="s">
        <v>459</v>
      </c>
      <c r="C333" s="263" t="s">
        <v>151</v>
      </c>
      <c r="D333" s="264" t="s">
        <v>150</v>
      </c>
      <c r="E333" s="265">
        <v>1973</v>
      </c>
      <c r="F333" s="266" t="s">
        <v>24</v>
      </c>
      <c r="G333" s="267">
        <v>5</v>
      </c>
      <c r="H333" s="267">
        <v>4</v>
      </c>
      <c r="I333" s="268">
        <v>4533</v>
      </c>
      <c r="J333" s="268">
        <v>3274</v>
      </c>
      <c r="K333" s="267">
        <v>164</v>
      </c>
      <c r="L333" s="261">
        <f>'Приложение 2'!G336</f>
        <v>3390318.72</v>
      </c>
      <c r="M333" s="252">
        <v>0</v>
      </c>
      <c r="N333" s="252">
        <v>0</v>
      </c>
      <c r="O333" s="252">
        <v>0</v>
      </c>
      <c r="P333" s="252">
        <f t="shared" si="74"/>
        <v>3390318.72</v>
      </c>
      <c r="Q333" s="252">
        <v>0</v>
      </c>
      <c r="R333" s="252">
        <v>0</v>
      </c>
      <c r="S333" s="250" t="s">
        <v>269</v>
      </c>
      <c r="T333" s="56"/>
      <c r="U333" s="57"/>
    </row>
    <row r="334" spans="1:21" s="58" customFormat="1" ht="9" customHeight="1">
      <c r="A334" s="254">
        <v>23</v>
      </c>
      <c r="B334" s="262" t="s">
        <v>460</v>
      </c>
      <c r="C334" s="263" t="s">
        <v>151</v>
      </c>
      <c r="D334" s="264" t="s">
        <v>150</v>
      </c>
      <c r="E334" s="265">
        <v>1973</v>
      </c>
      <c r="F334" s="266" t="s">
        <v>24</v>
      </c>
      <c r="G334" s="267">
        <v>5</v>
      </c>
      <c r="H334" s="267">
        <v>8</v>
      </c>
      <c r="I334" s="268">
        <v>6064.9</v>
      </c>
      <c r="J334" s="268">
        <v>5524.9</v>
      </c>
      <c r="K334" s="267">
        <v>263</v>
      </c>
      <c r="L334" s="261">
        <f>'Приложение 2'!G337</f>
        <v>5673594.5999999996</v>
      </c>
      <c r="M334" s="252">
        <v>0</v>
      </c>
      <c r="N334" s="252">
        <v>0</v>
      </c>
      <c r="O334" s="252">
        <v>0</v>
      </c>
      <c r="P334" s="252">
        <f t="shared" si="74"/>
        <v>5673594.5999999996</v>
      </c>
      <c r="Q334" s="252">
        <v>0</v>
      </c>
      <c r="R334" s="252">
        <v>0</v>
      </c>
      <c r="S334" s="250" t="s">
        <v>269</v>
      </c>
      <c r="T334" s="56"/>
      <c r="U334" s="57"/>
    </row>
    <row r="335" spans="1:21" s="58" customFormat="1" ht="9" customHeight="1">
      <c r="A335" s="254">
        <v>24</v>
      </c>
      <c r="B335" s="262" t="s">
        <v>461</v>
      </c>
      <c r="C335" s="263" t="s">
        <v>151</v>
      </c>
      <c r="D335" s="264" t="s">
        <v>150</v>
      </c>
      <c r="E335" s="265">
        <v>1976</v>
      </c>
      <c r="F335" s="266" t="s">
        <v>24</v>
      </c>
      <c r="G335" s="267">
        <v>5</v>
      </c>
      <c r="H335" s="267">
        <v>8</v>
      </c>
      <c r="I335" s="268">
        <v>6208.5</v>
      </c>
      <c r="J335" s="268">
        <v>5537</v>
      </c>
      <c r="K335" s="267">
        <v>253</v>
      </c>
      <c r="L335" s="261">
        <f>'Приложение 2'!G338</f>
        <v>5799764.9199999999</v>
      </c>
      <c r="M335" s="252">
        <v>0</v>
      </c>
      <c r="N335" s="252">
        <v>0</v>
      </c>
      <c r="O335" s="252">
        <v>0</v>
      </c>
      <c r="P335" s="252">
        <f t="shared" si="74"/>
        <v>5799764.9199999999</v>
      </c>
      <c r="Q335" s="252">
        <v>0</v>
      </c>
      <c r="R335" s="252">
        <v>0</v>
      </c>
      <c r="S335" s="250" t="s">
        <v>269</v>
      </c>
      <c r="T335" s="56"/>
      <c r="U335" s="57"/>
    </row>
    <row r="336" spans="1:21" s="58" customFormat="1" ht="9" customHeight="1">
      <c r="A336" s="254">
        <v>25</v>
      </c>
      <c r="B336" s="262" t="s">
        <v>462</v>
      </c>
      <c r="C336" s="263" t="s">
        <v>151</v>
      </c>
      <c r="D336" s="264" t="s">
        <v>150</v>
      </c>
      <c r="E336" s="265">
        <v>1976</v>
      </c>
      <c r="F336" s="266" t="s">
        <v>24</v>
      </c>
      <c r="G336" s="267">
        <v>5</v>
      </c>
      <c r="H336" s="267">
        <v>4</v>
      </c>
      <c r="I336" s="268">
        <v>3526.7</v>
      </c>
      <c r="J336" s="268">
        <v>3294.7</v>
      </c>
      <c r="K336" s="267">
        <v>181</v>
      </c>
      <c r="L336" s="261">
        <f>'Приложение 2'!G339</f>
        <v>3422878.8</v>
      </c>
      <c r="M336" s="252">
        <v>0</v>
      </c>
      <c r="N336" s="252">
        <v>0</v>
      </c>
      <c r="O336" s="252">
        <v>0</v>
      </c>
      <c r="P336" s="252">
        <f t="shared" si="74"/>
        <v>3422878.8</v>
      </c>
      <c r="Q336" s="252">
        <v>0</v>
      </c>
      <c r="R336" s="252">
        <v>0</v>
      </c>
      <c r="S336" s="250" t="s">
        <v>269</v>
      </c>
      <c r="T336" s="56"/>
      <c r="U336" s="57"/>
    </row>
    <row r="337" spans="1:21" s="58" customFormat="1" ht="9" customHeight="1">
      <c r="A337" s="254">
        <v>26</v>
      </c>
      <c r="B337" s="262" t="s">
        <v>463</v>
      </c>
      <c r="C337" s="263" t="s">
        <v>151</v>
      </c>
      <c r="D337" s="264" t="s">
        <v>150</v>
      </c>
      <c r="E337" s="265">
        <v>1976</v>
      </c>
      <c r="F337" s="266" t="s">
        <v>24</v>
      </c>
      <c r="G337" s="267">
        <v>5</v>
      </c>
      <c r="H337" s="267">
        <v>4</v>
      </c>
      <c r="I337" s="268">
        <v>3619.7</v>
      </c>
      <c r="J337" s="268">
        <v>3291.7</v>
      </c>
      <c r="K337" s="267">
        <v>173</v>
      </c>
      <c r="L337" s="261">
        <f>'Приложение 2'!G340</f>
        <v>3422878.8</v>
      </c>
      <c r="M337" s="252">
        <v>0</v>
      </c>
      <c r="N337" s="252">
        <v>0</v>
      </c>
      <c r="O337" s="252">
        <v>0</v>
      </c>
      <c r="P337" s="252">
        <f t="shared" si="74"/>
        <v>3422878.8</v>
      </c>
      <c r="Q337" s="252">
        <v>0</v>
      </c>
      <c r="R337" s="252">
        <v>0</v>
      </c>
      <c r="S337" s="250" t="s">
        <v>269</v>
      </c>
      <c r="T337" s="56"/>
      <c r="U337" s="57"/>
    </row>
    <row r="338" spans="1:21" s="58" customFormat="1" ht="9" customHeight="1">
      <c r="A338" s="254">
        <v>27</v>
      </c>
      <c r="B338" s="262" t="s">
        <v>464</v>
      </c>
      <c r="C338" s="263" t="s">
        <v>151</v>
      </c>
      <c r="D338" s="264" t="s">
        <v>150</v>
      </c>
      <c r="E338" s="265">
        <v>1967</v>
      </c>
      <c r="F338" s="266" t="s">
        <v>23</v>
      </c>
      <c r="G338" s="267">
        <v>5</v>
      </c>
      <c r="H338" s="267">
        <v>6</v>
      </c>
      <c r="I338" s="268">
        <v>4896.8999999999996</v>
      </c>
      <c r="J338" s="268">
        <v>3568.1</v>
      </c>
      <c r="K338" s="267">
        <v>199</v>
      </c>
      <c r="L338" s="261">
        <f>'Приложение 2'!G341</f>
        <v>5413113.9299999997</v>
      </c>
      <c r="M338" s="252">
        <v>0</v>
      </c>
      <c r="N338" s="252">
        <v>0</v>
      </c>
      <c r="O338" s="252">
        <v>0</v>
      </c>
      <c r="P338" s="252">
        <f t="shared" si="74"/>
        <v>5413113.9299999997</v>
      </c>
      <c r="Q338" s="252">
        <v>0</v>
      </c>
      <c r="R338" s="252">
        <v>0</v>
      </c>
      <c r="S338" s="250" t="s">
        <v>269</v>
      </c>
      <c r="T338" s="56"/>
      <c r="U338" s="57"/>
    </row>
    <row r="339" spans="1:21" s="58" customFormat="1" ht="9" customHeight="1">
      <c r="A339" s="254">
        <v>28</v>
      </c>
      <c r="B339" s="262" t="s">
        <v>468</v>
      </c>
      <c r="C339" s="263" t="s">
        <v>151</v>
      </c>
      <c r="D339" s="264" t="s">
        <v>150</v>
      </c>
      <c r="E339" s="265">
        <v>1976</v>
      </c>
      <c r="F339" s="266" t="s">
        <v>24</v>
      </c>
      <c r="G339" s="267">
        <v>5</v>
      </c>
      <c r="H339" s="267">
        <v>4</v>
      </c>
      <c r="I339" s="268">
        <v>3750.5</v>
      </c>
      <c r="J339" s="268">
        <v>3271.4</v>
      </c>
      <c r="K339" s="267">
        <v>121</v>
      </c>
      <c r="L339" s="261">
        <f>'Приложение 2'!G342</f>
        <v>3528699.08</v>
      </c>
      <c r="M339" s="252">
        <v>0</v>
      </c>
      <c r="N339" s="252">
        <v>0</v>
      </c>
      <c r="O339" s="252">
        <v>0</v>
      </c>
      <c r="P339" s="252">
        <f t="shared" si="74"/>
        <v>3528699.08</v>
      </c>
      <c r="Q339" s="252">
        <v>0</v>
      </c>
      <c r="R339" s="252">
        <v>0</v>
      </c>
      <c r="S339" s="250" t="s">
        <v>269</v>
      </c>
      <c r="T339" s="56"/>
      <c r="U339" s="57"/>
    </row>
    <row r="340" spans="1:21" s="58" customFormat="1" ht="9" customHeight="1">
      <c r="A340" s="254">
        <v>29</v>
      </c>
      <c r="B340" s="262" t="s">
        <v>469</v>
      </c>
      <c r="C340" s="263" t="s">
        <v>151</v>
      </c>
      <c r="D340" s="264" t="s">
        <v>150</v>
      </c>
      <c r="E340" s="265">
        <v>1976</v>
      </c>
      <c r="F340" s="266" t="s">
        <v>24</v>
      </c>
      <c r="G340" s="267">
        <v>5</v>
      </c>
      <c r="H340" s="267">
        <v>6</v>
      </c>
      <c r="I340" s="268">
        <v>4964.8</v>
      </c>
      <c r="J340" s="268">
        <v>4233.8999999999996</v>
      </c>
      <c r="K340" s="267">
        <v>174</v>
      </c>
      <c r="L340" s="261">
        <f>'Приложение 2'!G343</f>
        <v>6670747.1600000001</v>
      </c>
      <c r="M340" s="252">
        <v>0</v>
      </c>
      <c r="N340" s="252">
        <v>0</v>
      </c>
      <c r="O340" s="252">
        <v>0</v>
      </c>
      <c r="P340" s="252">
        <f t="shared" si="74"/>
        <v>6670747.1600000001</v>
      </c>
      <c r="Q340" s="252">
        <v>0</v>
      </c>
      <c r="R340" s="252">
        <v>0</v>
      </c>
      <c r="S340" s="250" t="s">
        <v>269</v>
      </c>
      <c r="T340" s="56"/>
      <c r="U340" s="57"/>
    </row>
    <row r="341" spans="1:21" s="58" customFormat="1" ht="9" customHeight="1">
      <c r="A341" s="254">
        <v>30</v>
      </c>
      <c r="B341" s="262" t="s">
        <v>470</v>
      </c>
      <c r="C341" s="263" t="s">
        <v>151</v>
      </c>
      <c r="D341" s="264" t="s">
        <v>150</v>
      </c>
      <c r="E341" s="265">
        <v>1984</v>
      </c>
      <c r="F341" s="266" t="s">
        <v>23</v>
      </c>
      <c r="G341" s="267">
        <v>5</v>
      </c>
      <c r="H341" s="267">
        <v>5</v>
      </c>
      <c r="I341" s="268">
        <v>3671</v>
      </c>
      <c r="J341" s="268">
        <v>3344</v>
      </c>
      <c r="K341" s="267">
        <v>153</v>
      </c>
      <c r="L341" s="261">
        <f>'Приложение 2'!G344</f>
        <v>4114780.59</v>
      </c>
      <c r="M341" s="252">
        <v>0</v>
      </c>
      <c r="N341" s="252">
        <v>0</v>
      </c>
      <c r="O341" s="252">
        <v>0</v>
      </c>
      <c r="P341" s="252">
        <f t="shared" si="74"/>
        <v>4114780.59</v>
      </c>
      <c r="Q341" s="252">
        <v>0</v>
      </c>
      <c r="R341" s="252">
        <v>0</v>
      </c>
      <c r="S341" s="250" t="s">
        <v>269</v>
      </c>
      <c r="T341" s="56"/>
      <c r="U341" s="57"/>
    </row>
    <row r="342" spans="1:21" s="58" customFormat="1" ht="9" customHeight="1">
      <c r="A342" s="254">
        <v>31</v>
      </c>
      <c r="B342" s="262" t="s">
        <v>471</v>
      </c>
      <c r="C342" s="263" t="s">
        <v>151</v>
      </c>
      <c r="D342" s="264" t="s">
        <v>150</v>
      </c>
      <c r="E342" s="265">
        <v>1981</v>
      </c>
      <c r="F342" s="266" t="s">
        <v>24</v>
      </c>
      <c r="G342" s="267">
        <v>5</v>
      </c>
      <c r="H342" s="267">
        <v>6</v>
      </c>
      <c r="I342" s="268">
        <v>4345</v>
      </c>
      <c r="J342" s="268">
        <v>3914</v>
      </c>
      <c r="K342" s="267">
        <v>209</v>
      </c>
      <c r="L342" s="261">
        <f>'Приложение 2'!G345</f>
        <v>5600334.4100000001</v>
      </c>
      <c r="M342" s="252">
        <v>0</v>
      </c>
      <c r="N342" s="252">
        <v>0</v>
      </c>
      <c r="O342" s="252">
        <v>0</v>
      </c>
      <c r="P342" s="252">
        <f t="shared" si="74"/>
        <v>5600334.4100000001</v>
      </c>
      <c r="Q342" s="252">
        <v>0</v>
      </c>
      <c r="R342" s="252">
        <v>0</v>
      </c>
      <c r="S342" s="250" t="s">
        <v>269</v>
      </c>
      <c r="T342" s="56"/>
      <c r="U342" s="57"/>
    </row>
    <row r="343" spans="1:21" s="58" customFormat="1" ht="9" customHeight="1">
      <c r="A343" s="254">
        <v>32</v>
      </c>
      <c r="B343" s="262" t="s">
        <v>478</v>
      </c>
      <c r="C343" s="263" t="s">
        <v>151</v>
      </c>
      <c r="D343" s="264" t="s">
        <v>150</v>
      </c>
      <c r="E343" s="265">
        <v>1965</v>
      </c>
      <c r="F343" s="266" t="s">
        <v>23</v>
      </c>
      <c r="G343" s="267">
        <v>5</v>
      </c>
      <c r="H343" s="267">
        <v>4</v>
      </c>
      <c r="I343" s="268">
        <v>3647.9</v>
      </c>
      <c r="J343" s="268">
        <v>2617</v>
      </c>
      <c r="K343" s="267">
        <v>111</v>
      </c>
      <c r="L343" s="261">
        <f>'Приложение 2'!G346</f>
        <v>3977894.13</v>
      </c>
      <c r="M343" s="252">
        <v>0</v>
      </c>
      <c r="N343" s="252">
        <v>0</v>
      </c>
      <c r="O343" s="252">
        <v>0</v>
      </c>
      <c r="P343" s="252">
        <f t="shared" si="74"/>
        <v>3977894.13</v>
      </c>
      <c r="Q343" s="252">
        <v>0</v>
      </c>
      <c r="R343" s="252">
        <v>0</v>
      </c>
      <c r="S343" s="250" t="s">
        <v>269</v>
      </c>
      <c r="T343" s="56"/>
      <c r="U343" s="57"/>
    </row>
    <row r="344" spans="1:21" s="58" customFormat="1" ht="9" customHeight="1">
      <c r="A344" s="254">
        <v>33</v>
      </c>
      <c r="B344" s="262" t="s">
        <v>479</v>
      </c>
      <c r="C344" s="263" t="s">
        <v>151</v>
      </c>
      <c r="D344" s="264" t="s">
        <v>150</v>
      </c>
      <c r="E344" s="265">
        <v>1974</v>
      </c>
      <c r="F344" s="266" t="s">
        <v>23</v>
      </c>
      <c r="G344" s="267">
        <v>5</v>
      </c>
      <c r="H344" s="267">
        <v>4</v>
      </c>
      <c r="I344" s="268">
        <v>3321.9</v>
      </c>
      <c r="J344" s="268">
        <v>2713.6</v>
      </c>
      <c r="K344" s="267">
        <v>134</v>
      </c>
      <c r="L344" s="261">
        <f>'Приложение 2'!G347</f>
        <v>4029310.37</v>
      </c>
      <c r="M344" s="252">
        <v>0</v>
      </c>
      <c r="N344" s="252">
        <v>0</v>
      </c>
      <c r="O344" s="252">
        <v>0</v>
      </c>
      <c r="P344" s="252">
        <f t="shared" si="74"/>
        <v>4029310.37</v>
      </c>
      <c r="Q344" s="252">
        <v>0</v>
      </c>
      <c r="R344" s="252">
        <v>0</v>
      </c>
      <c r="S344" s="250" t="s">
        <v>269</v>
      </c>
      <c r="T344" s="56"/>
      <c r="U344" s="57"/>
    </row>
    <row r="345" spans="1:21" s="58" customFormat="1" ht="9" customHeight="1">
      <c r="A345" s="254">
        <v>34</v>
      </c>
      <c r="B345" s="262" t="s">
        <v>480</v>
      </c>
      <c r="C345" s="263" t="s">
        <v>151</v>
      </c>
      <c r="D345" s="264" t="s">
        <v>150</v>
      </c>
      <c r="E345" s="265">
        <v>1974</v>
      </c>
      <c r="F345" s="266" t="s">
        <v>23</v>
      </c>
      <c r="G345" s="267">
        <v>5</v>
      </c>
      <c r="H345" s="267">
        <v>4</v>
      </c>
      <c r="I345" s="268">
        <v>4248</v>
      </c>
      <c r="J345" s="268">
        <v>2658.2</v>
      </c>
      <c r="K345" s="267">
        <v>100</v>
      </c>
      <c r="L345" s="261">
        <f>'Приложение 2'!G348</f>
        <v>3947910.15</v>
      </c>
      <c r="M345" s="252">
        <v>0</v>
      </c>
      <c r="N345" s="252">
        <v>0</v>
      </c>
      <c r="O345" s="252">
        <v>0</v>
      </c>
      <c r="P345" s="252">
        <f t="shared" si="74"/>
        <v>3947910.15</v>
      </c>
      <c r="Q345" s="252">
        <v>0</v>
      </c>
      <c r="R345" s="252">
        <v>0</v>
      </c>
      <c r="S345" s="250" t="s">
        <v>269</v>
      </c>
      <c r="T345" s="56"/>
      <c r="U345" s="57"/>
    </row>
    <row r="346" spans="1:21" s="58" customFormat="1" ht="9" customHeight="1">
      <c r="A346" s="254">
        <v>35</v>
      </c>
      <c r="B346" s="262" t="s">
        <v>481</v>
      </c>
      <c r="C346" s="263" t="s">
        <v>151</v>
      </c>
      <c r="D346" s="264" t="s">
        <v>150</v>
      </c>
      <c r="E346" s="265">
        <v>1978</v>
      </c>
      <c r="F346" s="266" t="s">
        <v>24</v>
      </c>
      <c r="G346" s="267">
        <v>5</v>
      </c>
      <c r="H346" s="267">
        <v>4</v>
      </c>
      <c r="I346" s="268">
        <v>3378.8</v>
      </c>
      <c r="J346" s="268">
        <v>3105.8</v>
      </c>
      <c r="K346" s="267">
        <v>133</v>
      </c>
      <c r="L346" s="261">
        <f>'Приложение 2'!G349</f>
        <v>3825809.85</v>
      </c>
      <c r="M346" s="252">
        <v>0</v>
      </c>
      <c r="N346" s="252">
        <v>0</v>
      </c>
      <c r="O346" s="252">
        <v>0</v>
      </c>
      <c r="P346" s="252">
        <f t="shared" si="74"/>
        <v>3825809.85</v>
      </c>
      <c r="Q346" s="252">
        <v>0</v>
      </c>
      <c r="R346" s="252">
        <v>0</v>
      </c>
      <c r="S346" s="250" t="s">
        <v>269</v>
      </c>
      <c r="T346" s="56"/>
      <c r="U346" s="57"/>
    </row>
    <row r="347" spans="1:21" s="58" customFormat="1" ht="9" customHeight="1">
      <c r="A347" s="254">
        <v>36</v>
      </c>
      <c r="B347" s="262" t="s">
        <v>482</v>
      </c>
      <c r="C347" s="263" t="s">
        <v>151</v>
      </c>
      <c r="D347" s="264" t="s">
        <v>150</v>
      </c>
      <c r="E347" s="265">
        <v>1971</v>
      </c>
      <c r="F347" s="266" t="s">
        <v>24</v>
      </c>
      <c r="G347" s="267">
        <v>5</v>
      </c>
      <c r="H347" s="267">
        <v>6</v>
      </c>
      <c r="I347" s="268">
        <v>4832.9799999999996</v>
      </c>
      <c r="J347" s="268">
        <v>4420.9799999999996</v>
      </c>
      <c r="K347" s="267">
        <v>218</v>
      </c>
      <c r="L347" s="261">
        <f>'Приложение 2'!G350</f>
        <v>5087513.09</v>
      </c>
      <c r="M347" s="252">
        <v>0</v>
      </c>
      <c r="N347" s="252">
        <v>0</v>
      </c>
      <c r="O347" s="252">
        <v>0</v>
      </c>
      <c r="P347" s="252">
        <f t="shared" si="74"/>
        <v>5087513.09</v>
      </c>
      <c r="Q347" s="252">
        <v>0</v>
      </c>
      <c r="R347" s="252">
        <v>0</v>
      </c>
      <c r="S347" s="250" t="s">
        <v>269</v>
      </c>
      <c r="T347" s="56"/>
      <c r="U347" s="57"/>
    </row>
    <row r="348" spans="1:21" s="58" customFormat="1" ht="9" customHeight="1">
      <c r="A348" s="254">
        <v>37</v>
      </c>
      <c r="B348" s="262" t="s">
        <v>472</v>
      </c>
      <c r="C348" s="263" t="s">
        <v>151</v>
      </c>
      <c r="D348" s="264" t="s">
        <v>150</v>
      </c>
      <c r="E348" s="265">
        <v>1971</v>
      </c>
      <c r="F348" s="266" t="s">
        <v>23</v>
      </c>
      <c r="G348" s="267">
        <v>9</v>
      </c>
      <c r="H348" s="267">
        <v>1</v>
      </c>
      <c r="I348" s="268">
        <v>3254.4</v>
      </c>
      <c r="J348" s="268">
        <v>2055.3000000000002</v>
      </c>
      <c r="K348" s="267">
        <v>67</v>
      </c>
      <c r="L348" s="261">
        <f>'Приложение 2'!G351</f>
        <v>2633296.77</v>
      </c>
      <c r="M348" s="252">
        <v>0</v>
      </c>
      <c r="N348" s="252">
        <v>0</v>
      </c>
      <c r="O348" s="252">
        <v>0</v>
      </c>
      <c r="P348" s="252">
        <f t="shared" si="74"/>
        <v>2633296.77</v>
      </c>
      <c r="Q348" s="252">
        <v>0</v>
      </c>
      <c r="R348" s="252">
        <v>0</v>
      </c>
      <c r="S348" s="250" t="s">
        <v>269</v>
      </c>
      <c r="T348" s="56"/>
      <c r="U348" s="57"/>
    </row>
    <row r="349" spans="1:21" s="58" customFormat="1" ht="9" customHeight="1">
      <c r="A349" s="254">
        <v>38</v>
      </c>
      <c r="B349" s="262" t="s">
        <v>473</v>
      </c>
      <c r="C349" s="263" t="s">
        <v>151</v>
      </c>
      <c r="D349" s="264" t="s">
        <v>150</v>
      </c>
      <c r="E349" s="265">
        <v>1967</v>
      </c>
      <c r="F349" s="266" t="s">
        <v>23</v>
      </c>
      <c r="G349" s="267">
        <v>5</v>
      </c>
      <c r="H349" s="267">
        <v>4</v>
      </c>
      <c r="I349" s="268">
        <v>3927.04</v>
      </c>
      <c r="J349" s="268">
        <v>1993.1</v>
      </c>
      <c r="K349" s="267">
        <v>93</v>
      </c>
      <c r="L349" s="261">
        <f>'Приложение 2'!G352</f>
        <v>4773472.96</v>
      </c>
      <c r="M349" s="252">
        <v>0</v>
      </c>
      <c r="N349" s="252">
        <v>0</v>
      </c>
      <c r="O349" s="252">
        <v>0</v>
      </c>
      <c r="P349" s="252">
        <f t="shared" si="74"/>
        <v>4773472.96</v>
      </c>
      <c r="Q349" s="252">
        <v>0</v>
      </c>
      <c r="R349" s="252">
        <v>0</v>
      </c>
      <c r="S349" s="250" t="s">
        <v>269</v>
      </c>
      <c r="T349" s="56"/>
      <c r="U349" s="57"/>
    </row>
    <row r="350" spans="1:21" s="58" customFormat="1" ht="9" customHeight="1">
      <c r="A350" s="254">
        <v>39</v>
      </c>
      <c r="B350" s="262" t="s">
        <v>475</v>
      </c>
      <c r="C350" s="263" t="s">
        <v>151</v>
      </c>
      <c r="D350" s="264" t="s">
        <v>150</v>
      </c>
      <c r="E350" s="265">
        <v>1978</v>
      </c>
      <c r="F350" s="266" t="s">
        <v>23</v>
      </c>
      <c r="G350" s="267">
        <v>5</v>
      </c>
      <c r="H350" s="267">
        <v>12</v>
      </c>
      <c r="I350" s="268">
        <v>9577.4</v>
      </c>
      <c r="J350" s="268">
        <v>6253.81</v>
      </c>
      <c r="K350" s="267">
        <v>253</v>
      </c>
      <c r="L350" s="261">
        <f>'Приложение 2'!G353</f>
        <v>9816865.2599999998</v>
      </c>
      <c r="M350" s="252">
        <v>0</v>
      </c>
      <c r="N350" s="252">
        <v>0</v>
      </c>
      <c r="O350" s="252">
        <v>0</v>
      </c>
      <c r="P350" s="252">
        <f t="shared" si="74"/>
        <v>9816865.2599999998</v>
      </c>
      <c r="Q350" s="252">
        <v>0</v>
      </c>
      <c r="R350" s="252">
        <v>0</v>
      </c>
      <c r="S350" s="250" t="s">
        <v>269</v>
      </c>
      <c r="T350" s="56"/>
      <c r="U350" s="57"/>
    </row>
    <row r="351" spans="1:21" s="58" customFormat="1" ht="9" customHeight="1">
      <c r="A351" s="254">
        <v>40</v>
      </c>
      <c r="B351" s="262" t="s">
        <v>368</v>
      </c>
      <c r="C351" s="263" t="s">
        <v>151</v>
      </c>
      <c r="D351" s="264" t="s">
        <v>150</v>
      </c>
      <c r="E351" s="265">
        <v>1962</v>
      </c>
      <c r="F351" s="266" t="s">
        <v>23</v>
      </c>
      <c r="G351" s="267">
        <v>3</v>
      </c>
      <c r="H351" s="267">
        <v>3</v>
      </c>
      <c r="I351" s="268">
        <v>1641.1</v>
      </c>
      <c r="J351" s="268">
        <v>1529.1</v>
      </c>
      <c r="K351" s="267">
        <v>85</v>
      </c>
      <c r="L351" s="261">
        <f>'Приложение 2'!G354</f>
        <v>3650777.97</v>
      </c>
      <c r="M351" s="252">
        <v>0</v>
      </c>
      <c r="N351" s="252">
        <v>0</v>
      </c>
      <c r="O351" s="252">
        <v>0</v>
      </c>
      <c r="P351" s="252">
        <f>L351</f>
        <v>3650777.97</v>
      </c>
      <c r="Q351" s="252">
        <v>0</v>
      </c>
      <c r="R351" s="252">
        <v>0</v>
      </c>
      <c r="S351" s="250" t="s">
        <v>269</v>
      </c>
      <c r="T351" s="56"/>
      <c r="U351" s="57"/>
    </row>
    <row r="352" spans="1:21" s="58" customFormat="1" ht="9" customHeight="1">
      <c r="A352" s="254">
        <v>41</v>
      </c>
      <c r="B352" s="262" t="s">
        <v>477</v>
      </c>
      <c r="C352" s="263" t="s">
        <v>151</v>
      </c>
      <c r="D352" s="264" t="s">
        <v>150</v>
      </c>
      <c r="E352" s="265">
        <v>1966</v>
      </c>
      <c r="F352" s="266" t="s">
        <v>23</v>
      </c>
      <c r="G352" s="267">
        <v>5</v>
      </c>
      <c r="H352" s="267">
        <v>4</v>
      </c>
      <c r="I352" s="268">
        <v>3651.56</v>
      </c>
      <c r="J352" s="268">
        <v>2340</v>
      </c>
      <c r="K352" s="267">
        <v>87</v>
      </c>
      <c r="L352" s="261">
        <f>'Приложение 2'!G355</f>
        <v>3880970.82</v>
      </c>
      <c r="M352" s="252">
        <v>0</v>
      </c>
      <c r="N352" s="252">
        <v>0</v>
      </c>
      <c r="O352" s="252">
        <v>0</v>
      </c>
      <c r="P352" s="252">
        <f t="shared" si="74"/>
        <v>3880970.82</v>
      </c>
      <c r="Q352" s="252">
        <v>0</v>
      </c>
      <c r="R352" s="252">
        <v>0</v>
      </c>
      <c r="S352" s="250" t="s">
        <v>269</v>
      </c>
      <c r="T352" s="56"/>
      <c r="U352" s="57"/>
    </row>
    <row r="353" spans="1:21" s="58" customFormat="1" ht="9" customHeight="1">
      <c r="A353" s="254">
        <v>42</v>
      </c>
      <c r="B353" s="262" t="s">
        <v>484</v>
      </c>
      <c r="C353" s="263" t="s">
        <v>151</v>
      </c>
      <c r="D353" s="264" t="s">
        <v>150</v>
      </c>
      <c r="E353" s="265">
        <v>1960</v>
      </c>
      <c r="F353" s="266" t="s">
        <v>23</v>
      </c>
      <c r="G353" s="267">
        <v>4</v>
      </c>
      <c r="H353" s="267">
        <v>2</v>
      </c>
      <c r="I353" s="268">
        <v>1333.5</v>
      </c>
      <c r="J353" s="268">
        <v>1171</v>
      </c>
      <c r="K353" s="267">
        <v>45</v>
      </c>
      <c r="L353" s="261">
        <f>'Приложение 2'!G356</f>
        <v>2649237.11</v>
      </c>
      <c r="M353" s="252">
        <v>0</v>
      </c>
      <c r="N353" s="252">
        <v>0</v>
      </c>
      <c r="O353" s="252">
        <v>0</v>
      </c>
      <c r="P353" s="252">
        <f t="shared" si="74"/>
        <v>2649237.11</v>
      </c>
      <c r="Q353" s="252">
        <v>0</v>
      </c>
      <c r="R353" s="252">
        <v>0</v>
      </c>
      <c r="S353" s="250" t="s">
        <v>269</v>
      </c>
      <c r="T353" s="56"/>
      <c r="U353" s="57"/>
    </row>
    <row r="354" spans="1:21" s="58" customFormat="1" ht="9" customHeight="1">
      <c r="A354" s="254">
        <v>43</v>
      </c>
      <c r="B354" s="262" t="s">
        <v>344</v>
      </c>
      <c r="C354" s="263" t="s">
        <v>151</v>
      </c>
      <c r="D354" s="264" t="s">
        <v>150</v>
      </c>
      <c r="E354" s="265">
        <v>1959</v>
      </c>
      <c r="F354" s="266" t="s">
        <v>23</v>
      </c>
      <c r="G354" s="267">
        <v>4</v>
      </c>
      <c r="H354" s="267">
        <v>2</v>
      </c>
      <c r="I354" s="268">
        <v>1407.3</v>
      </c>
      <c r="J354" s="268">
        <v>1143.4000000000001</v>
      </c>
      <c r="K354" s="267">
        <v>34</v>
      </c>
      <c r="L354" s="261">
        <f>'Приложение 2'!G357</f>
        <v>2205005.2799999998</v>
      </c>
      <c r="M354" s="252">
        <v>0</v>
      </c>
      <c r="N354" s="252">
        <v>0</v>
      </c>
      <c r="O354" s="252">
        <v>0</v>
      </c>
      <c r="P354" s="252">
        <f t="shared" si="74"/>
        <v>2205005.2799999998</v>
      </c>
      <c r="Q354" s="252">
        <v>0</v>
      </c>
      <c r="R354" s="252">
        <v>0</v>
      </c>
      <c r="S354" s="250" t="s">
        <v>269</v>
      </c>
      <c r="T354" s="56"/>
      <c r="U354" s="57"/>
    </row>
    <row r="355" spans="1:21" s="58" customFormat="1" ht="9" customHeight="1">
      <c r="A355" s="254">
        <v>44</v>
      </c>
      <c r="B355" s="262" t="s">
        <v>495</v>
      </c>
      <c r="C355" s="263" t="s">
        <v>151</v>
      </c>
      <c r="D355" s="264" t="s">
        <v>150</v>
      </c>
      <c r="E355" s="265">
        <v>1967</v>
      </c>
      <c r="F355" s="266" t="s">
        <v>23</v>
      </c>
      <c r="G355" s="267">
        <v>4</v>
      </c>
      <c r="H355" s="267">
        <v>2</v>
      </c>
      <c r="I355" s="268">
        <v>1373.8</v>
      </c>
      <c r="J355" s="268">
        <v>1199</v>
      </c>
      <c r="K355" s="267">
        <v>59</v>
      </c>
      <c r="L355" s="261">
        <f>'Приложение 2'!G358</f>
        <v>2402890.37</v>
      </c>
      <c r="M355" s="252">
        <v>0</v>
      </c>
      <c r="N355" s="252">
        <v>0</v>
      </c>
      <c r="O355" s="252">
        <v>0</v>
      </c>
      <c r="P355" s="252">
        <f t="shared" si="74"/>
        <v>2402890.37</v>
      </c>
      <c r="Q355" s="252">
        <v>0</v>
      </c>
      <c r="R355" s="252">
        <v>0</v>
      </c>
      <c r="S355" s="250" t="s">
        <v>269</v>
      </c>
      <c r="T355" s="56"/>
      <c r="U355" s="57"/>
    </row>
    <row r="356" spans="1:21" s="58" customFormat="1" ht="9" customHeight="1">
      <c r="A356" s="254">
        <v>45</v>
      </c>
      <c r="B356" s="262" t="s">
        <v>496</v>
      </c>
      <c r="C356" s="263" t="s">
        <v>151</v>
      </c>
      <c r="D356" s="264" t="s">
        <v>150</v>
      </c>
      <c r="E356" s="265">
        <v>1969</v>
      </c>
      <c r="F356" s="266" t="s">
        <v>23</v>
      </c>
      <c r="G356" s="267">
        <v>5</v>
      </c>
      <c r="H356" s="267">
        <v>1</v>
      </c>
      <c r="I356" s="268">
        <v>2132.9</v>
      </c>
      <c r="J356" s="268">
        <v>1282.9000000000001</v>
      </c>
      <c r="K356" s="267">
        <v>120</v>
      </c>
      <c r="L356" s="261">
        <f>'Приложение 2'!G359</f>
        <v>2170943.58</v>
      </c>
      <c r="M356" s="252">
        <v>0</v>
      </c>
      <c r="N356" s="252">
        <v>0</v>
      </c>
      <c r="O356" s="252">
        <v>0</v>
      </c>
      <c r="P356" s="252">
        <f t="shared" si="74"/>
        <v>2170943.58</v>
      </c>
      <c r="Q356" s="252">
        <v>0</v>
      </c>
      <c r="R356" s="252">
        <v>0</v>
      </c>
      <c r="S356" s="250" t="s">
        <v>269</v>
      </c>
      <c r="T356" s="56"/>
      <c r="U356" s="57"/>
    </row>
    <row r="357" spans="1:21" s="58" customFormat="1" ht="9" customHeight="1">
      <c r="A357" s="254">
        <v>46</v>
      </c>
      <c r="B357" s="262" t="s">
        <v>497</v>
      </c>
      <c r="C357" s="263" t="s">
        <v>151</v>
      </c>
      <c r="D357" s="264" t="s">
        <v>150</v>
      </c>
      <c r="E357" s="265">
        <v>1970</v>
      </c>
      <c r="F357" s="266" t="s">
        <v>23</v>
      </c>
      <c r="G357" s="267">
        <v>5</v>
      </c>
      <c r="H357" s="267">
        <v>4</v>
      </c>
      <c r="I357" s="268">
        <v>3558.1</v>
      </c>
      <c r="J357" s="268">
        <v>3072.9</v>
      </c>
      <c r="K357" s="267">
        <v>151</v>
      </c>
      <c r="L357" s="261">
        <f>'Приложение 2'!G360</f>
        <v>4558411.7300000004</v>
      </c>
      <c r="M357" s="252">
        <v>0</v>
      </c>
      <c r="N357" s="252">
        <v>0</v>
      </c>
      <c r="O357" s="252">
        <v>0</v>
      </c>
      <c r="P357" s="252">
        <f t="shared" si="74"/>
        <v>4558411.7300000004</v>
      </c>
      <c r="Q357" s="252">
        <v>0</v>
      </c>
      <c r="R357" s="252">
        <v>0</v>
      </c>
      <c r="S357" s="250" t="s">
        <v>269</v>
      </c>
      <c r="T357" s="56"/>
      <c r="U357" s="57"/>
    </row>
    <row r="358" spans="1:21" s="58" customFormat="1" ht="9" customHeight="1">
      <c r="A358" s="254">
        <v>47</v>
      </c>
      <c r="B358" s="262" t="s">
        <v>488</v>
      </c>
      <c r="C358" s="263" t="s">
        <v>151</v>
      </c>
      <c r="D358" s="264" t="s">
        <v>150</v>
      </c>
      <c r="E358" s="265">
        <v>1963</v>
      </c>
      <c r="F358" s="266" t="s">
        <v>23</v>
      </c>
      <c r="G358" s="267">
        <v>4</v>
      </c>
      <c r="H358" s="267">
        <v>2</v>
      </c>
      <c r="I358" s="268">
        <v>1371</v>
      </c>
      <c r="J358" s="268">
        <v>1199.8</v>
      </c>
      <c r="K358" s="267">
        <v>61</v>
      </c>
      <c r="L358" s="261">
        <f>'Приложение 2'!G361</f>
        <v>2867314.56</v>
      </c>
      <c r="M358" s="252">
        <v>0</v>
      </c>
      <c r="N358" s="252">
        <v>0</v>
      </c>
      <c r="O358" s="252">
        <v>0</v>
      </c>
      <c r="P358" s="252">
        <f t="shared" si="74"/>
        <v>2867314.56</v>
      </c>
      <c r="Q358" s="252">
        <v>0</v>
      </c>
      <c r="R358" s="252">
        <v>0</v>
      </c>
      <c r="S358" s="250" t="s">
        <v>269</v>
      </c>
      <c r="T358" s="56"/>
      <c r="U358" s="57"/>
    </row>
    <row r="359" spans="1:21" s="58" customFormat="1" ht="9" customHeight="1">
      <c r="A359" s="254">
        <v>48</v>
      </c>
      <c r="B359" s="262" t="s">
        <v>498</v>
      </c>
      <c r="C359" s="263" t="s">
        <v>151</v>
      </c>
      <c r="D359" s="264" t="s">
        <v>150</v>
      </c>
      <c r="E359" s="265">
        <v>1972</v>
      </c>
      <c r="F359" s="266" t="s">
        <v>24</v>
      </c>
      <c r="G359" s="267">
        <v>5</v>
      </c>
      <c r="H359" s="267">
        <v>4</v>
      </c>
      <c r="I359" s="268">
        <v>3611.1</v>
      </c>
      <c r="J359" s="268">
        <v>3298.7</v>
      </c>
      <c r="K359" s="267">
        <v>158</v>
      </c>
      <c r="L359" s="261">
        <f>'Приложение 2'!G362</f>
        <v>3695569.51</v>
      </c>
      <c r="M359" s="252">
        <v>0</v>
      </c>
      <c r="N359" s="252">
        <v>0</v>
      </c>
      <c r="O359" s="252">
        <v>0</v>
      </c>
      <c r="P359" s="252">
        <f t="shared" si="74"/>
        <v>3695569.51</v>
      </c>
      <c r="Q359" s="252">
        <v>0</v>
      </c>
      <c r="R359" s="252">
        <v>0</v>
      </c>
      <c r="S359" s="250" t="s">
        <v>269</v>
      </c>
      <c r="T359" s="56"/>
      <c r="U359" s="57"/>
    </row>
    <row r="360" spans="1:21" s="58" customFormat="1" ht="9" customHeight="1">
      <c r="A360" s="254">
        <v>49</v>
      </c>
      <c r="B360" s="262" t="s">
        <v>499</v>
      </c>
      <c r="C360" s="263" t="s">
        <v>151</v>
      </c>
      <c r="D360" s="264" t="s">
        <v>150</v>
      </c>
      <c r="E360" s="265">
        <v>1972</v>
      </c>
      <c r="F360" s="266" t="s">
        <v>24</v>
      </c>
      <c r="G360" s="267">
        <v>5</v>
      </c>
      <c r="H360" s="267">
        <v>4</v>
      </c>
      <c r="I360" s="268">
        <v>3535.4</v>
      </c>
      <c r="J360" s="268">
        <v>3259.4</v>
      </c>
      <c r="K360" s="267">
        <v>145</v>
      </c>
      <c r="L360" s="261">
        <f>'Приложение 2'!G363</f>
        <v>3663009.42</v>
      </c>
      <c r="M360" s="252">
        <v>0</v>
      </c>
      <c r="N360" s="252">
        <v>0</v>
      </c>
      <c r="O360" s="252">
        <v>0</v>
      </c>
      <c r="P360" s="252">
        <f t="shared" si="74"/>
        <v>3663009.42</v>
      </c>
      <c r="Q360" s="252">
        <v>0</v>
      </c>
      <c r="R360" s="252">
        <v>0</v>
      </c>
      <c r="S360" s="250" t="s">
        <v>269</v>
      </c>
      <c r="T360" s="56"/>
      <c r="U360" s="57"/>
    </row>
    <row r="361" spans="1:21" s="58" customFormat="1" ht="9" customHeight="1">
      <c r="A361" s="254">
        <v>50</v>
      </c>
      <c r="B361" s="262" t="s">
        <v>500</v>
      </c>
      <c r="C361" s="263" t="s">
        <v>151</v>
      </c>
      <c r="D361" s="264" t="s">
        <v>150</v>
      </c>
      <c r="E361" s="265">
        <v>1975</v>
      </c>
      <c r="F361" s="266" t="s">
        <v>23</v>
      </c>
      <c r="G361" s="267">
        <v>5</v>
      </c>
      <c r="H361" s="267">
        <v>4</v>
      </c>
      <c r="I361" s="268">
        <v>3691.1</v>
      </c>
      <c r="J361" s="268">
        <v>2650.6</v>
      </c>
      <c r="K361" s="267">
        <v>134</v>
      </c>
      <c r="L361" s="261">
        <f>'Приложение 2'!G364</f>
        <v>4110710.58</v>
      </c>
      <c r="M361" s="252">
        <v>0</v>
      </c>
      <c r="N361" s="252">
        <v>0</v>
      </c>
      <c r="O361" s="252">
        <v>0</v>
      </c>
      <c r="P361" s="252">
        <f t="shared" si="74"/>
        <v>4110710.58</v>
      </c>
      <c r="Q361" s="252">
        <v>0</v>
      </c>
      <c r="R361" s="252">
        <v>0</v>
      </c>
      <c r="S361" s="250" t="s">
        <v>269</v>
      </c>
      <c r="T361" s="56"/>
      <c r="U361" s="57"/>
    </row>
    <row r="362" spans="1:21" s="58" customFormat="1" ht="9" customHeight="1">
      <c r="A362" s="254">
        <v>51</v>
      </c>
      <c r="B362" s="262" t="s">
        <v>501</v>
      </c>
      <c r="C362" s="263" t="s">
        <v>151</v>
      </c>
      <c r="D362" s="264" t="s">
        <v>150</v>
      </c>
      <c r="E362" s="265">
        <v>1972</v>
      </c>
      <c r="F362" s="266" t="s">
        <v>23</v>
      </c>
      <c r="G362" s="267">
        <v>5</v>
      </c>
      <c r="H362" s="267">
        <v>6</v>
      </c>
      <c r="I362" s="268">
        <v>4644.6000000000004</v>
      </c>
      <c r="J362" s="268">
        <v>4228.6000000000004</v>
      </c>
      <c r="K362" s="267">
        <v>173</v>
      </c>
      <c r="L362" s="261">
        <f>'Приложение 2'!G365</f>
        <v>5311363.66</v>
      </c>
      <c r="M362" s="252">
        <v>0</v>
      </c>
      <c r="N362" s="252">
        <v>0</v>
      </c>
      <c r="O362" s="252">
        <v>0</v>
      </c>
      <c r="P362" s="252">
        <f t="shared" si="74"/>
        <v>5311363.66</v>
      </c>
      <c r="Q362" s="252">
        <v>0</v>
      </c>
      <c r="R362" s="252">
        <v>0</v>
      </c>
      <c r="S362" s="250" t="s">
        <v>269</v>
      </c>
      <c r="T362" s="56"/>
      <c r="U362" s="57"/>
    </row>
    <row r="363" spans="1:21" s="58" customFormat="1" ht="9" customHeight="1">
      <c r="A363" s="254">
        <v>52</v>
      </c>
      <c r="B363" s="262" t="s">
        <v>502</v>
      </c>
      <c r="C363" s="263" t="s">
        <v>151</v>
      </c>
      <c r="D363" s="264" t="s">
        <v>150</v>
      </c>
      <c r="E363" s="265">
        <v>1984</v>
      </c>
      <c r="F363" s="266" t="s">
        <v>23</v>
      </c>
      <c r="G363" s="267">
        <v>9</v>
      </c>
      <c r="H363" s="267">
        <v>2</v>
      </c>
      <c r="I363" s="268">
        <v>5166.8</v>
      </c>
      <c r="J363" s="268">
        <v>4916.8</v>
      </c>
      <c r="K363" s="267">
        <v>281</v>
      </c>
      <c r="L363" s="261">
        <f>'Приложение 2'!G366</f>
        <v>4765982.26</v>
      </c>
      <c r="M363" s="252">
        <v>0</v>
      </c>
      <c r="N363" s="252">
        <v>0</v>
      </c>
      <c r="O363" s="252">
        <v>0</v>
      </c>
      <c r="P363" s="252">
        <f t="shared" si="74"/>
        <v>4765982.26</v>
      </c>
      <c r="Q363" s="252">
        <v>0</v>
      </c>
      <c r="R363" s="252">
        <v>0</v>
      </c>
      <c r="S363" s="250" t="s">
        <v>269</v>
      </c>
      <c r="T363" s="56"/>
      <c r="U363" s="57"/>
    </row>
    <row r="364" spans="1:21" s="58" customFormat="1" ht="9" customHeight="1">
      <c r="A364" s="254">
        <v>53</v>
      </c>
      <c r="B364" s="262" t="s">
        <v>594</v>
      </c>
      <c r="C364" s="263" t="s">
        <v>151</v>
      </c>
      <c r="D364" s="264" t="s">
        <v>150</v>
      </c>
      <c r="E364" s="265">
        <v>1963</v>
      </c>
      <c r="F364" s="266" t="s">
        <v>24</v>
      </c>
      <c r="G364" s="267">
        <v>5</v>
      </c>
      <c r="H364" s="267">
        <v>4</v>
      </c>
      <c r="I364" s="268">
        <v>3815.8</v>
      </c>
      <c r="J364" s="268">
        <v>3523.8</v>
      </c>
      <c r="K364" s="267">
        <v>9</v>
      </c>
      <c r="L364" s="261">
        <f>'Приложение 2'!G367</f>
        <v>3956050.18</v>
      </c>
      <c r="M364" s="252">
        <v>0</v>
      </c>
      <c r="N364" s="252">
        <v>0</v>
      </c>
      <c r="O364" s="252">
        <v>0</v>
      </c>
      <c r="P364" s="252">
        <f>L364</f>
        <v>3956050.18</v>
      </c>
      <c r="Q364" s="252">
        <v>0</v>
      </c>
      <c r="R364" s="252">
        <v>0</v>
      </c>
      <c r="S364" s="250" t="s">
        <v>269</v>
      </c>
      <c r="T364" s="56"/>
      <c r="U364" s="57"/>
    </row>
    <row r="365" spans="1:21" s="58" customFormat="1" ht="9" customHeight="1">
      <c r="A365" s="254">
        <v>54</v>
      </c>
      <c r="B365" s="262" t="s">
        <v>503</v>
      </c>
      <c r="C365" s="263" t="s">
        <v>151</v>
      </c>
      <c r="D365" s="264" t="s">
        <v>150</v>
      </c>
      <c r="E365" s="265">
        <v>1967</v>
      </c>
      <c r="F365" s="266" t="s">
        <v>23</v>
      </c>
      <c r="G365" s="267">
        <v>4</v>
      </c>
      <c r="H365" s="267">
        <v>1</v>
      </c>
      <c r="I365" s="268">
        <v>1602.3</v>
      </c>
      <c r="J365" s="268">
        <v>1264.9000000000001</v>
      </c>
      <c r="K365" s="267">
        <v>62</v>
      </c>
      <c r="L365" s="261">
        <f>'Приложение 2'!G368</f>
        <v>2652871.7400000002</v>
      </c>
      <c r="M365" s="252">
        <v>0</v>
      </c>
      <c r="N365" s="252">
        <v>0</v>
      </c>
      <c r="O365" s="252">
        <v>0</v>
      </c>
      <c r="P365" s="252">
        <f t="shared" si="74"/>
        <v>2652871.7400000002</v>
      </c>
      <c r="Q365" s="252">
        <v>0</v>
      </c>
      <c r="R365" s="252">
        <v>0</v>
      </c>
      <c r="S365" s="250" t="s">
        <v>269</v>
      </c>
      <c r="T365" s="56"/>
      <c r="U365" s="57"/>
    </row>
    <row r="366" spans="1:21" s="58" customFormat="1" ht="9" customHeight="1">
      <c r="A366" s="254">
        <v>55</v>
      </c>
      <c r="B366" s="262" t="s">
        <v>505</v>
      </c>
      <c r="C366" s="263" t="s">
        <v>151</v>
      </c>
      <c r="D366" s="264" t="s">
        <v>150</v>
      </c>
      <c r="E366" s="265">
        <v>1969</v>
      </c>
      <c r="F366" s="266" t="s">
        <v>23</v>
      </c>
      <c r="G366" s="267">
        <v>5</v>
      </c>
      <c r="H366" s="267">
        <v>4</v>
      </c>
      <c r="I366" s="268">
        <v>2957.7</v>
      </c>
      <c r="J366" s="268">
        <v>2643.3</v>
      </c>
      <c r="K366" s="267">
        <v>112</v>
      </c>
      <c r="L366" s="261">
        <f>'Приложение 2'!G369</f>
        <v>3796162.93</v>
      </c>
      <c r="M366" s="252">
        <v>0</v>
      </c>
      <c r="N366" s="252">
        <v>0</v>
      </c>
      <c r="O366" s="252">
        <v>0</v>
      </c>
      <c r="P366" s="252">
        <f t="shared" si="74"/>
        <v>3796162.93</v>
      </c>
      <c r="Q366" s="252">
        <v>0</v>
      </c>
      <c r="R366" s="252">
        <v>0</v>
      </c>
      <c r="S366" s="250" t="s">
        <v>269</v>
      </c>
      <c r="T366" s="56"/>
      <c r="U366" s="57"/>
    </row>
    <row r="367" spans="1:21" s="58" customFormat="1" ht="9" customHeight="1">
      <c r="A367" s="254">
        <v>56</v>
      </c>
      <c r="B367" s="262" t="s">
        <v>506</v>
      </c>
      <c r="C367" s="263" t="s">
        <v>151</v>
      </c>
      <c r="D367" s="264" t="s">
        <v>150</v>
      </c>
      <c r="E367" s="265">
        <v>1969</v>
      </c>
      <c r="F367" s="266" t="s">
        <v>23</v>
      </c>
      <c r="G367" s="267">
        <v>5</v>
      </c>
      <c r="H367" s="267">
        <v>4</v>
      </c>
      <c r="I367" s="268">
        <v>2922.6</v>
      </c>
      <c r="J367" s="268">
        <v>2646.6</v>
      </c>
      <c r="K367" s="267">
        <v>115</v>
      </c>
      <c r="L367" s="261">
        <f>'Приложение 2'!G370</f>
        <v>3788085.99</v>
      </c>
      <c r="M367" s="252">
        <v>0</v>
      </c>
      <c r="N367" s="252">
        <v>0</v>
      </c>
      <c r="O367" s="252">
        <v>0</v>
      </c>
      <c r="P367" s="252">
        <f t="shared" si="74"/>
        <v>3788085.99</v>
      </c>
      <c r="Q367" s="252">
        <v>0</v>
      </c>
      <c r="R367" s="252">
        <v>0</v>
      </c>
      <c r="S367" s="250" t="s">
        <v>269</v>
      </c>
      <c r="T367" s="56"/>
      <c r="U367" s="57"/>
    </row>
    <row r="368" spans="1:21" s="58" customFormat="1" ht="9" customHeight="1">
      <c r="A368" s="254">
        <v>57</v>
      </c>
      <c r="B368" s="262" t="s">
        <v>507</v>
      </c>
      <c r="C368" s="263" t="s">
        <v>151</v>
      </c>
      <c r="D368" s="264" t="s">
        <v>150</v>
      </c>
      <c r="E368" s="265">
        <v>1986</v>
      </c>
      <c r="F368" s="266" t="s">
        <v>23</v>
      </c>
      <c r="G368" s="267">
        <v>9</v>
      </c>
      <c r="H368" s="267">
        <v>3</v>
      </c>
      <c r="I368" s="268">
        <v>6815.8</v>
      </c>
      <c r="J368" s="268">
        <v>5825</v>
      </c>
      <c r="K368" s="267">
        <v>287</v>
      </c>
      <c r="L368" s="261">
        <f>'Приложение 2'!G371</f>
        <v>4216530.8499999996</v>
      </c>
      <c r="M368" s="252">
        <v>0</v>
      </c>
      <c r="N368" s="252">
        <v>0</v>
      </c>
      <c r="O368" s="252">
        <v>0</v>
      </c>
      <c r="P368" s="252">
        <f t="shared" si="74"/>
        <v>4216530.8499999996</v>
      </c>
      <c r="Q368" s="252">
        <v>0</v>
      </c>
      <c r="R368" s="252">
        <v>0</v>
      </c>
      <c r="S368" s="250" t="s">
        <v>269</v>
      </c>
      <c r="T368" s="56"/>
      <c r="U368" s="57"/>
    </row>
    <row r="369" spans="1:21" s="58" customFormat="1" ht="9" customHeight="1">
      <c r="A369" s="254">
        <v>58</v>
      </c>
      <c r="B369" s="262" t="s">
        <v>508</v>
      </c>
      <c r="C369" s="263" t="s">
        <v>151</v>
      </c>
      <c r="D369" s="264" t="s">
        <v>150</v>
      </c>
      <c r="E369" s="265">
        <v>1979</v>
      </c>
      <c r="F369" s="266" t="s">
        <v>24</v>
      </c>
      <c r="G369" s="267">
        <v>5</v>
      </c>
      <c r="H369" s="267">
        <v>6</v>
      </c>
      <c r="I369" s="268">
        <v>4808.7</v>
      </c>
      <c r="J369" s="268">
        <v>4198.1000000000004</v>
      </c>
      <c r="K369" s="267">
        <v>191</v>
      </c>
      <c r="L369" s="261">
        <f>'Приложение 2'!G372</f>
        <v>4871802.54</v>
      </c>
      <c r="M369" s="252">
        <v>0</v>
      </c>
      <c r="N369" s="252">
        <v>0</v>
      </c>
      <c r="O369" s="252">
        <v>0</v>
      </c>
      <c r="P369" s="252">
        <f t="shared" si="74"/>
        <v>4871802.54</v>
      </c>
      <c r="Q369" s="252">
        <v>0</v>
      </c>
      <c r="R369" s="252">
        <v>0</v>
      </c>
      <c r="S369" s="250" t="s">
        <v>269</v>
      </c>
      <c r="T369" s="56"/>
      <c r="U369" s="57"/>
    </row>
    <row r="370" spans="1:21" s="58" customFormat="1" ht="9" customHeight="1">
      <c r="A370" s="254">
        <v>59</v>
      </c>
      <c r="B370" s="262" t="s">
        <v>509</v>
      </c>
      <c r="C370" s="263" t="s">
        <v>151</v>
      </c>
      <c r="D370" s="264" t="s">
        <v>150</v>
      </c>
      <c r="E370" s="265">
        <v>1967</v>
      </c>
      <c r="F370" s="266" t="s">
        <v>23</v>
      </c>
      <c r="G370" s="267">
        <v>5</v>
      </c>
      <c r="H370" s="267">
        <v>5</v>
      </c>
      <c r="I370" s="268">
        <v>6500</v>
      </c>
      <c r="J370" s="268">
        <v>3982.7</v>
      </c>
      <c r="K370" s="267">
        <v>207</v>
      </c>
      <c r="L370" s="261">
        <f>'Приложение 2'!G373</f>
        <v>5577128.7300000004</v>
      </c>
      <c r="M370" s="252">
        <v>0</v>
      </c>
      <c r="N370" s="252">
        <v>0</v>
      </c>
      <c r="O370" s="252">
        <v>0</v>
      </c>
      <c r="P370" s="252">
        <f t="shared" si="74"/>
        <v>5577128.7300000004</v>
      </c>
      <c r="Q370" s="252">
        <v>0</v>
      </c>
      <c r="R370" s="252">
        <v>0</v>
      </c>
      <c r="S370" s="250" t="s">
        <v>269</v>
      </c>
      <c r="T370" s="56"/>
      <c r="U370" s="57"/>
    </row>
    <row r="371" spans="1:21" s="58" customFormat="1" ht="9" customHeight="1">
      <c r="A371" s="254">
        <v>60</v>
      </c>
      <c r="B371" s="262" t="s">
        <v>510</v>
      </c>
      <c r="C371" s="263" t="s">
        <v>151</v>
      </c>
      <c r="D371" s="264" t="s">
        <v>150</v>
      </c>
      <c r="E371" s="265">
        <v>1964</v>
      </c>
      <c r="F371" s="266" t="s">
        <v>23</v>
      </c>
      <c r="G371" s="267">
        <v>5</v>
      </c>
      <c r="H371" s="267">
        <v>3</v>
      </c>
      <c r="I371" s="268">
        <v>2777.4</v>
      </c>
      <c r="J371" s="268">
        <v>2376.5</v>
      </c>
      <c r="K371" s="267">
        <v>126</v>
      </c>
      <c r="L371" s="261">
        <f>'Приложение 2'!G374</f>
        <v>3638662.56</v>
      </c>
      <c r="M371" s="252">
        <v>0</v>
      </c>
      <c r="N371" s="252">
        <v>0</v>
      </c>
      <c r="O371" s="252">
        <v>0</v>
      </c>
      <c r="P371" s="252">
        <f t="shared" si="74"/>
        <v>3638662.56</v>
      </c>
      <c r="Q371" s="252">
        <v>0</v>
      </c>
      <c r="R371" s="252">
        <v>0</v>
      </c>
      <c r="S371" s="250" t="s">
        <v>269</v>
      </c>
      <c r="T371" s="56"/>
      <c r="U371" s="57"/>
    </row>
    <row r="372" spans="1:21" s="58" customFormat="1" ht="9" customHeight="1">
      <c r="A372" s="254">
        <v>61</v>
      </c>
      <c r="B372" s="262" t="s">
        <v>511</v>
      </c>
      <c r="C372" s="263" t="s">
        <v>151</v>
      </c>
      <c r="D372" s="264" t="s">
        <v>150</v>
      </c>
      <c r="E372" s="265">
        <v>1960</v>
      </c>
      <c r="F372" s="266" t="s">
        <v>23</v>
      </c>
      <c r="G372" s="267">
        <v>4</v>
      </c>
      <c r="H372" s="267">
        <v>2</v>
      </c>
      <c r="I372" s="268">
        <v>1584.5</v>
      </c>
      <c r="J372" s="268">
        <v>1345.7</v>
      </c>
      <c r="K372" s="267">
        <v>74</v>
      </c>
      <c r="L372" s="261">
        <f>'Приложение 2'!G375</f>
        <v>2499813.6800000002</v>
      </c>
      <c r="M372" s="252">
        <v>0</v>
      </c>
      <c r="N372" s="252">
        <v>0</v>
      </c>
      <c r="O372" s="252">
        <v>0</v>
      </c>
      <c r="P372" s="252">
        <f t="shared" si="74"/>
        <v>2499813.6800000002</v>
      </c>
      <c r="Q372" s="252">
        <v>0</v>
      </c>
      <c r="R372" s="252">
        <v>0</v>
      </c>
      <c r="S372" s="250" t="s">
        <v>269</v>
      </c>
      <c r="T372" s="56"/>
      <c r="U372" s="57"/>
    </row>
    <row r="373" spans="1:21" s="58" customFormat="1" ht="9" customHeight="1">
      <c r="A373" s="254">
        <v>62</v>
      </c>
      <c r="B373" s="262" t="s">
        <v>512</v>
      </c>
      <c r="C373" s="263" t="s">
        <v>151</v>
      </c>
      <c r="D373" s="264" t="s">
        <v>150</v>
      </c>
      <c r="E373" s="265">
        <v>1959</v>
      </c>
      <c r="F373" s="266" t="s">
        <v>23</v>
      </c>
      <c r="G373" s="267">
        <v>4</v>
      </c>
      <c r="H373" s="267">
        <v>3</v>
      </c>
      <c r="I373" s="268">
        <v>2393.9</v>
      </c>
      <c r="J373" s="268">
        <v>1862.2</v>
      </c>
      <c r="K373" s="267">
        <v>98</v>
      </c>
      <c r="L373" s="261">
        <f>'Приложение 2'!G376</f>
        <v>3634624.08</v>
      </c>
      <c r="M373" s="252">
        <v>0</v>
      </c>
      <c r="N373" s="252">
        <v>0</v>
      </c>
      <c r="O373" s="252">
        <v>0</v>
      </c>
      <c r="P373" s="252">
        <f t="shared" si="74"/>
        <v>3634624.08</v>
      </c>
      <c r="Q373" s="252">
        <v>0</v>
      </c>
      <c r="R373" s="252">
        <v>0</v>
      </c>
      <c r="S373" s="250" t="s">
        <v>269</v>
      </c>
      <c r="T373" s="56"/>
      <c r="U373" s="57"/>
    </row>
    <row r="374" spans="1:21" s="58" customFormat="1" ht="9" customHeight="1">
      <c r="A374" s="254">
        <v>63</v>
      </c>
      <c r="B374" s="262" t="s">
        <v>513</v>
      </c>
      <c r="C374" s="263" t="s">
        <v>151</v>
      </c>
      <c r="D374" s="264" t="s">
        <v>150</v>
      </c>
      <c r="E374" s="265">
        <v>1958</v>
      </c>
      <c r="F374" s="266" t="s">
        <v>23</v>
      </c>
      <c r="G374" s="267">
        <v>3</v>
      </c>
      <c r="H374" s="267">
        <v>2</v>
      </c>
      <c r="I374" s="268">
        <v>1045.5999999999999</v>
      </c>
      <c r="J374" s="268">
        <v>997.3</v>
      </c>
      <c r="K374" s="267">
        <v>48</v>
      </c>
      <c r="L374" s="261">
        <f>'Приложение 2'!G377</f>
        <v>2471544.38</v>
      </c>
      <c r="M374" s="252">
        <v>0</v>
      </c>
      <c r="N374" s="252">
        <v>0</v>
      </c>
      <c r="O374" s="252">
        <v>0</v>
      </c>
      <c r="P374" s="252">
        <f t="shared" si="74"/>
        <v>2471544.38</v>
      </c>
      <c r="Q374" s="252">
        <v>0</v>
      </c>
      <c r="R374" s="252">
        <v>0</v>
      </c>
      <c r="S374" s="250" t="s">
        <v>269</v>
      </c>
      <c r="T374" s="56"/>
      <c r="U374" s="57"/>
    </row>
    <row r="375" spans="1:21" s="58" customFormat="1" ht="9" customHeight="1">
      <c r="A375" s="254">
        <v>64</v>
      </c>
      <c r="B375" s="262" t="s">
        <v>514</v>
      </c>
      <c r="C375" s="263" t="s">
        <v>151</v>
      </c>
      <c r="D375" s="264" t="s">
        <v>150</v>
      </c>
      <c r="E375" s="265">
        <v>1960</v>
      </c>
      <c r="F375" s="266" t="s">
        <v>23</v>
      </c>
      <c r="G375" s="267">
        <v>4</v>
      </c>
      <c r="H375" s="267">
        <v>2</v>
      </c>
      <c r="I375" s="268">
        <v>1427.4</v>
      </c>
      <c r="J375" s="268">
        <v>1275.4000000000001</v>
      </c>
      <c r="K375" s="267">
        <v>61</v>
      </c>
      <c r="L375" s="261">
        <f>'Приложение 2'!G378</f>
        <v>2314044</v>
      </c>
      <c r="M375" s="252">
        <v>0</v>
      </c>
      <c r="N375" s="252">
        <v>0</v>
      </c>
      <c r="O375" s="252">
        <v>0</v>
      </c>
      <c r="P375" s="252">
        <f t="shared" si="74"/>
        <v>2314044</v>
      </c>
      <c r="Q375" s="252">
        <v>0</v>
      </c>
      <c r="R375" s="252">
        <v>0</v>
      </c>
      <c r="S375" s="250" t="s">
        <v>269</v>
      </c>
      <c r="T375" s="56"/>
      <c r="U375" s="57"/>
    </row>
    <row r="376" spans="1:21" s="58" customFormat="1" ht="9" customHeight="1">
      <c r="A376" s="254">
        <v>65</v>
      </c>
      <c r="B376" s="262" t="s">
        <v>517</v>
      </c>
      <c r="C376" s="263" t="s">
        <v>151</v>
      </c>
      <c r="D376" s="264" t="s">
        <v>150</v>
      </c>
      <c r="E376" s="265">
        <v>1962</v>
      </c>
      <c r="F376" s="266" t="s">
        <v>23</v>
      </c>
      <c r="G376" s="267">
        <v>4</v>
      </c>
      <c r="H376" s="267">
        <v>2</v>
      </c>
      <c r="I376" s="268">
        <v>2488.1999999999998</v>
      </c>
      <c r="J376" s="268">
        <v>1733.5</v>
      </c>
      <c r="K376" s="267">
        <v>132</v>
      </c>
      <c r="L376" s="261">
        <f>'Приложение 2'!G379</f>
        <v>4135394.52</v>
      </c>
      <c r="M376" s="252">
        <v>0</v>
      </c>
      <c r="N376" s="252">
        <v>0</v>
      </c>
      <c r="O376" s="252">
        <v>0</v>
      </c>
      <c r="P376" s="252">
        <f t="shared" ref="P376:P435" si="75">L376</f>
        <v>4135394.52</v>
      </c>
      <c r="Q376" s="252">
        <v>0</v>
      </c>
      <c r="R376" s="252">
        <v>0</v>
      </c>
      <c r="S376" s="250" t="s">
        <v>269</v>
      </c>
      <c r="T376" s="56"/>
      <c r="U376" s="57"/>
    </row>
    <row r="377" spans="1:21" s="58" customFormat="1" ht="9" customHeight="1">
      <c r="A377" s="254">
        <v>66</v>
      </c>
      <c r="B377" s="262" t="s">
        <v>518</v>
      </c>
      <c r="C377" s="263" t="s">
        <v>151</v>
      </c>
      <c r="D377" s="264" t="s">
        <v>150</v>
      </c>
      <c r="E377" s="265">
        <v>1960</v>
      </c>
      <c r="F377" s="266" t="s">
        <v>23</v>
      </c>
      <c r="G377" s="267">
        <v>4</v>
      </c>
      <c r="H377" s="267">
        <v>4</v>
      </c>
      <c r="I377" s="268">
        <v>2702.6</v>
      </c>
      <c r="J377" s="268">
        <v>2463.1</v>
      </c>
      <c r="K377" s="267">
        <v>117</v>
      </c>
      <c r="L377" s="261">
        <f>'Приложение 2'!G380</f>
        <v>4692703.54</v>
      </c>
      <c r="M377" s="252">
        <v>0</v>
      </c>
      <c r="N377" s="252">
        <v>0</v>
      </c>
      <c r="O377" s="252">
        <v>0</v>
      </c>
      <c r="P377" s="252">
        <f t="shared" si="75"/>
        <v>4692703.54</v>
      </c>
      <c r="Q377" s="252">
        <v>0</v>
      </c>
      <c r="R377" s="252">
        <v>0</v>
      </c>
      <c r="S377" s="250" t="s">
        <v>269</v>
      </c>
      <c r="T377" s="56"/>
      <c r="U377" s="57"/>
    </row>
    <row r="378" spans="1:21" s="58" customFormat="1" ht="9" customHeight="1">
      <c r="A378" s="254">
        <v>67</v>
      </c>
      <c r="B378" s="262" t="s">
        <v>519</v>
      </c>
      <c r="C378" s="263" t="s">
        <v>151</v>
      </c>
      <c r="D378" s="264" t="s">
        <v>150</v>
      </c>
      <c r="E378" s="265">
        <v>1966</v>
      </c>
      <c r="F378" s="266" t="s">
        <v>23</v>
      </c>
      <c r="G378" s="267">
        <v>4</v>
      </c>
      <c r="H378" s="267">
        <v>2</v>
      </c>
      <c r="I378" s="268">
        <v>1377.4</v>
      </c>
      <c r="J378" s="268">
        <v>1031.5999999999999</v>
      </c>
      <c r="K378" s="267">
        <v>61</v>
      </c>
      <c r="L378" s="261">
        <f>'Приложение 2'!G381</f>
        <v>2342313.2999999998</v>
      </c>
      <c r="M378" s="252">
        <v>0</v>
      </c>
      <c r="N378" s="252">
        <v>0</v>
      </c>
      <c r="O378" s="252">
        <v>0</v>
      </c>
      <c r="P378" s="252">
        <f t="shared" si="75"/>
        <v>2342313.2999999998</v>
      </c>
      <c r="Q378" s="252">
        <v>0</v>
      </c>
      <c r="R378" s="252">
        <v>0</v>
      </c>
      <c r="S378" s="250" t="s">
        <v>269</v>
      </c>
      <c r="T378" s="56"/>
      <c r="U378" s="57"/>
    </row>
    <row r="379" spans="1:21" s="58" customFormat="1" ht="9" customHeight="1">
      <c r="A379" s="254">
        <v>68</v>
      </c>
      <c r="B379" s="262" t="s">
        <v>520</v>
      </c>
      <c r="C379" s="263" t="s">
        <v>151</v>
      </c>
      <c r="D379" s="264" t="s">
        <v>150</v>
      </c>
      <c r="E379" s="265">
        <v>1964</v>
      </c>
      <c r="F379" s="266" t="s">
        <v>24</v>
      </c>
      <c r="G379" s="267">
        <v>5</v>
      </c>
      <c r="H379" s="267">
        <v>4</v>
      </c>
      <c r="I379" s="268">
        <v>3747.6</v>
      </c>
      <c r="J379" s="268">
        <v>3361.1</v>
      </c>
      <c r="K379" s="267">
        <v>155</v>
      </c>
      <c r="L379" s="261">
        <f>'Приложение 2'!G382</f>
        <v>3956050.18</v>
      </c>
      <c r="M379" s="252">
        <v>0</v>
      </c>
      <c r="N379" s="252">
        <v>0</v>
      </c>
      <c r="O379" s="252">
        <v>0</v>
      </c>
      <c r="P379" s="252">
        <f t="shared" si="75"/>
        <v>3956050.18</v>
      </c>
      <c r="Q379" s="252">
        <v>0</v>
      </c>
      <c r="R379" s="252">
        <v>0</v>
      </c>
      <c r="S379" s="250" t="s">
        <v>269</v>
      </c>
      <c r="T379" s="56"/>
      <c r="U379" s="57"/>
    </row>
    <row r="380" spans="1:21" s="58" customFormat="1" ht="9" customHeight="1">
      <c r="A380" s="254">
        <v>69</v>
      </c>
      <c r="B380" s="262" t="s">
        <v>521</v>
      </c>
      <c r="C380" s="263" t="s">
        <v>151</v>
      </c>
      <c r="D380" s="264" t="s">
        <v>150</v>
      </c>
      <c r="E380" s="265">
        <v>1966</v>
      </c>
      <c r="F380" s="266" t="s">
        <v>24</v>
      </c>
      <c r="G380" s="267">
        <v>5</v>
      </c>
      <c r="H380" s="267">
        <v>4</v>
      </c>
      <c r="I380" s="268">
        <v>2918</v>
      </c>
      <c r="J380" s="268">
        <v>2639</v>
      </c>
      <c r="K380" s="267">
        <v>120</v>
      </c>
      <c r="L380" s="261">
        <f>'Приложение 2'!G383</f>
        <v>3295392.51</v>
      </c>
      <c r="M380" s="252">
        <v>0</v>
      </c>
      <c r="N380" s="252">
        <v>0</v>
      </c>
      <c r="O380" s="252">
        <v>0</v>
      </c>
      <c r="P380" s="252">
        <f t="shared" si="75"/>
        <v>3295392.51</v>
      </c>
      <c r="Q380" s="252">
        <v>0</v>
      </c>
      <c r="R380" s="252">
        <v>0</v>
      </c>
      <c r="S380" s="250" t="s">
        <v>269</v>
      </c>
      <c r="T380" s="56"/>
      <c r="U380" s="57"/>
    </row>
    <row r="381" spans="1:21" s="58" customFormat="1" ht="9" customHeight="1">
      <c r="A381" s="254">
        <v>70</v>
      </c>
      <c r="B381" s="262" t="s">
        <v>522</v>
      </c>
      <c r="C381" s="263" t="s">
        <v>151</v>
      </c>
      <c r="D381" s="264" t="s">
        <v>150</v>
      </c>
      <c r="E381" s="265">
        <v>1975</v>
      </c>
      <c r="F381" s="266" t="s">
        <v>24</v>
      </c>
      <c r="G381" s="267">
        <v>5</v>
      </c>
      <c r="H381" s="267">
        <v>4</v>
      </c>
      <c r="I381" s="268">
        <v>3585.5</v>
      </c>
      <c r="J381" s="268">
        <v>3113.2</v>
      </c>
      <c r="K381" s="267">
        <v>160</v>
      </c>
      <c r="L381" s="261">
        <f>'Приложение 2'!G384</f>
        <v>4057800.44</v>
      </c>
      <c r="M381" s="252">
        <v>0</v>
      </c>
      <c r="N381" s="252">
        <v>0</v>
      </c>
      <c r="O381" s="252">
        <v>0</v>
      </c>
      <c r="P381" s="252">
        <f t="shared" si="75"/>
        <v>4057800.44</v>
      </c>
      <c r="Q381" s="252">
        <v>0</v>
      </c>
      <c r="R381" s="252">
        <v>0</v>
      </c>
      <c r="S381" s="250" t="s">
        <v>269</v>
      </c>
      <c r="T381" s="56"/>
      <c r="U381" s="57"/>
    </row>
    <row r="382" spans="1:21" s="58" customFormat="1" ht="9" customHeight="1">
      <c r="A382" s="254">
        <v>71</v>
      </c>
      <c r="B382" s="262" t="s">
        <v>525</v>
      </c>
      <c r="C382" s="263" t="s">
        <v>151</v>
      </c>
      <c r="D382" s="264" t="s">
        <v>150</v>
      </c>
      <c r="E382" s="265">
        <v>1970</v>
      </c>
      <c r="F382" s="266" t="s">
        <v>23</v>
      </c>
      <c r="G382" s="267">
        <v>5</v>
      </c>
      <c r="H382" s="267">
        <v>4</v>
      </c>
      <c r="I382" s="268">
        <v>3573</v>
      </c>
      <c r="J382" s="268">
        <v>2513</v>
      </c>
      <c r="K382" s="267">
        <v>408</v>
      </c>
      <c r="L382" s="261">
        <f>'Приложение 2'!G385</f>
        <v>4615972.59</v>
      </c>
      <c r="M382" s="252">
        <v>0</v>
      </c>
      <c r="N382" s="252">
        <v>0</v>
      </c>
      <c r="O382" s="252">
        <v>0</v>
      </c>
      <c r="P382" s="252">
        <f t="shared" si="75"/>
        <v>4615972.59</v>
      </c>
      <c r="Q382" s="252">
        <v>0</v>
      </c>
      <c r="R382" s="252">
        <v>0</v>
      </c>
      <c r="S382" s="250" t="s">
        <v>269</v>
      </c>
      <c r="T382" s="60"/>
      <c r="U382" s="60"/>
    </row>
    <row r="383" spans="1:21" s="58" customFormat="1" ht="9" customHeight="1">
      <c r="A383" s="254">
        <v>72</v>
      </c>
      <c r="B383" s="262" t="s">
        <v>526</v>
      </c>
      <c r="C383" s="263" t="s">
        <v>151</v>
      </c>
      <c r="D383" s="264" t="s">
        <v>150</v>
      </c>
      <c r="E383" s="265">
        <v>1975</v>
      </c>
      <c r="F383" s="266" t="s">
        <v>24</v>
      </c>
      <c r="G383" s="267">
        <v>5</v>
      </c>
      <c r="H383" s="267">
        <v>4</v>
      </c>
      <c r="I383" s="268">
        <v>4305.8999999999996</v>
      </c>
      <c r="J383" s="268">
        <v>3772.9</v>
      </c>
      <c r="K383" s="267">
        <v>146</v>
      </c>
      <c r="L383" s="261">
        <f>'Приложение 2'!G386</f>
        <v>4078150.49</v>
      </c>
      <c r="M383" s="252">
        <v>0</v>
      </c>
      <c r="N383" s="252">
        <v>0</v>
      </c>
      <c r="O383" s="252">
        <v>0</v>
      </c>
      <c r="P383" s="252">
        <f t="shared" si="75"/>
        <v>4078150.49</v>
      </c>
      <c r="Q383" s="252">
        <v>0</v>
      </c>
      <c r="R383" s="252">
        <v>0</v>
      </c>
      <c r="S383" s="250" t="s">
        <v>269</v>
      </c>
      <c r="T383" s="56"/>
      <c r="U383" s="57"/>
    </row>
    <row r="384" spans="1:21" s="58" customFormat="1" ht="9" customHeight="1">
      <c r="A384" s="254">
        <v>73</v>
      </c>
      <c r="B384" s="262" t="s">
        <v>527</v>
      </c>
      <c r="C384" s="263" t="s">
        <v>151</v>
      </c>
      <c r="D384" s="264" t="s">
        <v>150</v>
      </c>
      <c r="E384" s="265">
        <v>1974</v>
      </c>
      <c r="F384" s="266" t="s">
        <v>24</v>
      </c>
      <c r="G384" s="267">
        <v>5</v>
      </c>
      <c r="H384" s="267">
        <v>4</v>
      </c>
      <c r="I384" s="268">
        <v>4294.1000000000004</v>
      </c>
      <c r="J384" s="268">
        <v>3913.1</v>
      </c>
      <c r="K384" s="267">
        <v>146</v>
      </c>
      <c r="L384" s="261">
        <f>'Приложение 2'!G387</f>
        <v>5278803.58</v>
      </c>
      <c r="M384" s="252">
        <v>0</v>
      </c>
      <c r="N384" s="252">
        <v>0</v>
      </c>
      <c r="O384" s="252">
        <v>0</v>
      </c>
      <c r="P384" s="252">
        <f t="shared" si="75"/>
        <v>5278803.58</v>
      </c>
      <c r="Q384" s="252">
        <v>0</v>
      </c>
      <c r="R384" s="252">
        <v>0</v>
      </c>
      <c r="S384" s="250" t="s">
        <v>269</v>
      </c>
      <c r="T384" s="56"/>
      <c r="U384" s="57"/>
    </row>
    <row r="385" spans="1:21" s="58" customFormat="1" ht="9" customHeight="1">
      <c r="A385" s="254">
        <v>74</v>
      </c>
      <c r="B385" s="262" t="s">
        <v>528</v>
      </c>
      <c r="C385" s="263" t="s">
        <v>151</v>
      </c>
      <c r="D385" s="264" t="s">
        <v>150</v>
      </c>
      <c r="E385" s="265">
        <v>1975</v>
      </c>
      <c r="F385" s="266" t="s">
        <v>24</v>
      </c>
      <c r="G385" s="267">
        <v>5</v>
      </c>
      <c r="H385" s="267">
        <v>4</v>
      </c>
      <c r="I385" s="268">
        <v>4302.3</v>
      </c>
      <c r="J385" s="268">
        <v>3870.2</v>
      </c>
      <c r="K385" s="267">
        <v>196</v>
      </c>
      <c r="L385" s="261">
        <f>'Приложение 2'!G388</f>
        <v>4017100.34</v>
      </c>
      <c r="M385" s="252">
        <v>0</v>
      </c>
      <c r="N385" s="252">
        <v>0</v>
      </c>
      <c r="O385" s="252">
        <v>0</v>
      </c>
      <c r="P385" s="252">
        <f t="shared" si="75"/>
        <v>4017100.34</v>
      </c>
      <c r="Q385" s="252">
        <v>0</v>
      </c>
      <c r="R385" s="252">
        <v>0</v>
      </c>
      <c r="S385" s="250" t="s">
        <v>269</v>
      </c>
      <c r="T385" s="56"/>
      <c r="U385" s="57"/>
    </row>
    <row r="386" spans="1:21" s="58" customFormat="1" ht="9" customHeight="1">
      <c r="A386" s="254">
        <v>75</v>
      </c>
      <c r="B386" s="262" t="s">
        <v>529</v>
      </c>
      <c r="C386" s="263" t="s">
        <v>151</v>
      </c>
      <c r="D386" s="264" t="s">
        <v>150</v>
      </c>
      <c r="E386" s="265">
        <v>1975</v>
      </c>
      <c r="F386" s="266" t="s">
        <v>24</v>
      </c>
      <c r="G386" s="267">
        <v>5</v>
      </c>
      <c r="H386" s="267">
        <v>4</v>
      </c>
      <c r="I386" s="268">
        <v>4369.8999999999996</v>
      </c>
      <c r="J386" s="268">
        <v>3347.2</v>
      </c>
      <c r="K386" s="267">
        <v>143</v>
      </c>
      <c r="L386" s="261">
        <f>'Приложение 2'!G389</f>
        <v>3764759.69</v>
      </c>
      <c r="M386" s="252">
        <v>0</v>
      </c>
      <c r="N386" s="252">
        <v>0</v>
      </c>
      <c r="O386" s="252">
        <v>0</v>
      </c>
      <c r="P386" s="252">
        <f t="shared" si="75"/>
        <v>3764759.69</v>
      </c>
      <c r="Q386" s="252">
        <v>0</v>
      </c>
      <c r="R386" s="252">
        <v>0</v>
      </c>
      <c r="S386" s="250" t="s">
        <v>269</v>
      </c>
      <c r="T386" s="56"/>
      <c r="U386" s="57"/>
    </row>
    <row r="387" spans="1:21" s="58" customFormat="1" ht="9" customHeight="1">
      <c r="A387" s="254">
        <v>76</v>
      </c>
      <c r="B387" s="262" t="s">
        <v>530</v>
      </c>
      <c r="C387" s="263" t="s">
        <v>151</v>
      </c>
      <c r="D387" s="264" t="s">
        <v>150</v>
      </c>
      <c r="E387" s="265">
        <v>1975</v>
      </c>
      <c r="F387" s="266" t="s">
        <v>24</v>
      </c>
      <c r="G387" s="267">
        <v>5</v>
      </c>
      <c r="H387" s="267">
        <v>4</v>
      </c>
      <c r="I387" s="268">
        <v>4401</v>
      </c>
      <c r="J387" s="268">
        <v>3299.5</v>
      </c>
      <c r="K387" s="267">
        <v>141</v>
      </c>
      <c r="L387" s="261">
        <f>'Приложение 2'!G390</f>
        <v>3728129.59</v>
      </c>
      <c r="M387" s="252">
        <v>0</v>
      </c>
      <c r="N387" s="252">
        <v>0</v>
      </c>
      <c r="O387" s="252">
        <v>0</v>
      </c>
      <c r="P387" s="252">
        <f t="shared" si="75"/>
        <v>3728129.59</v>
      </c>
      <c r="Q387" s="252">
        <v>0</v>
      </c>
      <c r="R387" s="252">
        <v>0</v>
      </c>
      <c r="S387" s="250" t="s">
        <v>269</v>
      </c>
      <c r="T387" s="56"/>
      <c r="U387" s="57"/>
    </row>
    <row r="388" spans="1:21" s="58" customFormat="1" ht="9" customHeight="1">
      <c r="A388" s="254">
        <v>77</v>
      </c>
      <c r="B388" s="262" t="s">
        <v>531</v>
      </c>
      <c r="C388" s="263" t="s">
        <v>151</v>
      </c>
      <c r="D388" s="264" t="s">
        <v>150</v>
      </c>
      <c r="E388" s="265">
        <v>1969</v>
      </c>
      <c r="F388" s="266" t="s">
        <v>23</v>
      </c>
      <c r="G388" s="267">
        <v>5</v>
      </c>
      <c r="H388" s="267">
        <v>6</v>
      </c>
      <c r="I388" s="268">
        <v>4606.7</v>
      </c>
      <c r="J388" s="268">
        <v>4008.7</v>
      </c>
      <c r="K388" s="267">
        <v>212</v>
      </c>
      <c r="L388" s="261">
        <f>'Приложение 2'!G391</f>
        <v>6558477.2400000002</v>
      </c>
      <c r="M388" s="252">
        <v>0</v>
      </c>
      <c r="N388" s="252">
        <v>0</v>
      </c>
      <c r="O388" s="252">
        <v>0</v>
      </c>
      <c r="P388" s="252">
        <f t="shared" si="75"/>
        <v>6558477.2400000002</v>
      </c>
      <c r="Q388" s="252">
        <v>0</v>
      </c>
      <c r="R388" s="252">
        <v>0</v>
      </c>
      <c r="S388" s="250" t="s">
        <v>269</v>
      </c>
      <c r="T388" s="56"/>
      <c r="U388" s="57"/>
    </row>
    <row r="389" spans="1:21" s="58" customFormat="1" ht="9" customHeight="1">
      <c r="A389" s="254">
        <v>78</v>
      </c>
      <c r="B389" s="262" t="s">
        <v>532</v>
      </c>
      <c r="C389" s="263" t="s">
        <v>151</v>
      </c>
      <c r="D389" s="264" t="s">
        <v>150</v>
      </c>
      <c r="E389" s="265">
        <v>1980</v>
      </c>
      <c r="F389" s="266" t="s">
        <v>23</v>
      </c>
      <c r="G389" s="267">
        <v>9</v>
      </c>
      <c r="H389" s="267">
        <v>1</v>
      </c>
      <c r="I389" s="268">
        <v>3907.3</v>
      </c>
      <c r="J389" s="268">
        <v>3467.3</v>
      </c>
      <c r="K389" s="267">
        <v>141</v>
      </c>
      <c r="L389" s="261">
        <f>'Приложение 2'!G392</f>
        <v>2120475.4500000002</v>
      </c>
      <c r="M389" s="252">
        <v>0</v>
      </c>
      <c r="N389" s="252">
        <v>0</v>
      </c>
      <c r="O389" s="252">
        <v>0</v>
      </c>
      <c r="P389" s="252">
        <f t="shared" si="75"/>
        <v>2120475.4500000002</v>
      </c>
      <c r="Q389" s="252">
        <v>0</v>
      </c>
      <c r="R389" s="252">
        <v>0</v>
      </c>
      <c r="S389" s="250" t="s">
        <v>269</v>
      </c>
      <c r="T389" s="56"/>
      <c r="U389" s="57"/>
    </row>
    <row r="390" spans="1:21" s="58" customFormat="1" ht="9" customHeight="1">
      <c r="A390" s="254">
        <v>79</v>
      </c>
      <c r="B390" s="262" t="s">
        <v>533</v>
      </c>
      <c r="C390" s="263" t="s">
        <v>151</v>
      </c>
      <c r="D390" s="264" t="s">
        <v>150</v>
      </c>
      <c r="E390" s="265">
        <v>1971</v>
      </c>
      <c r="F390" s="266" t="s">
        <v>23</v>
      </c>
      <c r="G390" s="267">
        <v>9</v>
      </c>
      <c r="H390" s="267">
        <v>1</v>
      </c>
      <c r="I390" s="268">
        <v>3045.9</v>
      </c>
      <c r="J390" s="268">
        <v>2381.9</v>
      </c>
      <c r="K390" s="267">
        <v>107</v>
      </c>
      <c r="L390" s="261">
        <f>'Приложение 2'!G393</f>
        <v>1945465.01</v>
      </c>
      <c r="M390" s="252">
        <v>0</v>
      </c>
      <c r="N390" s="252">
        <v>0</v>
      </c>
      <c r="O390" s="252">
        <v>0</v>
      </c>
      <c r="P390" s="252">
        <f t="shared" si="75"/>
        <v>1945465.01</v>
      </c>
      <c r="Q390" s="252">
        <v>0</v>
      </c>
      <c r="R390" s="252">
        <v>0</v>
      </c>
      <c r="S390" s="250" t="s">
        <v>269</v>
      </c>
      <c r="T390" s="56"/>
      <c r="U390" s="57"/>
    </row>
    <row r="391" spans="1:21" s="58" customFormat="1" ht="9" customHeight="1">
      <c r="A391" s="254">
        <v>80</v>
      </c>
      <c r="B391" s="262" t="s">
        <v>536</v>
      </c>
      <c r="C391" s="263" t="s">
        <v>151</v>
      </c>
      <c r="D391" s="264" t="s">
        <v>150</v>
      </c>
      <c r="E391" s="265">
        <v>1962</v>
      </c>
      <c r="F391" s="266" t="s">
        <v>23</v>
      </c>
      <c r="G391" s="267">
        <v>5</v>
      </c>
      <c r="H391" s="267">
        <v>4</v>
      </c>
      <c r="I391" s="268">
        <v>3905.7</v>
      </c>
      <c r="J391" s="268">
        <v>3199.3</v>
      </c>
      <c r="K391" s="267">
        <v>136</v>
      </c>
      <c r="L391" s="261">
        <f>'Приложение 2'!G394</f>
        <v>2045081.82</v>
      </c>
      <c r="M391" s="252">
        <v>0</v>
      </c>
      <c r="N391" s="252">
        <v>0</v>
      </c>
      <c r="O391" s="252">
        <v>0</v>
      </c>
      <c r="P391" s="252">
        <f t="shared" si="75"/>
        <v>2045081.82</v>
      </c>
      <c r="Q391" s="252">
        <v>0</v>
      </c>
      <c r="R391" s="252">
        <v>0</v>
      </c>
      <c r="S391" s="250" t="s">
        <v>269</v>
      </c>
      <c r="T391" s="56"/>
      <c r="U391" s="57"/>
    </row>
    <row r="392" spans="1:21" s="58" customFormat="1" ht="9" customHeight="1">
      <c r="A392" s="254">
        <v>81</v>
      </c>
      <c r="B392" s="262" t="s">
        <v>538</v>
      </c>
      <c r="C392" s="263" t="s">
        <v>151</v>
      </c>
      <c r="D392" s="264" t="s">
        <v>150</v>
      </c>
      <c r="E392" s="265">
        <v>1983</v>
      </c>
      <c r="F392" s="266" t="s">
        <v>24</v>
      </c>
      <c r="G392" s="267">
        <v>5</v>
      </c>
      <c r="H392" s="267">
        <v>5</v>
      </c>
      <c r="I392" s="268">
        <v>4016.4</v>
      </c>
      <c r="J392" s="268">
        <v>3619.5</v>
      </c>
      <c r="K392" s="267">
        <v>167</v>
      </c>
      <c r="L392" s="261">
        <f>'Приложение 2'!G395</f>
        <v>4090360.53</v>
      </c>
      <c r="M392" s="252">
        <v>0</v>
      </c>
      <c r="N392" s="252">
        <v>0</v>
      </c>
      <c r="O392" s="252">
        <v>0</v>
      </c>
      <c r="P392" s="252">
        <f t="shared" si="75"/>
        <v>4090360.53</v>
      </c>
      <c r="Q392" s="252">
        <v>0</v>
      </c>
      <c r="R392" s="252">
        <v>0</v>
      </c>
      <c r="S392" s="250" t="s">
        <v>269</v>
      </c>
      <c r="T392" s="56"/>
      <c r="U392" s="57"/>
    </row>
    <row r="393" spans="1:21" s="58" customFormat="1" ht="9" customHeight="1">
      <c r="A393" s="254">
        <v>82</v>
      </c>
      <c r="B393" s="262" t="s">
        <v>539</v>
      </c>
      <c r="C393" s="263" t="s">
        <v>151</v>
      </c>
      <c r="D393" s="264" t="s">
        <v>150</v>
      </c>
      <c r="E393" s="265">
        <v>1980</v>
      </c>
      <c r="F393" s="266" t="s">
        <v>24</v>
      </c>
      <c r="G393" s="267">
        <v>5</v>
      </c>
      <c r="H393" s="267">
        <v>5</v>
      </c>
      <c r="I393" s="268">
        <v>4000.5</v>
      </c>
      <c r="J393" s="268">
        <v>3606.8</v>
      </c>
      <c r="K393" s="267">
        <v>38</v>
      </c>
      <c r="L393" s="261">
        <f>'Приложение 2'!G396</f>
        <v>4029310.37</v>
      </c>
      <c r="M393" s="252">
        <v>0</v>
      </c>
      <c r="N393" s="252">
        <v>0</v>
      </c>
      <c r="O393" s="252">
        <v>0</v>
      </c>
      <c r="P393" s="252">
        <f t="shared" si="75"/>
        <v>4029310.37</v>
      </c>
      <c r="Q393" s="252">
        <v>0</v>
      </c>
      <c r="R393" s="252">
        <v>0</v>
      </c>
      <c r="S393" s="250" t="s">
        <v>269</v>
      </c>
      <c r="T393" s="56"/>
      <c r="U393" s="57"/>
    </row>
    <row r="394" spans="1:21" s="58" customFormat="1" ht="9" customHeight="1">
      <c r="A394" s="254">
        <v>83</v>
      </c>
      <c r="B394" s="262" t="s">
        <v>543</v>
      </c>
      <c r="C394" s="263" t="s">
        <v>151</v>
      </c>
      <c r="D394" s="264" t="s">
        <v>150</v>
      </c>
      <c r="E394" s="265">
        <v>1984</v>
      </c>
      <c r="F394" s="266" t="s">
        <v>24</v>
      </c>
      <c r="G394" s="267">
        <v>5</v>
      </c>
      <c r="H394" s="267">
        <v>4</v>
      </c>
      <c r="I394" s="268">
        <v>3149.7</v>
      </c>
      <c r="J394" s="268">
        <v>2895.7</v>
      </c>
      <c r="K394" s="267">
        <v>133</v>
      </c>
      <c r="L394" s="261">
        <f>'Приложение 2'!G397</f>
        <v>3308918.52</v>
      </c>
      <c r="M394" s="252">
        <v>0</v>
      </c>
      <c r="N394" s="252">
        <v>0</v>
      </c>
      <c r="O394" s="252">
        <v>0</v>
      </c>
      <c r="P394" s="252">
        <f t="shared" si="75"/>
        <v>3308918.52</v>
      </c>
      <c r="Q394" s="252">
        <v>0</v>
      </c>
      <c r="R394" s="252">
        <v>0</v>
      </c>
      <c r="S394" s="250" t="s">
        <v>269</v>
      </c>
      <c r="T394" s="56"/>
      <c r="U394" s="57"/>
    </row>
    <row r="395" spans="1:21" s="58" customFormat="1" ht="9" customHeight="1">
      <c r="A395" s="254">
        <v>84</v>
      </c>
      <c r="B395" s="262" t="s">
        <v>544</v>
      </c>
      <c r="C395" s="263" t="s">
        <v>151</v>
      </c>
      <c r="D395" s="264" t="s">
        <v>150</v>
      </c>
      <c r="E395" s="265">
        <v>1984</v>
      </c>
      <c r="F395" s="266" t="s">
        <v>24</v>
      </c>
      <c r="G395" s="267">
        <v>5</v>
      </c>
      <c r="H395" s="267">
        <v>6</v>
      </c>
      <c r="I395" s="268">
        <v>4789.2</v>
      </c>
      <c r="J395" s="268">
        <v>4326.2</v>
      </c>
      <c r="K395" s="267">
        <v>31</v>
      </c>
      <c r="L395" s="261">
        <f>'Приложение 2'!G398</f>
        <v>4884012.57</v>
      </c>
      <c r="M395" s="252">
        <v>0</v>
      </c>
      <c r="N395" s="252">
        <v>0</v>
      </c>
      <c r="O395" s="252">
        <v>0</v>
      </c>
      <c r="P395" s="252">
        <f t="shared" si="75"/>
        <v>4884012.57</v>
      </c>
      <c r="Q395" s="252">
        <v>0</v>
      </c>
      <c r="R395" s="252">
        <v>0</v>
      </c>
      <c r="S395" s="250" t="s">
        <v>269</v>
      </c>
      <c r="T395" s="56"/>
      <c r="U395" s="57"/>
    </row>
    <row r="396" spans="1:21" s="58" customFormat="1" ht="9" customHeight="1">
      <c r="A396" s="254">
        <v>85</v>
      </c>
      <c r="B396" s="262" t="s">
        <v>545</v>
      </c>
      <c r="C396" s="263" t="s">
        <v>151</v>
      </c>
      <c r="D396" s="264" t="s">
        <v>150</v>
      </c>
      <c r="E396" s="265">
        <v>1984</v>
      </c>
      <c r="F396" s="266" t="s">
        <v>24</v>
      </c>
      <c r="G396" s="267">
        <v>5</v>
      </c>
      <c r="H396" s="267">
        <v>4</v>
      </c>
      <c r="I396" s="268">
        <v>3117.4</v>
      </c>
      <c r="J396" s="268">
        <v>2842.3</v>
      </c>
      <c r="K396" s="267">
        <v>60</v>
      </c>
      <c r="L396" s="261">
        <f>'Приложение 2'!G399</f>
        <v>4314211.0999999996</v>
      </c>
      <c r="M396" s="252">
        <v>0</v>
      </c>
      <c r="N396" s="252">
        <v>0</v>
      </c>
      <c r="O396" s="252">
        <v>0</v>
      </c>
      <c r="P396" s="252">
        <f t="shared" si="75"/>
        <v>4314211.0999999996</v>
      </c>
      <c r="Q396" s="252">
        <v>0</v>
      </c>
      <c r="R396" s="252">
        <v>0</v>
      </c>
      <c r="S396" s="250" t="s">
        <v>269</v>
      </c>
      <c r="T396" s="56"/>
      <c r="U396" s="57"/>
    </row>
    <row r="397" spans="1:21" s="58" customFormat="1" ht="9" customHeight="1">
      <c r="A397" s="254">
        <v>86</v>
      </c>
      <c r="B397" s="262" t="s">
        <v>547</v>
      </c>
      <c r="C397" s="263" t="s">
        <v>151</v>
      </c>
      <c r="D397" s="264" t="s">
        <v>150</v>
      </c>
      <c r="E397" s="265">
        <v>1982</v>
      </c>
      <c r="F397" s="266" t="s">
        <v>23</v>
      </c>
      <c r="G397" s="267">
        <v>5</v>
      </c>
      <c r="H397" s="267">
        <v>2</v>
      </c>
      <c r="I397" s="268">
        <v>4051.6</v>
      </c>
      <c r="J397" s="268">
        <v>2216.9</v>
      </c>
      <c r="K397" s="267">
        <v>153</v>
      </c>
      <c r="L397" s="261">
        <f>'Приложение 2'!G400</f>
        <v>4595041.82</v>
      </c>
      <c r="M397" s="252">
        <v>0</v>
      </c>
      <c r="N397" s="252">
        <v>0</v>
      </c>
      <c r="O397" s="252">
        <v>0</v>
      </c>
      <c r="P397" s="252">
        <f t="shared" si="75"/>
        <v>4595041.82</v>
      </c>
      <c r="Q397" s="252">
        <v>0</v>
      </c>
      <c r="R397" s="252">
        <v>0</v>
      </c>
      <c r="S397" s="250" t="s">
        <v>269</v>
      </c>
      <c r="T397" s="56"/>
      <c r="U397" s="57"/>
    </row>
    <row r="398" spans="1:21" s="58" customFormat="1" ht="9" customHeight="1">
      <c r="A398" s="254">
        <v>87</v>
      </c>
      <c r="B398" s="262" t="s">
        <v>548</v>
      </c>
      <c r="C398" s="263" t="s">
        <v>151</v>
      </c>
      <c r="D398" s="264" t="s">
        <v>150</v>
      </c>
      <c r="E398" s="265">
        <v>1972</v>
      </c>
      <c r="F398" s="266" t="s">
        <v>23</v>
      </c>
      <c r="G398" s="267">
        <v>5</v>
      </c>
      <c r="H398" s="267">
        <v>6</v>
      </c>
      <c r="I398" s="268">
        <v>4779</v>
      </c>
      <c r="J398" s="268">
        <v>4384</v>
      </c>
      <c r="K398" s="267">
        <v>246</v>
      </c>
      <c r="L398" s="261">
        <f>'Приложение 2'!G401</f>
        <v>6512016.75</v>
      </c>
      <c r="M398" s="252">
        <v>0</v>
      </c>
      <c r="N398" s="252">
        <v>0</v>
      </c>
      <c r="O398" s="252">
        <v>0</v>
      </c>
      <c r="P398" s="252">
        <f t="shared" si="75"/>
        <v>6512016.75</v>
      </c>
      <c r="Q398" s="252">
        <v>0</v>
      </c>
      <c r="R398" s="252">
        <v>0</v>
      </c>
      <c r="S398" s="250" t="s">
        <v>269</v>
      </c>
      <c r="T398" s="56"/>
      <c r="U398" s="57"/>
    </row>
    <row r="399" spans="1:21" s="58" customFormat="1" ht="9" customHeight="1">
      <c r="A399" s="254">
        <v>88</v>
      </c>
      <c r="B399" s="262" t="s">
        <v>550</v>
      </c>
      <c r="C399" s="263" t="s">
        <v>151</v>
      </c>
      <c r="D399" s="264" t="s">
        <v>150</v>
      </c>
      <c r="E399" s="265">
        <v>1977</v>
      </c>
      <c r="F399" s="266" t="s">
        <v>23</v>
      </c>
      <c r="G399" s="267">
        <v>5</v>
      </c>
      <c r="H399" s="267">
        <v>1</v>
      </c>
      <c r="I399" s="268">
        <v>4050.8</v>
      </c>
      <c r="J399" s="268">
        <v>2417.6</v>
      </c>
      <c r="K399" s="267">
        <v>28</v>
      </c>
      <c r="L399" s="261">
        <f>'Приложение 2'!G402</f>
        <v>5250313.51</v>
      </c>
      <c r="M399" s="252">
        <v>0</v>
      </c>
      <c r="N399" s="252">
        <v>0</v>
      </c>
      <c r="O399" s="252">
        <v>0</v>
      </c>
      <c r="P399" s="252">
        <f t="shared" si="75"/>
        <v>5250313.51</v>
      </c>
      <c r="Q399" s="252">
        <v>0</v>
      </c>
      <c r="R399" s="252">
        <v>0</v>
      </c>
      <c r="S399" s="250" t="s">
        <v>269</v>
      </c>
      <c r="T399" s="56"/>
      <c r="U399" s="57"/>
    </row>
    <row r="400" spans="1:21" s="58" customFormat="1" ht="9" customHeight="1">
      <c r="A400" s="254">
        <v>89</v>
      </c>
      <c r="B400" s="262" t="s">
        <v>552</v>
      </c>
      <c r="C400" s="263" t="s">
        <v>151</v>
      </c>
      <c r="D400" s="264" t="s">
        <v>150</v>
      </c>
      <c r="E400" s="265">
        <v>1960</v>
      </c>
      <c r="F400" s="266" t="s">
        <v>23</v>
      </c>
      <c r="G400" s="267">
        <v>4</v>
      </c>
      <c r="H400" s="267">
        <v>4</v>
      </c>
      <c r="I400" s="268">
        <v>2824.3</v>
      </c>
      <c r="J400" s="268">
        <v>2561.3000000000002</v>
      </c>
      <c r="K400" s="267">
        <v>34</v>
      </c>
      <c r="L400" s="261">
        <f>'Приложение 2'!G403</f>
        <v>4559433.99</v>
      </c>
      <c r="M400" s="252">
        <v>0</v>
      </c>
      <c r="N400" s="252">
        <v>0</v>
      </c>
      <c r="O400" s="252">
        <v>0</v>
      </c>
      <c r="P400" s="252">
        <f t="shared" si="75"/>
        <v>4559433.99</v>
      </c>
      <c r="Q400" s="252">
        <v>0</v>
      </c>
      <c r="R400" s="252">
        <v>0</v>
      </c>
      <c r="S400" s="250" t="s">
        <v>269</v>
      </c>
      <c r="T400" s="56"/>
      <c r="U400" s="57"/>
    </row>
    <row r="401" spans="1:21" s="58" customFormat="1" ht="9" customHeight="1">
      <c r="A401" s="254">
        <v>90</v>
      </c>
      <c r="B401" s="262" t="s">
        <v>553</v>
      </c>
      <c r="C401" s="263" t="s">
        <v>151</v>
      </c>
      <c r="D401" s="264" t="s">
        <v>150</v>
      </c>
      <c r="E401" s="265">
        <v>1958</v>
      </c>
      <c r="F401" s="266" t="s">
        <v>23</v>
      </c>
      <c r="G401" s="267">
        <v>4</v>
      </c>
      <c r="H401" s="267">
        <v>4</v>
      </c>
      <c r="I401" s="268">
        <v>2831.3</v>
      </c>
      <c r="J401" s="268">
        <v>2568.3000000000002</v>
      </c>
      <c r="K401" s="267">
        <v>23</v>
      </c>
      <c r="L401" s="261">
        <f>'Приложение 2'!G404</f>
        <v>4890588.63</v>
      </c>
      <c r="M401" s="252">
        <v>0</v>
      </c>
      <c r="N401" s="252">
        <v>0</v>
      </c>
      <c r="O401" s="252">
        <v>0</v>
      </c>
      <c r="P401" s="252">
        <f t="shared" si="75"/>
        <v>4890588.63</v>
      </c>
      <c r="Q401" s="252">
        <v>0</v>
      </c>
      <c r="R401" s="252">
        <v>0</v>
      </c>
      <c r="S401" s="250" t="s">
        <v>269</v>
      </c>
      <c r="T401" s="56"/>
      <c r="U401" s="57"/>
    </row>
    <row r="402" spans="1:21" s="58" customFormat="1" ht="9" customHeight="1">
      <c r="A402" s="254">
        <v>91</v>
      </c>
      <c r="B402" s="262" t="s">
        <v>556</v>
      </c>
      <c r="C402" s="263" t="s">
        <v>151</v>
      </c>
      <c r="D402" s="264" t="s">
        <v>150</v>
      </c>
      <c r="E402" s="265">
        <v>1987</v>
      </c>
      <c r="F402" s="266" t="s">
        <v>24</v>
      </c>
      <c r="G402" s="267">
        <v>9</v>
      </c>
      <c r="H402" s="267">
        <v>2</v>
      </c>
      <c r="I402" s="268">
        <v>4291.55</v>
      </c>
      <c r="J402" s="268">
        <v>3864.95</v>
      </c>
      <c r="K402" s="267">
        <v>64</v>
      </c>
      <c r="L402" s="261">
        <f>'Приложение 2'!G405</f>
        <v>4818892.4000000004</v>
      </c>
      <c r="M402" s="252">
        <v>0</v>
      </c>
      <c r="N402" s="252">
        <v>0</v>
      </c>
      <c r="O402" s="252">
        <v>0</v>
      </c>
      <c r="P402" s="252">
        <f t="shared" si="75"/>
        <v>4818892.4000000004</v>
      </c>
      <c r="Q402" s="252">
        <v>0</v>
      </c>
      <c r="R402" s="252">
        <v>0</v>
      </c>
      <c r="S402" s="250" t="s">
        <v>269</v>
      </c>
      <c r="T402" s="56"/>
      <c r="U402" s="57"/>
    </row>
    <row r="403" spans="1:21" s="58" customFormat="1" ht="9" customHeight="1">
      <c r="A403" s="254">
        <v>92</v>
      </c>
      <c r="B403" s="262" t="s">
        <v>557</v>
      </c>
      <c r="C403" s="263" t="s">
        <v>151</v>
      </c>
      <c r="D403" s="264" t="s">
        <v>150</v>
      </c>
      <c r="E403" s="265">
        <v>1969</v>
      </c>
      <c r="F403" s="266" t="s">
        <v>23</v>
      </c>
      <c r="G403" s="267">
        <v>5</v>
      </c>
      <c r="H403" s="267">
        <v>4</v>
      </c>
      <c r="I403" s="268">
        <v>3154.29</v>
      </c>
      <c r="J403" s="268">
        <v>2858.29</v>
      </c>
      <c r="K403" s="267">
        <v>69</v>
      </c>
      <c r="L403" s="261">
        <f>'Приложение 2'!G406</f>
        <v>4195971.58</v>
      </c>
      <c r="M403" s="252">
        <v>0</v>
      </c>
      <c r="N403" s="252">
        <v>0</v>
      </c>
      <c r="O403" s="252">
        <v>0</v>
      </c>
      <c r="P403" s="252">
        <f t="shared" si="75"/>
        <v>4195971.58</v>
      </c>
      <c r="Q403" s="252">
        <v>0</v>
      </c>
      <c r="R403" s="252">
        <v>0</v>
      </c>
      <c r="S403" s="250" t="s">
        <v>269</v>
      </c>
      <c r="T403" s="56"/>
      <c r="U403" s="57"/>
    </row>
    <row r="404" spans="1:21" s="58" customFormat="1" ht="9" customHeight="1">
      <c r="A404" s="254">
        <v>93</v>
      </c>
      <c r="B404" s="262" t="s">
        <v>558</v>
      </c>
      <c r="C404" s="263" t="s">
        <v>151</v>
      </c>
      <c r="D404" s="264" t="s">
        <v>150</v>
      </c>
      <c r="E404" s="265">
        <v>1969</v>
      </c>
      <c r="F404" s="266" t="s">
        <v>24</v>
      </c>
      <c r="G404" s="267">
        <v>5</v>
      </c>
      <c r="H404" s="267">
        <v>6</v>
      </c>
      <c r="I404" s="268">
        <v>6217.3</v>
      </c>
      <c r="J404" s="268">
        <v>5725.3</v>
      </c>
      <c r="K404" s="267">
        <v>153</v>
      </c>
      <c r="L404" s="261">
        <f>'Приложение 2'!G407</f>
        <v>4017100.34</v>
      </c>
      <c r="M404" s="252">
        <v>0</v>
      </c>
      <c r="N404" s="252">
        <v>0</v>
      </c>
      <c r="O404" s="252">
        <v>0</v>
      </c>
      <c r="P404" s="252">
        <f t="shared" si="75"/>
        <v>4017100.34</v>
      </c>
      <c r="Q404" s="252">
        <v>0</v>
      </c>
      <c r="R404" s="252">
        <v>0</v>
      </c>
      <c r="S404" s="250" t="s">
        <v>269</v>
      </c>
      <c r="T404" s="56"/>
      <c r="U404" s="57"/>
    </row>
    <row r="405" spans="1:21" s="58" customFormat="1" ht="9" customHeight="1">
      <c r="A405" s="254">
        <v>94</v>
      </c>
      <c r="B405" s="262" t="s">
        <v>559</v>
      </c>
      <c r="C405" s="263" t="s">
        <v>151</v>
      </c>
      <c r="D405" s="264" t="s">
        <v>150</v>
      </c>
      <c r="E405" s="265">
        <v>1969</v>
      </c>
      <c r="F405" s="266" t="s">
        <v>24</v>
      </c>
      <c r="G405" s="267">
        <v>5</v>
      </c>
      <c r="H405" s="267">
        <v>4</v>
      </c>
      <c r="I405" s="268">
        <v>3848.5</v>
      </c>
      <c r="J405" s="268">
        <v>3529.5</v>
      </c>
      <c r="K405" s="267">
        <v>186</v>
      </c>
      <c r="L405" s="261">
        <f>'Приложение 2'!G408</f>
        <v>3402528.75</v>
      </c>
      <c r="M405" s="252">
        <v>0</v>
      </c>
      <c r="N405" s="252">
        <v>0</v>
      </c>
      <c r="O405" s="252">
        <v>0</v>
      </c>
      <c r="P405" s="252">
        <f t="shared" si="75"/>
        <v>3402528.75</v>
      </c>
      <c r="Q405" s="252">
        <v>0</v>
      </c>
      <c r="R405" s="252">
        <v>0</v>
      </c>
      <c r="S405" s="250" t="s">
        <v>269</v>
      </c>
      <c r="T405" s="56"/>
      <c r="U405" s="57"/>
    </row>
    <row r="406" spans="1:21" s="58" customFormat="1" ht="9" customHeight="1">
      <c r="A406" s="254">
        <v>95</v>
      </c>
      <c r="B406" s="262" t="s">
        <v>560</v>
      </c>
      <c r="C406" s="263" t="s">
        <v>151</v>
      </c>
      <c r="D406" s="264" t="s">
        <v>150</v>
      </c>
      <c r="E406" s="265">
        <v>1975</v>
      </c>
      <c r="F406" s="266" t="s">
        <v>24</v>
      </c>
      <c r="G406" s="267">
        <v>5</v>
      </c>
      <c r="H406" s="267">
        <v>4</v>
      </c>
      <c r="I406" s="268">
        <v>3626.5</v>
      </c>
      <c r="J406" s="268">
        <v>3089.3</v>
      </c>
      <c r="K406" s="267">
        <v>33</v>
      </c>
      <c r="L406" s="261">
        <f>'Приложение 2'!G409</f>
        <v>3724059.58</v>
      </c>
      <c r="M406" s="252">
        <v>0</v>
      </c>
      <c r="N406" s="252">
        <v>0</v>
      </c>
      <c r="O406" s="252">
        <v>0</v>
      </c>
      <c r="P406" s="252">
        <f t="shared" si="75"/>
        <v>3724059.58</v>
      </c>
      <c r="Q406" s="252">
        <v>0</v>
      </c>
      <c r="R406" s="252">
        <v>0</v>
      </c>
      <c r="S406" s="250" t="s">
        <v>269</v>
      </c>
      <c r="T406" s="56"/>
      <c r="U406" s="57"/>
    </row>
    <row r="407" spans="1:21" s="58" customFormat="1" ht="9" customHeight="1">
      <c r="A407" s="254">
        <v>96</v>
      </c>
      <c r="B407" s="262" t="s">
        <v>370</v>
      </c>
      <c r="C407" s="263" t="s">
        <v>151</v>
      </c>
      <c r="D407" s="264" t="s">
        <v>150</v>
      </c>
      <c r="E407" s="265">
        <v>1959</v>
      </c>
      <c r="F407" s="266" t="s">
        <v>23</v>
      </c>
      <c r="G407" s="267">
        <v>3</v>
      </c>
      <c r="H407" s="267">
        <v>3</v>
      </c>
      <c r="I407" s="268">
        <v>1622</v>
      </c>
      <c r="J407" s="268">
        <v>1510</v>
      </c>
      <c r="K407" s="267">
        <v>72</v>
      </c>
      <c r="L407" s="261">
        <f>'Приложение 2'!G410</f>
        <v>3594239.37</v>
      </c>
      <c r="M407" s="252">
        <v>0</v>
      </c>
      <c r="N407" s="252">
        <v>0</v>
      </c>
      <c r="O407" s="252">
        <v>0</v>
      </c>
      <c r="P407" s="252">
        <f t="shared" si="75"/>
        <v>3594239.37</v>
      </c>
      <c r="Q407" s="252">
        <v>0</v>
      </c>
      <c r="R407" s="252">
        <v>0</v>
      </c>
      <c r="S407" s="250" t="s">
        <v>269</v>
      </c>
      <c r="T407" s="56"/>
      <c r="U407" s="57"/>
    </row>
    <row r="408" spans="1:21" s="58" customFormat="1" ht="9" customHeight="1">
      <c r="A408" s="254">
        <v>97</v>
      </c>
      <c r="B408" s="262" t="s">
        <v>562</v>
      </c>
      <c r="C408" s="263" t="s">
        <v>151</v>
      </c>
      <c r="D408" s="264" t="s">
        <v>150</v>
      </c>
      <c r="E408" s="265">
        <v>1966</v>
      </c>
      <c r="F408" s="266" t="s">
        <v>23</v>
      </c>
      <c r="G408" s="267">
        <v>3</v>
      </c>
      <c r="H408" s="267">
        <v>2</v>
      </c>
      <c r="I408" s="268">
        <v>1114.4000000000001</v>
      </c>
      <c r="J408" s="268">
        <v>967</v>
      </c>
      <c r="K408" s="267">
        <v>45</v>
      </c>
      <c r="L408" s="261">
        <f>'Приложение 2'!G411</f>
        <v>2342313.2999999998</v>
      </c>
      <c r="M408" s="252">
        <v>0</v>
      </c>
      <c r="N408" s="252">
        <v>0</v>
      </c>
      <c r="O408" s="252">
        <v>0</v>
      </c>
      <c r="P408" s="252">
        <f t="shared" si="75"/>
        <v>2342313.2999999998</v>
      </c>
      <c r="Q408" s="252">
        <v>0</v>
      </c>
      <c r="R408" s="252">
        <v>0</v>
      </c>
      <c r="S408" s="250" t="s">
        <v>269</v>
      </c>
      <c r="T408" s="56"/>
      <c r="U408" s="57"/>
    </row>
    <row r="409" spans="1:21" s="58" customFormat="1" ht="9" customHeight="1">
      <c r="A409" s="254">
        <v>98</v>
      </c>
      <c r="B409" s="262" t="s">
        <v>563</v>
      </c>
      <c r="C409" s="263" t="s">
        <v>151</v>
      </c>
      <c r="D409" s="264" t="s">
        <v>150</v>
      </c>
      <c r="E409" s="265">
        <v>1966</v>
      </c>
      <c r="F409" s="266" t="s">
        <v>23</v>
      </c>
      <c r="G409" s="267">
        <v>3</v>
      </c>
      <c r="H409" s="267">
        <v>2</v>
      </c>
      <c r="I409" s="268">
        <v>1050.8</v>
      </c>
      <c r="J409" s="268">
        <v>965.7</v>
      </c>
      <c r="K409" s="267">
        <v>50</v>
      </c>
      <c r="L409" s="261">
        <f>'Приложение 2'!G412</f>
        <v>2342313.2999999998</v>
      </c>
      <c r="M409" s="252">
        <v>0</v>
      </c>
      <c r="N409" s="252">
        <v>0</v>
      </c>
      <c r="O409" s="252">
        <v>0</v>
      </c>
      <c r="P409" s="252">
        <f t="shared" si="75"/>
        <v>2342313.2999999998</v>
      </c>
      <c r="Q409" s="252">
        <v>0</v>
      </c>
      <c r="R409" s="252">
        <v>0</v>
      </c>
      <c r="S409" s="250" t="s">
        <v>269</v>
      </c>
      <c r="T409" s="56"/>
      <c r="U409" s="57"/>
    </row>
    <row r="410" spans="1:21" s="58" customFormat="1" ht="9" customHeight="1">
      <c r="A410" s="254">
        <v>99</v>
      </c>
      <c r="B410" s="262" t="s">
        <v>565</v>
      </c>
      <c r="C410" s="263" t="s">
        <v>151</v>
      </c>
      <c r="D410" s="264" t="s">
        <v>150</v>
      </c>
      <c r="E410" s="265">
        <v>1968</v>
      </c>
      <c r="F410" s="266" t="s">
        <v>23</v>
      </c>
      <c r="G410" s="267">
        <v>5</v>
      </c>
      <c r="H410" s="267">
        <v>2</v>
      </c>
      <c r="I410" s="268">
        <v>2010.2</v>
      </c>
      <c r="J410" s="268">
        <v>1803.22</v>
      </c>
      <c r="K410" s="267">
        <v>83</v>
      </c>
      <c r="L410" s="261">
        <f>'Приложение 2'!G413</f>
        <v>2342313.2999999998</v>
      </c>
      <c r="M410" s="252">
        <v>0</v>
      </c>
      <c r="N410" s="252">
        <v>0</v>
      </c>
      <c r="O410" s="252">
        <v>0</v>
      </c>
      <c r="P410" s="252">
        <f t="shared" si="75"/>
        <v>2342313.2999999998</v>
      </c>
      <c r="Q410" s="252">
        <v>0</v>
      </c>
      <c r="R410" s="252">
        <v>0</v>
      </c>
      <c r="S410" s="250" t="s">
        <v>269</v>
      </c>
      <c r="T410" s="56"/>
      <c r="U410" s="57"/>
    </row>
    <row r="411" spans="1:21" s="58" customFormat="1" ht="9" customHeight="1">
      <c r="A411" s="254">
        <v>100</v>
      </c>
      <c r="B411" s="262" t="s">
        <v>566</v>
      </c>
      <c r="C411" s="263" t="s">
        <v>151</v>
      </c>
      <c r="D411" s="264" t="s">
        <v>150</v>
      </c>
      <c r="E411" s="265">
        <v>1971</v>
      </c>
      <c r="F411" s="266" t="s">
        <v>23</v>
      </c>
      <c r="G411" s="267">
        <v>3</v>
      </c>
      <c r="H411" s="267">
        <v>2</v>
      </c>
      <c r="I411" s="268">
        <v>1055.3</v>
      </c>
      <c r="J411" s="268">
        <v>960.7</v>
      </c>
      <c r="K411" s="267">
        <v>47</v>
      </c>
      <c r="L411" s="261">
        <f>'Приложение 2'!G414</f>
        <v>2342313.2999999998</v>
      </c>
      <c r="M411" s="252">
        <v>0</v>
      </c>
      <c r="N411" s="252">
        <v>0</v>
      </c>
      <c r="O411" s="252">
        <v>0</v>
      </c>
      <c r="P411" s="252">
        <f t="shared" si="75"/>
        <v>2342313.2999999998</v>
      </c>
      <c r="Q411" s="252">
        <v>0</v>
      </c>
      <c r="R411" s="252">
        <v>0</v>
      </c>
      <c r="S411" s="250" t="s">
        <v>269</v>
      </c>
      <c r="T411" s="56"/>
      <c r="U411" s="57"/>
    </row>
    <row r="412" spans="1:21" s="58" customFormat="1" ht="9" customHeight="1">
      <c r="A412" s="254">
        <v>101</v>
      </c>
      <c r="B412" s="262" t="s">
        <v>567</v>
      </c>
      <c r="C412" s="263" t="s">
        <v>151</v>
      </c>
      <c r="D412" s="264" t="s">
        <v>150</v>
      </c>
      <c r="E412" s="265">
        <v>1969</v>
      </c>
      <c r="F412" s="266" t="s">
        <v>23</v>
      </c>
      <c r="G412" s="267">
        <v>5</v>
      </c>
      <c r="H412" s="267">
        <v>2</v>
      </c>
      <c r="I412" s="268">
        <v>2003.6</v>
      </c>
      <c r="J412" s="268">
        <v>1792.8</v>
      </c>
      <c r="K412" s="267">
        <v>92</v>
      </c>
      <c r="L412" s="261">
        <f>'Приложение 2'!G415</f>
        <v>2342313.2999999998</v>
      </c>
      <c r="M412" s="252">
        <v>0</v>
      </c>
      <c r="N412" s="252">
        <v>0</v>
      </c>
      <c r="O412" s="252">
        <v>0</v>
      </c>
      <c r="P412" s="252">
        <f t="shared" si="75"/>
        <v>2342313.2999999998</v>
      </c>
      <c r="Q412" s="252">
        <v>0</v>
      </c>
      <c r="R412" s="252">
        <v>0</v>
      </c>
      <c r="S412" s="250" t="s">
        <v>269</v>
      </c>
      <c r="T412" s="56"/>
      <c r="U412" s="57"/>
    </row>
    <row r="413" spans="1:21" s="58" customFormat="1" ht="9" customHeight="1">
      <c r="A413" s="254">
        <v>102</v>
      </c>
      <c r="B413" s="262" t="s">
        <v>576</v>
      </c>
      <c r="C413" s="263" t="s">
        <v>151</v>
      </c>
      <c r="D413" s="264" t="s">
        <v>150</v>
      </c>
      <c r="E413" s="265">
        <v>1966</v>
      </c>
      <c r="F413" s="266" t="s">
        <v>23</v>
      </c>
      <c r="G413" s="267">
        <v>5</v>
      </c>
      <c r="H413" s="267">
        <v>4</v>
      </c>
      <c r="I413" s="268">
        <v>3375.8</v>
      </c>
      <c r="J413" s="268">
        <v>2980.9</v>
      </c>
      <c r="K413" s="267">
        <v>179</v>
      </c>
      <c r="L413" s="261">
        <f>'Приложение 2'!G416</f>
        <v>3927560.1</v>
      </c>
      <c r="M413" s="252">
        <v>0</v>
      </c>
      <c r="N413" s="252">
        <v>0</v>
      </c>
      <c r="O413" s="252">
        <v>0</v>
      </c>
      <c r="P413" s="252">
        <f t="shared" si="75"/>
        <v>3927560.1</v>
      </c>
      <c r="Q413" s="252">
        <v>0</v>
      </c>
      <c r="R413" s="252">
        <v>0</v>
      </c>
      <c r="S413" s="250" t="s">
        <v>269</v>
      </c>
      <c r="T413" s="56"/>
      <c r="U413" s="57"/>
    </row>
    <row r="414" spans="1:21" s="58" customFormat="1" ht="9" customHeight="1">
      <c r="A414" s="254">
        <v>103</v>
      </c>
      <c r="B414" s="262" t="s">
        <v>577</v>
      </c>
      <c r="C414" s="263" t="s">
        <v>151</v>
      </c>
      <c r="D414" s="264" t="s">
        <v>150</v>
      </c>
      <c r="E414" s="265">
        <v>1962</v>
      </c>
      <c r="F414" s="266" t="s">
        <v>23</v>
      </c>
      <c r="G414" s="267">
        <v>4</v>
      </c>
      <c r="H414" s="267">
        <v>2</v>
      </c>
      <c r="I414" s="268">
        <v>1364.2</v>
      </c>
      <c r="J414" s="268">
        <v>1062.5</v>
      </c>
      <c r="K414" s="267">
        <v>59</v>
      </c>
      <c r="L414" s="261">
        <f>'Приложение 2'!G417</f>
        <v>2342313.2999999998</v>
      </c>
      <c r="M414" s="252">
        <v>0</v>
      </c>
      <c r="N414" s="252">
        <v>0</v>
      </c>
      <c r="O414" s="252">
        <v>0</v>
      </c>
      <c r="P414" s="252">
        <f t="shared" si="75"/>
        <v>2342313.2999999998</v>
      </c>
      <c r="Q414" s="252">
        <v>0</v>
      </c>
      <c r="R414" s="252">
        <v>0</v>
      </c>
      <c r="S414" s="250" t="s">
        <v>269</v>
      </c>
      <c r="T414" s="56"/>
      <c r="U414" s="57"/>
    </row>
    <row r="415" spans="1:21" s="58" customFormat="1" ht="9" customHeight="1">
      <c r="A415" s="254">
        <v>104</v>
      </c>
      <c r="B415" s="262" t="s">
        <v>578</v>
      </c>
      <c r="C415" s="263" t="s">
        <v>151</v>
      </c>
      <c r="D415" s="264" t="s">
        <v>150</v>
      </c>
      <c r="E415" s="265">
        <v>1970</v>
      </c>
      <c r="F415" s="266" t="s">
        <v>23</v>
      </c>
      <c r="G415" s="267">
        <v>5</v>
      </c>
      <c r="H415" s="267">
        <v>8</v>
      </c>
      <c r="I415" s="268">
        <v>6520.2</v>
      </c>
      <c r="J415" s="268">
        <v>5996</v>
      </c>
      <c r="K415" s="267">
        <v>317</v>
      </c>
      <c r="L415" s="261">
        <f>'Приложение 2'!G418</f>
        <v>7480679.25</v>
      </c>
      <c r="M415" s="252">
        <v>0</v>
      </c>
      <c r="N415" s="252">
        <v>0</v>
      </c>
      <c r="O415" s="252">
        <v>0</v>
      </c>
      <c r="P415" s="252">
        <f t="shared" si="75"/>
        <v>7480679.25</v>
      </c>
      <c r="Q415" s="252">
        <v>0</v>
      </c>
      <c r="R415" s="252">
        <v>0</v>
      </c>
      <c r="S415" s="250" t="s">
        <v>269</v>
      </c>
      <c r="T415" s="56"/>
      <c r="U415" s="57"/>
    </row>
    <row r="416" spans="1:21" s="58" customFormat="1" ht="9" customHeight="1">
      <c r="A416" s="254">
        <v>105</v>
      </c>
      <c r="B416" s="262" t="s">
        <v>572</v>
      </c>
      <c r="C416" s="263" t="s">
        <v>151</v>
      </c>
      <c r="D416" s="264" t="s">
        <v>150</v>
      </c>
      <c r="E416" s="265">
        <v>1987</v>
      </c>
      <c r="F416" s="266" t="s">
        <v>23</v>
      </c>
      <c r="G416" s="267">
        <v>9</v>
      </c>
      <c r="H416" s="267">
        <v>1</v>
      </c>
      <c r="I416" s="268">
        <v>3513.3</v>
      </c>
      <c r="J416" s="268">
        <v>3039</v>
      </c>
      <c r="K416" s="267">
        <v>120</v>
      </c>
      <c r="L416" s="261">
        <f>'Приложение 2'!G419</f>
        <v>2442006.2799999998</v>
      </c>
      <c r="M416" s="252">
        <v>0</v>
      </c>
      <c r="N416" s="252">
        <v>0</v>
      </c>
      <c r="O416" s="252">
        <v>0</v>
      </c>
      <c r="P416" s="252">
        <f t="shared" si="75"/>
        <v>2442006.2799999998</v>
      </c>
      <c r="Q416" s="252">
        <v>0</v>
      </c>
      <c r="R416" s="252">
        <v>0</v>
      </c>
      <c r="S416" s="250" t="s">
        <v>269</v>
      </c>
      <c r="T416" s="56"/>
      <c r="U416" s="57"/>
    </row>
    <row r="417" spans="1:21" s="58" customFormat="1" ht="9" customHeight="1">
      <c r="A417" s="254">
        <v>106</v>
      </c>
      <c r="B417" s="262" t="s">
        <v>573</v>
      </c>
      <c r="C417" s="263" t="s">
        <v>151</v>
      </c>
      <c r="D417" s="264" t="s">
        <v>150</v>
      </c>
      <c r="E417" s="265">
        <v>1962</v>
      </c>
      <c r="F417" s="266" t="s">
        <v>23</v>
      </c>
      <c r="G417" s="267">
        <v>4</v>
      </c>
      <c r="H417" s="267">
        <v>2</v>
      </c>
      <c r="I417" s="268">
        <v>1379.6</v>
      </c>
      <c r="J417" s="268">
        <v>962.3</v>
      </c>
      <c r="K417" s="267">
        <v>54</v>
      </c>
      <c r="L417" s="261">
        <f>'Приложение 2'!G420</f>
        <v>2346351.77</v>
      </c>
      <c r="M417" s="252">
        <v>0</v>
      </c>
      <c r="N417" s="252">
        <v>0</v>
      </c>
      <c r="O417" s="252">
        <v>0</v>
      </c>
      <c r="P417" s="252">
        <f t="shared" si="75"/>
        <v>2346351.77</v>
      </c>
      <c r="Q417" s="252">
        <v>0</v>
      </c>
      <c r="R417" s="252">
        <v>0</v>
      </c>
      <c r="S417" s="250" t="s">
        <v>269</v>
      </c>
      <c r="T417" s="56"/>
      <c r="U417" s="57"/>
    </row>
    <row r="418" spans="1:21" s="58" customFormat="1" ht="9" customHeight="1">
      <c r="A418" s="254">
        <v>107</v>
      </c>
      <c r="B418" s="262" t="s">
        <v>597</v>
      </c>
      <c r="C418" s="263" t="s">
        <v>151</v>
      </c>
      <c r="D418" s="264" t="s">
        <v>150</v>
      </c>
      <c r="E418" s="265">
        <v>1963</v>
      </c>
      <c r="F418" s="266" t="s">
        <v>24</v>
      </c>
      <c r="G418" s="267">
        <v>5</v>
      </c>
      <c r="H418" s="267">
        <v>4</v>
      </c>
      <c r="I418" s="268">
        <v>3766.1</v>
      </c>
      <c r="J418" s="268">
        <v>3468.1</v>
      </c>
      <c r="K418" s="267">
        <v>165</v>
      </c>
      <c r="L418" s="261">
        <f>'Приложение 2'!G421</f>
        <v>3915350.07</v>
      </c>
      <c r="M418" s="252">
        <v>0</v>
      </c>
      <c r="N418" s="252">
        <v>0</v>
      </c>
      <c r="O418" s="252">
        <v>0</v>
      </c>
      <c r="P418" s="252">
        <f t="shared" si="75"/>
        <v>3915350.07</v>
      </c>
      <c r="Q418" s="252">
        <v>0</v>
      </c>
      <c r="R418" s="252">
        <v>0</v>
      </c>
      <c r="S418" s="250" t="s">
        <v>269</v>
      </c>
      <c r="T418" s="56"/>
      <c r="U418" s="57"/>
    </row>
    <row r="419" spans="1:21" s="58" customFormat="1" ht="9" customHeight="1">
      <c r="A419" s="254">
        <v>108</v>
      </c>
      <c r="B419" s="262" t="s">
        <v>598</v>
      </c>
      <c r="C419" s="263" t="s">
        <v>151</v>
      </c>
      <c r="D419" s="264" t="s">
        <v>150</v>
      </c>
      <c r="E419" s="265">
        <v>1963</v>
      </c>
      <c r="F419" s="266" t="s">
        <v>24</v>
      </c>
      <c r="G419" s="267">
        <v>5</v>
      </c>
      <c r="H419" s="267">
        <v>4</v>
      </c>
      <c r="I419" s="268">
        <v>3795.4</v>
      </c>
      <c r="J419" s="268">
        <v>3499.4</v>
      </c>
      <c r="K419" s="267">
        <v>39</v>
      </c>
      <c r="L419" s="261">
        <f>'Приложение 2'!G422</f>
        <v>3565329.18</v>
      </c>
      <c r="M419" s="252">
        <v>0</v>
      </c>
      <c r="N419" s="252">
        <v>0</v>
      </c>
      <c r="O419" s="252">
        <v>0</v>
      </c>
      <c r="P419" s="252">
        <f t="shared" si="75"/>
        <v>3565329.18</v>
      </c>
      <c r="Q419" s="252">
        <v>0</v>
      </c>
      <c r="R419" s="252">
        <v>0</v>
      </c>
      <c r="S419" s="250" t="s">
        <v>269</v>
      </c>
      <c r="T419" s="56"/>
      <c r="U419" s="57"/>
    </row>
    <row r="420" spans="1:21" s="58" customFormat="1" ht="9" customHeight="1">
      <c r="A420" s="254">
        <v>109</v>
      </c>
      <c r="B420" s="262" t="s">
        <v>599</v>
      </c>
      <c r="C420" s="263" t="s">
        <v>151</v>
      </c>
      <c r="D420" s="264" t="s">
        <v>150</v>
      </c>
      <c r="E420" s="265">
        <v>1961</v>
      </c>
      <c r="F420" s="266" t="s">
        <v>23</v>
      </c>
      <c r="G420" s="267">
        <v>4</v>
      </c>
      <c r="H420" s="267">
        <v>2</v>
      </c>
      <c r="I420" s="268">
        <v>1373.4</v>
      </c>
      <c r="J420" s="268">
        <v>1200.7</v>
      </c>
      <c r="K420" s="267">
        <v>57</v>
      </c>
      <c r="L420" s="261">
        <f>'Приложение 2'!G423</f>
        <v>2322120.94</v>
      </c>
      <c r="M420" s="252">
        <v>0</v>
      </c>
      <c r="N420" s="252">
        <v>0</v>
      </c>
      <c r="O420" s="252">
        <v>0</v>
      </c>
      <c r="P420" s="252">
        <f t="shared" si="75"/>
        <v>2322120.94</v>
      </c>
      <c r="Q420" s="252">
        <v>0</v>
      </c>
      <c r="R420" s="252">
        <v>0</v>
      </c>
      <c r="S420" s="250" t="s">
        <v>269</v>
      </c>
      <c r="T420" s="56"/>
      <c r="U420" s="57"/>
    </row>
    <row r="421" spans="1:21" s="58" customFormat="1" ht="9" customHeight="1">
      <c r="A421" s="254">
        <v>110</v>
      </c>
      <c r="B421" s="262" t="s">
        <v>600</v>
      </c>
      <c r="C421" s="263" t="s">
        <v>151</v>
      </c>
      <c r="D421" s="264" t="s">
        <v>150</v>
      </c>
      <c r="E421" s="265">
        <v>1959</v>
      </c>
      <c r="F421" s="266" t="s">
        <v>23</v>
      </c>
      <c r="G421" s="267">
        <v>5</v>
      </c>
      <c r="H421" s="267">
        <v>2</v>
      </c>
      <c r="I421" s="268">
        <v>1367.9</v>
      </c>
      <c r="J421" s="268">
        <v>1198.5999999999999</v>
      </c>
      <c r="K421" s="267">
        <v>142</v>
      </c>
      <c r="L421" s="261">
        <f>'Приложение 2'!G424</f>
        <v>2334236.36</v>
      </c>
      <c r="M421" s="252">
        <v>0</v>
      </c>
      <c r="N421" s="252">
        <v>0</v>
      </c>
      <c r="O421" s="252">
        <v>0</v>
      </c>
      <c r="P421" s="252">
        <f t="shared" si="75"/>
        <v>2334236.36</v>
      </c>
      <c r="Q421" s="252">
        <v>0</v>
      </c>
      <c r="R421" s="252">
        <v>0</v>
      </c>
      <c r="S421" s="250" t="s">
        <v>269</v>
      </c>
      <c r="T421" s="56"/>
      <c r="U421" s="57"/>
    </row>
    <row r="422" spans="1:21" s="58" customFormat="1" ht="9" customHeight="1">
      <c r="A422" s="254">
        <v>111</v>
      </c>
      <c r="B422" s="262" t="s">
        <v>601</v>
      </c>
      <c r="C422" s="263" t="s">
        <v>151</v>
      </c>
      <c r="D422" s="264" t="s">
        <v>150</v>
      </c>
      <c r="E422" s="265">
        <v>1966</v>
      </c>
      <c r="F422" s="266" t="s">
        <v>24</v>
      </c>
      <c r="G422" s="267">
        <v>5</v>
      </c>
      <c r="H422" s="267">
        <v>4</v>
      </c>
      <c r="I422" s="268">
        <v>3811.3</v>
      </c>
      <c r="J422" s="268">
        <v>3547.3</v>
      </c>
      <c r="K422" s="267">
        <v>179</v>
      </c>
      <c r="L422" s="261">
        <f>'Приложение 2'!G425</f>
        <v>3992680.27</v>
      </c>
      <c r="M422" s="252">
        <v>0</v>
      </c>
      <c r="N422" s="252">
        <v>0</v>
      </c>
      <c r="O422" s="252">
        <v>0</v>
      </c>
      <c r="P422" s="252">
        <f t="shared" si="75"/>
        <v>3992680.27</v>
      </c>
      <c r="Q422" s="252">
        <v>0</v>
      </c>
      <c r="R422" s="252">
        <v>0</v>
      </c>
      <c r="S422" s="250" t="s">
        <v>269</v>
      </c>
      <c r="T422" s="56"/>
      <c r="U422" s="57"/>
    </row>
    <row r="423" spans="1:21" s="58" customFormat="1" ht="9" customHeight="1">
      <c r="A423" s="254">
        <v>112</v>
      </c>
      <c r="B423" s="262" t="s">
        <v>603</v>
      </c>
      <c r="C423" s="263" t="s">
        <v>151</v>
      </c>
      <c r="D423" s="264" t="s">
        <v>150</v>
      </c>
      <c r="E423" s="265">
        <v>1968</v>
      </c>
      <c r="F423" s="266" t="s">
        <v>23</v>
      </c>
      <c r="G423" s="267">
        <v>5</v>
      </c>
      <c r="H423" s="267">
        <v>3</v>
      </c>
      <c r="I423" s="268">
        <v>2754.2</v>
      </c>
      <c r="J423" s="268">
        <v>2396.6999999999998</v>
      </c>
      <c r="K423" s="267">
        <v>40</v>
      </c>
      <c r="L423" s="261">
        <f>'Приложение 2'!G426</f>
        <v>3707779.54</v>
      </c>
      <c r="M423" s="252">
        <v>0</v>
      </c>
      <c r="N423" s="252">
        <v>0</v>
      </c>
      <c r="O423" s="252">
        <v>0</v>
      </c>
      <c r="P423" s="252">
        <f t="shared" si="75"/>
        <v>3707779.54</v>
      </c>
      <c r="Q423" s="252">
        <v>0</v>
      </c>
      <c r="R423" s="252">
        <v>0</v>
      </c>
      <c r="S423" s="250" t="s">
        <v>269</v>
      </c>
      <c r="T423" s="60"/>
      <c r="U423" s="60"/>
    </row>
    <row r="424" spans="1:21" s="58" customFormat="1" ht="9" customHeight="1">
      <c r="A424" s="254">
        <v>113</v>
      </c>
      <c r="B424" s="262" t="s">
        <v>265</v>
      </c>
      <c r="C424" s="263" t="s">
        <v>151</v>
      </c>
      <c r="D424" s="264" t="s">
        <v>150</v>
      </c>
      <c r="E424" s="265">
        <v>1962</v>
      </c>
      <c r="F424" s="266" t="s">
        <v>23</v>
      </c>
      <c r="G424" s="267">
        <v>4</v>
      </c>
      <c r="H424" s="267">
        <v>2</v>
      </c>
      <c r="I424" s="268">
        <v>1402.3</v>
      </c>
      <c r="J424" s="268">
        <v>1304.0999999999999</v>
      </c>
      <c r="K424" s="267">
        <v>63</v>
      </c>
      <c r="L424" s="261">
        <f>'Приложение 2'!G427</f>
        <v>2314044</v>
      </c>
      <c r="M424" s="252">
        <v>0</v>
      </c>
      <c r="N424" s="252">
        <v>0</v>
      </c>
      <c r="O424" s="252">
        <v>0</v>
      </c>
      <c r="P424" s="252">
        <f t="shared" si="75"/>
        <v>2314044</v>
      </c>
      <c r="Q424" s="252">
        <v>0</v>
      </c>
      <c r="R424" s="252">
        <v>0</v>
      </c>
      <c r="S424" s="250" t="s">
        <v>269</v>
      </c>
      <c r="T424" s="56"/>
      <c r="U424" s="57"/>
    </row>
    <row r="425" spans="1:21" s="58" customFormat="1" ht="9" customHeight="1">
      <c r="A425" s="254">
        <v>114</v>
      </c>
      <c r="B425" s="262" t="s">
        <v>581</v>
      </c>
      <c r="C425" s="263" t="s">
        <v>151</v>
      </c>
      <c r="D425" s="264" t="s">
        <v>150</v>
      </c>
      <c r="E425" s="265">
        <v>1980</v>
      </c>
      <c r="F425" s="266" t="s">
        <v>24</v>
      </c>
      <c r="G425" s="267">
        <v>5</v>
      </c>
      <c r="H425" s="267">
        <v>5</v>
      </c>
      <c r="I425" s="268">
        <v>4062.7</v>
      </c>
      <c r="J425" s="268">
        <v>3752.7</v>
      </c>
      <c r="K425" s="267">
        <v>194</v>
      </c>
      <c r="L425" s="261">
        <f>'Приложение 2'!G428</f>
        <v>4240950.91</v>
      </c>
      <c r="M425" s="252">
        <v>0</v>
      </c>
      <c r="N425" s="252">
        <v>0</v>
      </c>
      <c r="O425" s="252">
        <v>0</v>
      </c>
      <c r="P425" s="252">
        <f t="shared" si="75"/>
        <v>4240950.91</v>
      </c>
      <c r="Q425" s="252">
        <v>0</v>
      </c>
      <c r="R425" s="252">
        <v>0</v>
      </c>
      <c r="S425" s="250" t="s">
        <v>269</v>
      </c>
      <c r="T425" s="56"/>
      <c r="U425" s="57"/>
    </row>
    <row r="426" spans="1:21" s="58" customFormat="1" ht="9" customHeight="1">
      <c r="A426" s="254">
        <v>115</v>
      </c>
      <c r="B426" s="262" t="s">
        <v>585</v>
      </c>
      <c r="C426" s="263" t="s">
        <v>151</v>
      </c>
      <c r="D426" s="264" t="s">
        <v>150</v>
      </c>
      <c r="E426" s="265">
        <v>1969</v>
      </c>
      <c r="F426" s="266" t="s">
        <v>23</v>
      </c>
      <c r="G426" s="267">
        <v>5</v>
      </c>
      <c r="H426" s="267">
        <v>2</v>
      </c>
      <c r="I426" s="268">
        <v>4028.9</v>
      </c>
      <c r="J426" s="268">
        <v>2568.9</v>
      </c>
      <c r="K426" s="267">
        <v>43</v>
      </c>
      <c r="L426" s="261">
        <f>'Приложение 2'!G429</f>
        <v>4489221.55</v>
      </c>
      <c r="M426" s="252">
        <v>0</v>
      </c>
      <c r="N426" s="252">
        <v>0</v>
      </c>
      <c r="O426" s="252">
        <v>0</v>
      </c>
      <c r="P426" s="252">
        <f t="shared" si="75"/>
        <v>4489221.55</v>
      </c>
      <c r="Q426" s="252">
        <v>0</v>
      </c>
      <c r="R426" s="252">
        <v>0</v>
      </c>
      <c r="S426" s="250" t="s">
        <v>269</v>
      </c>
      <c r="T426" s="56"/>
      <c r="U426" s="57"/>
    </row>
    <row r="427" spans="1:21" s="58" customFormat="1" ht="9" customHeight="1">
      <c r="A427" s="254">
        <v>116</v>
      </c>
      <c r="B427" s="262" t="s">
        <v>586</v>
      </c>
      <c r="C427" s="263" t="s">
        <v>151</v>
      </c>
      <c r="D427" s="264" t="s">
        <v>150</v>
      </c>
      <c r="E427" s="265">
        <v>1969</v>
      </c>
      <c r="F427" s="266" t="s">
        <v>23</v>
      </c>
      <c r="G427" s="267">
        <v>5</v>
      </c>
      <c r="H427" s="267">
        <v>2</v>
      </c>
      <c r="I427" s="268">
        <v>4084.1</v>
      </c>
      <c r="J427" s="268">
        <v>2605</v>
      </c>
      <c r="K427" s="267">
        <v>38</v>
      </c>
      <c r="L427" s="261">
        <f>'Приложение 2'!G430</f>
        <v>4489221.55</v>
      </c>
      <c r="M427" s="252">
        <v>0</v>
      </c>
      <c r="N427" s="252">
        <v>0</v>
      </c>
      <c r="O427" s="252">
        <v>0</v>
      </c>
      <c r="P427" s="252">
        <f t="shared" si="75"/>
        <v>4489221.55</v>
      </c>
      <c r="Q427" s="252">
        <v>0</v>
      </c>
      <c r="R427" s="252">
        <v>0</v>
      </c>
      <c r="S427" s="250" t="s">
        <v>269</v>
      </c>
      <c r="T427" s="56"/>
      <c r="U427" s="57"/>
    </row>
    <row r="428" spans="1:21" s="58" customFormat="1" ht="9" customHeight="1">
      <c r="A428" s="254">
        <v>117</v>
      </c>
      <c r="B428" s="262" t="s">
        <v>587</v>
      </c>
      <c r="C428" s="263" t="s">
        <v>151</v>
      </c>
      <c r="D428" s="264" t="s">
        <v>150</v>
      </c>
      <c r="E428" s="265">
        <v>1960</v>
      </c>
      <c r="F428" s="266" t="s">
        <v>23</v>
      </c>
      <c r="G428" s="267">
        <v>4</v>
      </c>
      <c r="H428" s="267">
        <v>4</v>
      </c>
      <c r="I428" s="268">
        <v>2623.5</v>
      </c>
      <c r="J428" s="268">
        <v>2239.1</v>
      </c>
      <c r="K428" s="267">
        <v>33</v>
      </c>
      <c r="L428" s="261">
        <f>'Приложение 2'!G431</f>
        <v>4692703.54</v>
      </c>
      <c r="M428" s="252">
        <v>0</v>
      </c>
      <c r="N428" s="252">
        <v>0</v>
      </c>
      <c r="O428" s="252">
        <v>0</v>
      </c>
      <c r="P428" s="252">
        <f t="shared" si="75"/>
        <v>4692703.54</v>
      </c>
      <c r="Q428" s="252">
        <v>0</v>
      </c>
      <c r="R428" s="252">
        <v>0</v>
      </c>
      <c r="S428" s="250" t="s">
        <v>269</v>
      </c>
      <c r="T428" s="56"/>
      <c r="U428" s="57"/>
    </row>
    <row r="429" spans="1:21" s="58" customFormat="1" ht="9" customHeight="1">
      <c r="A429" s="254">
        <v>118</v>
      </c>
      <c r="B429" s="262" t="s">
        <v>588</v>
      </c>
      <c r="C429" s="263" t="s">
        <v>151</v>
      </c>
      <c r="D429" s="264" t="s">
        <v>150</v>
      </c>
      <c r="E429" s="265">
        <v>1961</v>
      </c>
      <c r="F429" s="266" t="s">
        <v>23</v>
      </c>
      <c r="G429" s="267">
        <v>4</v>
      </c>
      <c r="H429" s="267">
        <v>4</v>
      </c>
      <c r="I429" s="268">
        <v>2751.7</v>
      </c>
      <c r="J429" s="268">
        <v>2554.9</v>
      </c>
      <c r="K429" s="267">
        <v>35</v>
      </c>
      <c r="L429" s="261">
        <f>'Приложение 2'!G432</f>
        <v>4571549.4000000004</v>
      </c>
      <c r="M429" s="252">
        <v>0</v>
      </c>
      <c r="N429" s="252">
        <v>0</v>
      </c>
      <c r="O429" s="252">
        <v>0</v>
      </c>
      <c r="P429" s="252">
        <f t="shared" si="75"/>
        <v>4571549.4000000004</v>
      </c>
      <c r="Q429" s="252">
        <v>0</v>
      </c>
      <c r="R429" s="252">
        <v>0</v>
      </c>
      <c r="S429" s="250" t="s">
        <v>269</v>
      </c>
      <c r="T429" s="56"/>
      <c r="U429" s="57"/>
    </row>
    <row r="430" spans="1:21" s="58" customFormat="1" ht="9" customHeight="1">
      <c r="A430" s="254">
        <v>119</v>
      </c>
      <c r="B430" s="262" t="s">
        <v>604</v>
      </c>
      <c r="C430" s="263" t="s">
        <v>151</v>
      </c>
      <c r="D430" s="264" t="s">
        <v>150</v>
      </c>
      <c r="E430" s="265">
        <v>1975</v>
      </c>
      <c r="F430" s="266" t="s">
        <v>23</v>
      </c>
      <c r="G430" s="267">
        <v>5</v>
      </c>
      <c r="H430" s="267">
        <v>4</v>
      </c>
      <c r="I430" s="268">
        <v>3513</v>
      </c>
      <c r="J430" s="268">
        <v>2714.5</v>
      </c>
      <c r="K430" s="267">
        <v>118</v>
      </c>
      <c r="L430" s="261">
        <f>'Приложение 2'!G433</f>
        <v>6057706.7999999998</v>
      </c>
      <c r="M430" s="252">
        <v>0</v>
      </c>
      <c r="N430" s="252">
        <v>0</v>
      </c>
      <c r="O430" s="252">
        <v>0</v>
      </c>
      <c r="P430" s="252">
        <f t="shared" si="75"/>
        <v>6057706.7999999998</v>
      </c>
      <c r="Q430" s="252">
        <v>0</v>
      </c>
      <c r="R430" s="252">
        <v>0</v>
      </c>
      <c r="S430" s="250" t="s">
        <v>269</v>
      </c>
      <c r="T430" s="56"/>
      <c r="U430" s="57"/>
    </row>
    <row r="431" spans="1:21" s="58" customFormat="1" ht="9" customHeight="1">
      <c r="A431" s="254">
        <v>120</v>
      </c>
      <c r="B431" s="262" t="s">
        <v>605</v>
      </c>
      <c r="C431" s="263" t="s">
        <v>151</v>
      </c>
      <c r="D431" s="264" t="s">
        <v>150</v>
      </c>
      <c r="E431" s="265">
        <v>1966</v>
      </c>
      <c r="F431" s="266" t="s">
        <v>23</v>
      </c>
      <c r="G431" s="267">
        <v>5</v>
      </c>
      <c r="H431" s="267">
        <v>3</v>
      </c>
      <c r="I431" s="268">
        <v>2712</v>
      </c>
      <c r="J431" s="268">
        <v>1545.1</v>
      </c>
      <c r="K431" s="267">
        <v>49</v>
      </c>
      <c r="L431" s="261">
        <f>'Приложение 2'!G434</f>
        <v>3578085.48</v>
      </c>
      <c r="M431" s="252">
        <v>0</v>
      </c>
      <c r="N431" s="252">
        <v>0</v>
      </c>
      <c r="O431" s="252">
        <v>0</v>
      </c>
      <c r="P431" s="252">
        <f t="shared" si="75"/>
        <v>3578085.48</v>
      </c>
      <c r="Q431" s="252">
        <v>0</v>
      </c>
      <c r="R431" s="252">
        <v>0</v>
      </c>
      <c r="S431" s="250" t="s">
        <v>269</v>
      </c>
      <c r="T431" s="56"/>
      <c r="U431" s="57"/>
    </row>
    <row r="432" spans="1:21" s="58" customFormat="1" ht="9" customHeight="1">
      <c r="A432" s="254">
        <v>121</v>
      </c>
      <c r="B432" s="262" t="s">
        <v>606</v>
      </c>
      <c r="C432" s="263" t="s">
        <v>151</v>
      </c>
      <c r="D432" s="264" t="s">
        <v>150</v>
      </c>
      <c r="E432" s="265">
        <v>1952</v>
      </c>
      <c r="F432" s="266" t="s">
        <v>23</v>
      </c>
      <c r="G432" s="267">
        <v>3</v>
      </c>
      <c r="H432" s="267">
        <v>2</v>
      </c>
      <c r="I432" s="268">
        <v>1617.5</v>
      </c>
      <c r="J432" s="268">
        <v>1339.5</v>
      </c>
      <c r="K432" s="267">
        <v>31</v>
      </c>
      <c r="L432" s="261">
        <f>'Приложение 2'!G435</f>
        <v>3032891.88</v>
      </c>
      <c r="M432" s="252">
        <v>0</v>
      </c>
      <c r="N432" s="252">
        <v>0</v>
      </c>
      <c r="O432" s="252">
        <v>0</v>
      </c>
      <c r="P432" s="252">
        <f t="shared" si="75"/>
        <v>3032891.88</v>
      </c>
      <c r="Q432" s="252">
        <v>0</v>
      </c>
      <c r="R432" s="252">
        <v>0</v>
      </c>
      <c r="S432" s="250" t="s">
        <v>269</v>
      </c>
      <c r="T432" s="56"/>
      <c r="U432" s="57"/>
    </row>
    <row r="433" spans="1:21" s="58" customFormat="1" ht="9" customHeight="1">
      <c r="A433" s="254">
        <v>122</v>
      </c>
      <c r="B433" s="262" t="s">
        <v>618</v>
      </c>
      <c r="C433" s="263" t="s">
        <v>151</v>
      </c>
      <c r="D433" s="264" t="s">
        <v>150</v>
      </c>
      <c r="E433" s="265">
        <v>1975</v>
      </c>
      <c r="F433" s="266" t="s">
        <v>23</v>
      </c>
      <c r="G433" s="267">
        <v>5</v>
      </c>
      <c r="H433" s="267">
        <v>3</v>
      </c>
      <c r="I433" s="268">
        <v>3147.6</v>
      </c>
      <c r="J433" s="268">
        <v>2962.8</v>
      </c>
      <c r="K433" s="267">
        <v>93</v>
      </c>
      <c r="L433" s="261">
        <f>'Приложение 2'!G436</f>
        <v>4474626.09</v>
      </c>
      <c r="M433" s="252">
        <v>0</v>
      </c>
      <c r="N433" s="252">
        <v>0</v>
      </c>
      <c r="O433" s="252">
        <v>0</v>
      </c>
      <c r="P433" s="252">
        <f t="shared" si="75"/>
        <v>4474626.09</v>
      </c>
      <c r="Q433" s="252">
        <v>0</v>
      </c>
      <c r="R433" s="252">
        <v>0</v>
      </c>
      <c r="S433" s="250" t="s">
        <v>269</v>
      </c>
      <c r="T433" s="56"/>
      <c r="U433" s="57"/>
    </row>
    <row r="434" spans="1:21" s="58" customFormat="1" ht="9" customHeight="1">
      <c r="A434" s="254">
        <v>123</v>
      </c>
      <c r="B434" s="262" t="s">
        <v>619</v>
      </c>
      <c r="C434" s="263" t="s">
        <v>151</v>
      </c>
      <c r="D434" s="264" t="s">
        <v>150</v>
      </c>
      <c r="E434" s="265">
        <v>1970</v>
      </c>
      <c r="F434" s="266" t="s">
        <v>23</v>
      </c>
      <c r="G434" s="267">
        <v>5</v>
      </c>
      <c r="H434" s="267">
        <v>2</v>
      </c>
      <c r="I434" s="268">
        <v>1861.4</v>
      </c>
      <c r="J434" s="268">
        <v>1485.8</v>
      </c>
      <c r="K434" s="267">
        <v>66</v>
      </c>
      <c r="L434" s="261">
        <f>'Приложение 2'!G437</f>
        <v>2233274.58</v>
      </c>
      <c r="M434" s="252">
        <v>0</v>
      </c>
      <c r="N434" s="252">
        <v>0</v>
      </c>
      <c r="O434" s="252">
        <v>0</v>
      </c>
      <c r="P434" s="252">
        <f t="shared" si="75"/>
        <v>2233274.58</v>
      </c>
      <c r="Q434" s="252">
        <v>0</v>
      </c>
      <c r="R434" s="252">
        <v>0</v>
      </c>
      <c r="S434" s="250" t="s">
        <v>269</v>
      </c>
      <c r="T434" s="56"/>
      <c r="U434" s="57"/>
    </row>
    <row r="435" spans="1:21" s="58" customFormat="1" ht="9" customHeight="1">
      <c r="A435" s="254">
        <v>124</v>
      </c>
      <c r="B435" s="262" t="s">
        <v>268</v>
      </c>
      <c r="C435" s="263" t="s">
        <v>151</v>
      </c>
      <c r="D435" s="264" t="s">
        <v>150</v>
      </c>
      <c r="E435" s="265">
        <v>1974</v>
      </c>
      <c r="F435" s="266" t="s">
        <v>23</v>
      </c>
      <c r="G435" s="267">
        <v>5</v>
      </c>
      <c r="H435" s="267">
        <v>1</v>
      </c>
      <c r="I435" s="268">
        <v>2435.5</v>
      </c>
      <c r="J435" s="268">
        <v>974.4</v>
      </c>
      <c r="K435" s="267">
        <v>50</v>
      </c>
      <c r="L435" s="261">
        <f>'Приложение 2'!G438</f>
        <v>2714696.98</v>
      </c>
      <c r="M435" s="252">
        <v>0</v>
      </c>
      <c r="N435" s="252">
        <v>0</v>
      </c>
      <c r="O435" s="252">
        <v>0</v>
      </c>
      <c r="P435" s="252">
        <f t="shared" si="75"/>
        <v>2714696.98</v>
      </c>
      <c r="Q435" s="252">
        <v>0</v>
      </c>
      <c r="R435" s="252">
        <v>0</v>
      </c>
      <c r="S435" s="250" t="s">
        <v>269</v>
      </c>
      <c r="T435" s="59"/>
      <c r="U435" s="59"/>
    </row>
    <row r="436" spans="1:21" s="58" customFormat="1" ht="23.25" customHeight="1">
      <c r="A436" s="269" t="s">
        <v>34</v>
      </c>
      <c r="B436" s="269"/>
      <c r="C436" s="250"/>
      <c r="D436" s="176"/>
      <c r="E436" s="254" t="s">
        <v>68</v>
      </c>
      <c r="F436" s="254" t="s">
        <v>68</v>
      </c>
      <c r="G436" s="254" t="s">
        <v>68</v>
      </c>
      <c r="H436" s="254" t="s">
        <v>68</v>
      </c>
      <c r="I436" s="252">
        <f t="shared" ref="I436:K436" si="76">SUM(I312:I435)</f>
        <v>445754.85</v>
      </c>
      <c r="J436" s="252">
        <f t="shared" si="76"/>
        <v>370778.77999999997</v>
      </c>
      <c r="K436" s="299">
        <f t="shared" si="76"/>
        <v>16722</v>
      </c>
      <c r="L436" s="252">
        <f>SUM(L312:L435)</f>
        <v>499730352.53999996</v>
      </c>
      <c r="M436" s="252">
        <f t="shared" ref="M436:R436" si="77">SUM(M312:M435)</f>
        <v>0</v>
      </c>
      <c r="N436" s="252">
        <f t="shared" si="77"/>
        <v>0</v>
      </c>
      <c r="O436" s="252">
        <f t="shared" si="77"/>
        <v>0</v>
      </c>
      <c r="P436" s="252">
        <f t="shared" si="77"/>
        <v>499730352.53999996</v>
      </c>
      <c r="Q436" s="252">
        <f t="shared" si="77"/>
        <v>0</v>
      </c>
      <c r="R436" s="252">
        <f t="shared" si="77"/>
        <v>0</v>
      </c>
      <c r="S436" s="252"/>
      <c r="T436" s="56"/>
      <c r="U436" s="57"/>
    </row>
    <row r="437" spans="1:21" s="58" customFormat="1" ht="9" customHeight="1">
      <c r="A437" s="253" t="s">
        <v>37</v>
      </c>
      <c r="B437" s="253"/>
      <c r="C437" s="253"/>
      <c r="D437" s="253"/>
      <c r="E437" s="253"/>
      <c r="F437" s="253"/>
      <c r="G437" s="253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  <c r="T437" s="56"/>
      <c r="U437" s="57"/>
    </row>
    <row r="438" spans="1:21" s="58" customFormat="1" ht="9" customHeight="1">
      <c r="A438" s="254">
        <v>125</v>
      </c>
      <c r="B438" s="276" t="s">
        <v>272</v>
      </c>
      <c r="C438" s="256" t="s">
        <v>151</v>
      </c>
      <c r="D438" s="264" t="s">
        <v>150</v>
      </c>
      <c r="E438" s="277">
        <v>1957</v>
      </c>
      <c r="F438" s="278" t="s">
        <v>23</v>
      </c>
      <c r="G438" s="279">
        <v>3</v>
      </c>
      <c r="H438" s="279">
        <v>4</v>
      </c>
      <c r="I438" s="280">
        <v>2131.4</v>
      </c>
      <c r="J438" s="280">
        <v>1773.5</v>
      </c>
      <c r="K438" s="279">
        <v>310</v>
      </c>
      <c r="L438" s="261">
        <f>'Приложение 2'!G441</f>
        <v>4803357.6500000004</v>
      </c>
      <c r="M438" s="252">
        <v>0</v>
      </c>
      <c r="N438" s="252">
        <v>0</v>
      </c>
      <c r="O438" s="252">
        <v>0</v>
      </c>
      <c r="P438" s="252">
        <f t="shared" ref="P438:P445" si="78">L438</f>
        <v>4803357.6500000004</v>
      </c>
      <c r="Q438" s="252">
        <v>0</v>
      </c>
      <c r="R438" s="337">
        <v>0</v>
      </c>
      <c r="S438" s="250" t="s">
        <v>269</v>
      </c>
      <c r="T438" s="56"/>
      <c r="U438" s="57"/>
    </row>
    <row r="439" spans="1:21" s="58" customFormat="1" ht="9" customHeight="1">
      <c r="A439" s="254">
        <v>126</v>
      </c>
      <c r="B439" s="276" t="s">
        <v>273</v>
      </c>
      <c r="C439" s="256" t="s">
        <v>151</v>
      </c>
      <c r="D439" s="264" t="s">
        <v>150</v>
      </c>
      <c r="E439" s="277">
        <v>1959</v>
      </c>
      <c r="F439" s="278" t="s">
        <v>23</v>
      </c>
      <c r="G439" s="279">
        <v>3</v>
      </c>
      <c r="H439" s="279">
        <v>3</v>
      </c>
      <c r="I439" s="280">
        <v>1295.5</v>
      </c>
      <c r="J439" s="280">
        <v>1151.5</v>
      </c>
      <c r="K439" s="279">
        <v>314</v>
      </c>
      <c r="L439" s="261">
        <f>'Приложение 2'!G442</f>
        <v>3084584.3</v>
      </c>
      <c r="M439" s="252">
        <v>0</v>
      </c>
      <c r="N439" s="252">
        <v>0</v>
      </c>
      <c r="O439" s="252">
        <v>0</v>
      </c>
      <c r="P439" s="252">
        <f t="shared" si="78"/>
        <v>3084584.3</v>
      </c>
      <c r="Q439" s="252">
        <v>0</v>
      </c>
      <c r="R439" s="337">
        <v>0</v>
      </c>
      <c r="S439" s="250" t="s">
        <v>269</v>
      </c>
      <c r="T439" s="56"/>
      <c r="U439" s="57"/>
    </row>
    <row r="440" spans="1:21" s="58" customFormat="1" ht="9" customHeight="1">
      <c r="A440" s="254">
        <v>127</v>
      </c>
      <c r="B440" s="276" t="s">
        <v>673</v>
      </c>
      <c r="C440" s="263" t="s">
        <v>151</v>
      </c>
      <c r="D440" s="264" t="s">
        <v>150</v>
      </c>
      <c r="E440" s="277">
        <v>1960</v>
      </c>
      <c r="F440" s="278" t="s">
        <v>23</v>
      </c>
      <c r="G440" s="279">
        <v>4</v>
      </c>
      <c r="H440" s="279">
        <v>2</v>
      </c>
      <c r="I440" s="280">
        <v>1400.6</v>
      </c>
      <c r="J440" s="280">
        <v>1074.2</v>
      </c>
      <c r="K440" s="279">
        <v>55</v>
      </c>
      <c r="L440" s="261">
        <f>'Приложение 2'!G443</f>
        <v>2457409.73</v>
      </c>
      <c r="M440" s="252">
        <v>0</v>
      </c>
      <c r="N440" s="252">
        <v>0</v>
      </c>
      <c r="O440" s="252">
        <v>0</v>
      </c>
      <c r="P440" s="252">
        <f t="shared" si="78"/>
        <v>2457409.73</v>
      </c>
      <c r="Q440" s="252">
        <v>0</v>
      </c>
      <c r="R440" s="252">
        <v>0</v>
      </c>
      <c r="S440" s="250" t="s">
        <v>269</v>
      </c>
      <c r="T440" s="56"/>
      <c r="U440" s="57"/>
    </row>
    <row r="441" spans="1:21" s="58" customFormat="1" ht="9" customHeight="1">
      <c r="A441" s="254">
        <v>128</v>
      </c>
      <c r="B441" s="276" t="s">
        <v>674</v>
      </c>
      <c r="C441" s="263" t="s">
        <v>151</v>
      </c>
      <c r="D441" s="264" t="s">
        <v>150</v>
      </c>
      <c r="E441" s="277">
        <v>1966</v>
      </c>
      <c r="F441" s="278" t="s">
        <v>23</v>
      </c>
      <c r="G441" s="279">
        <v>4</v>
      </c>
      <c r="H441" s="279">
        <v>2</v>
      </c>
      <c r="I441" s="280">
        <v>1491.1</v>
      </c>
      <c r="J441" s="280">
        <v>1294</v>
      </c>
      <c r="K441" s="279">
        <v>555</v>
      </c>
      <c r="L441" s="261">
        <f>'Приложение 2'!G444</f>
        <v>2405717.2999999998</v>
      </c>
      <c r="M441" s="252">
        <v>0</v>
      </c>
      <c r="N441" s="252">
        <v>0</v>
      </c>
      <c r="O441" s="252">
        <v>0</v>
      </c>
      <c r="P441" s="252">
        <f t="shared" si="78"/>
        <v>2405717.2999999998</v>
      </c>
      <c r="Q441" s="252">
        <v>0</v>
      </c>
      <c r="R441" s="252">
        <v>0</v>
      </c>
      <c r="S441" s="250" t="s">
        <v>269</v>
      </c>
      <c r="T441" s="56"/>
      <c r="U441" s="57"/>
    </row>
    <row r="442" spans="1:21" s="58" customFormat="1" ht="9" customHeight="1">
      <c r="A442" s="254">
        <v>129</v>
      </c>
      <c r="B442" s="276" t="s">
        <v>677</v>
      </c>
      <c r="C442" s="263" t="s">
        <v>151</v>
      </c>
      <c r="D442" s="264" t="s">
        <v>150</v>
      </c>
      <c r="E442" s="277">
        <v>1984</v>
      </c>
      <c r="F442" s="278" t="s">
        <v>24</v>
      </c>
      <c r="G442" s="279">
        <v>5</v>
      </c>
      <c r="H442" s="279">
        <v>4</v>
      </c>
      <c r="I442" s="280">
        <v>3410.5</v>
      </c>
      <c r="J442" s="280">
        <v>2997</v>
      </c>
      <c r="K442" s="279">
        <v>161</v>
      </c>
      <c r="L442" s="261">
        <f>'Приложение 2'!G445</f>
        <v>3345141.6</v>
      </c>
      <c r="M442" s="252">
        <v>0</v>
      </c>
      <c r="N442" s="252">
        <v>0</v>
      </c>
      <c r="O442" s="252">
        <v>0</v>
      </c>
      <c r="P442" s="252">
        <f t="shared" si="78"/>
        <v>3345141.6</v>
      </c>
      <c r="Q442" s="252">
        <v>0</v>
      </c>
      <c r="R442" s="252">
        <v>0</v>
      </c>
      <c r="S442" s="250" t="s">
        <v>269</v>
      </c>
      <c r="T442" s="56"/>
      <c r="U442" s="57"/>
    </row>
    <row r="443" spans="1:21" s="58" customFormat="1" ht="9" customHeight="1">
      <c r="A443" s="254">
        <v>130</v>
      </c>
      <c r="B443" s="276" t="s">
        <v>680</v>
      </c>
      <c r="C443" s="263" t="s">
        <v>151</v>
      </c>
      <c r="D443" s="264" t="s">
        <v>150</v>
      </c>
      <c r="E443" s="277">
        <v>1960</v>
      </c>
      <c r="F443" s="278" t="s">
        <v>23</v>
      </c>
      <c r="G443" s="279">
        <v>4</v>
      </c>
      <c r="H443" s="279">
        <v>3</v>
      </c>
      <c r="I443" s="280">
        <v>2053.5</v>
      </c>
      <c r="J443" s="280">
        <v>1833.7</v>
      </c>
      <c r="K443" s="279">
        <v>193</v>
      </c>
      <c r="L443" s="261">
        <f>'Приложение 2'!G446</f>
        <v>3617258.66</v>
      </c>
      <c r="M443" s="252">
        <v>0</v>
      </c>
      <c r="N443" s="252">
        <v>0</v>
      </c>
      <c r="O443" s="252">
        <v>0</v>
      </c>
      <c r="P443" s="252">
        <f t="shared" si="78"/>
        <v>3617258.66</v>
      </c>
      <c r="Q443" s="252">
        <v>0</v>
      </c>
      <c r="R443" s="252">
        <v>0</v>
      </c>
      <c r="S443" s="250" t="s">
        <v>269</v>
      </c>
      <c r="T443" s="56"/>
      <c r="U443" s="57"/>
    </row>
    <row r="444" spans="1:21" s="58" customFormat="1" ht="9" customHeight="1">
      <c r="A444" s="254">
        <v>131</v>
      </c>
      <c r="B444" s="276" t="s">
        <v>662</v>
      </c>
      <c r="C444" s="263" t="s">
        <v>151</v>
      </c>
      <c r="D444" s="264" t="s">
        <v>150</v>
      </c>
      <c r="E444" s="277">
        <v>1973</v>
      </c>
      <c r="F444" s="278" t="s">
        <v>23</v>
      </c>
      <c r="G444" s="279">
        <v>5</v>
      </c>
      <c r="H444" s="279">
        <v>4</v>
      </c>
      <c r="I444" s="280">
        <v>3715.4</v>
      </c>
      <c r="J444" s="280">
        <v>3496.5</v>
      </c>
      <c r="K444" s="279">
        <v>132</v>
      </c>
      <c r="L444" s="261">
        <f>'Приложение 2'!G447</f>
        <v>4805780.7300000004</v>
      </c>
      <c r="M444" s="252">
        <v>0</v>
      </c>
      <c r="N444" s="252">
        <v>0</v>
      </c>
      <c r="O444" s="252">
        <v>0</v>
      </c>
      <c r="P444" s="252">
        <f t="shared" si="78"/>
        <v>4805780.7300000004</v>
      </c>
      <c r="Q444" s="252">
        <v>0</v>
      </c>
      <c r="R444" s="252">
        <v>0</v>
      </c>
      <c r="S444" s="250" t="s">
        <v>269</v>
      </c>
      <c r="T444" s="56"/>
      <c r="U444" s="57"/>
    </row>
    <row r="445" spans="1:21" s="58" customFormat="1" ht="9" customHeight="1">
      <c r="A445" s="254">
        <v>132</v>
      </c>
      <c r="B445" s="276" t="s">
        <v>668</v>
      </c>
      <c r="C445" s="263" t="s">
        <v>151</v>
      </c>
      <c r="D445" s="264" t="s">
        <v>150</v>
      </c>
      <c r="E445" s="277">
        <v>1980</v>
      </c>
      <c r="F445" s="278" t="s">
        <v>23</v>
      </c>
      <c r="G445" s="279">
        <v>5</v>
      </c>
      <c r="H445" s="279">
        <v>4</v>
      </c>
      <c r="I445" s="280">
        <v>3840.3</v>
      </c>
      <c r="J445" s="280">
        <v>3526.6</v>
      </c>
      <c r="K445" s="279">
        <v>134</v>
      </c>
      <c r="L445" s="261">
        <f>'Приложение 2'!G448</f>
        <v>4314211.0999999996</v>
      </c>
      <c r="M445" s="252">
        <v>0</v>
      </c>
      <c r="N445" s="252">
        <v>0</v>
      </c>
      <c r="O445" s="252">
        <v>0</v>
      </c>
      <c r="P445" s="252">
        <f t="shared" si="78"/>
        <v>4314211.0999999996</v>
      </c>
      <c r="Q445" s="252">
        <v>0</v>
      </c>
      <c r="R445" s="252">
        <v>0</v>
      </c>
      <c r="S445" s="250" t="s">
        <v>269</v>
      </c>
      <c r="T445" s="56"/>
      <c r="U445" s="57"/>
    </row>
    <row r="446" spans="1:21" s="58" customFormat="1" ht="23.25" customHeight="1">
      <c r="A446" s="269" t="s">
        <v>38</v>
      </c>
      <c r="B446" s="269"/>
      <c r="C446" s="250"/>
      <c r="D446" s="176"/>
      <c r="E446" s="6" t="s">
        <v>68</v>
      </c>
      <c r="F446" s="6" t="s">
        <v>68</v>
      </c>
      <c r="G446" s="6" t="s">
        <v>68</v>
      </c>
      <c r="H446" s="6" t="s">
        <v>68</v>
      </c>
      <c r="I446" s="251">
        <f t="shared" ref="I446:R446" si="79">SUM(I438:I445)</f>
        <v>19338.3</v>
      </c>
      <c r="J446" s="251">
        <f t="shared" si="79"/>
        <v>17147</v>
      </c>
      <c r="K446" s="338">
        <f t="shared" si="79"/>
        <v>1854</v>
      </c>
      <c r="L446" s="251">
        <f t="shared" si="79"/>
        <v>28833461.07</v>
      </c>
      <c r="M446" s="251">
        <f t="shared" si="79"/>
        <v>0</v>
      </c>
      <c r="N446" s="251">
        <f t="shared" si="79"/>
        <v>0</v>
      </c>
      <c r="O446" s="251">
        <f t="shared" si="79"/>
        <v>0</v>
      </c>
      <c r="P446" s="251">
        <f t="shared" si="79"/>
        <v>28833461.07</v>
      </c>
      <c r="Q446" s="251">
        <f t="shared" si="79"/>
        <v>0</v>
      </c>
      <c r="R446" s="251">
        <f t="shared" si="79"/>
        <v>0</v>
      </c>
      <c r="S446" s="252"/>
      <c r="T446" s="56"/>
      <c r="U446" s="57"/>
    </row>
    <row r="447" spans="1:21" s="58" customFormat="1" ht="9" customHeight="1">
      <c r="A447" s="253" t="s">
        <v>40</v>
      </c>
      <c r="B447" s="253"/>
      <c r="C447" s="253"/>
      <c r="D447" s="253"/>
      <c r="E447" s="253"/>
      <c r="F447" s="253"/>
      <c r="G447" s="253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  <c r="T447" s="56"/>
      <c r="U447" s="57"/>
    </row>
    <row r="448" spans="1:21" s="58" customFormat="1" ht="9" customHeight="1">
      <c r="A448" s="254">
        <v>133</v>
      </c>
      <c r="B448" s="289" t="s">
        <v>275</v>
      </c>
      <c r="C448" s="263" t="s">
        <v>151</v>
      </c>
      <c r="D448" s="264" t="s">
        <v>150</v>
      </c>
      <c r="E448" s="290">
        <v>1986</v>
      </c>
      <c r="F448" s="291" t="s">
        <v>24</v>
      </c>
      <c r="G448" s="292">
        <v>5</v>
      </c>
      <c r="H448" s="292">
        <v>8</v>
      </c>
      <c r="I448" s="293">
        <v>6421.7</v>
      </c>
      <c r="J448" s="293">
        <v>5601.2</v>
      </c>
      <c r="K448" s="292">
        <v>210</v>
      </c>
      <c r="L448" s="261">
        <f>'Приложение 2'!G451</f>
        <v>6878317.7000000002</v>
      </c>
      <c r="M448" s="252">
        <v>0</v>
      </c>
      <c r="N448" s="252">
        <v>0</v>
      </c>
      <c r="O448" s="252">
        <v>0</v>
      </c>
      <c r="P448" s="252">
        <f>L448</f>
        <v>6878317.7000000002</v>
      </c>
      <c r="Q448" s="252">
        <v>0</v>
      </c>
      <c r="R448" s="252">
        <v>0</v>
      </c>
      <c r="S448" s="250" t="s">
        <v>269</v>
      </c>
      <c r="T448" s="56"/>
      <c r="U448" s="57"/>
    </row>
    <row r="449" spans="1:22" s="58" customFormat="1" ht="9" customHeight="1">
      <c r="A449" s="254">
        <v>134</v>
      </c>
      <c r="B449" s="289" t="s">
        <v>276</v>
      </c>
      <c r="C449" s="256" t="s">
        <v>151</v>
      </c>
      <c r="D449" s="264" t="s">
        <v>150</v>
      </c>
      <c r="E449" s="290">
        <v>1990</v>
      </c>
      <c r="F449" s="291" t="s">
        <v>23</v>
      </c>
      <c r="G449" s="292">
        <v>5</v>
      </c>
      <c r="H449" s="292">
        <v>4</v>
      </c>
      <c r="I449" s="293">
        <v>3323.5</v>
      </c>
      <c r="J449" s="293">
        <v>2968.3</v>
      </c>
      <c r="K449" s="292">
        <v>54</v>
      </c>
      <c r="L449" s="261">
        <f>'Приложение 2'!G452</f>
        <v>2814993.97</v>
      </c>
      <c r="M449" s="252">
        <v>0</v>
      </c>
      <c r="N449" s="252">
        <v>0</v>
      </c>
      <c r="O449" s="252">
        <v>0</v>
      </c>
      <c r="P449" s="252">
        <f t="shared" ref="P449:P451" si="80">L449</f>
        <v>2814993.97</v>
      </c>
      <c r="Q449" s="252">
        <v>0</v>
      </c>
      <c r="R449" s="252">
        <v>0</v>
      </c>
      <c r="S449" s="250" t="s">
        <v>269</v>
      </c>
      <c r="T449" s="56"/>
      <c r="U449" s="57"/>
    </row>
    <row r="450" spans="1:22" s="58" customFormat="1" ht="9" customHeight="1">
      <c r="A450" s="254">
        <v>135</v>
      </c>
      <c r="B450" s="289" t="s">
        <v>277</v>
      </c>
      <c r="C450" s="256" t="s">
        <v>151</v>
      </c>
      <c r="D450" s="264" t="s">
        <v>150</v>
      </c>
      <c r="E450" s="290">
        <v>1979</v>
      </c>
      <c r="F450" s="291" t="s">
        <v>24</v>
      </c>
      <c r="G450" s="292">
        <v>5</v>
      </c>
      <c r="H450" s="292">
        <v>6</v>
      </c>
      <c r="I450" s="293">
        <v>4272.8999999999996</v>
      </c>
      <c r="J450" s="293">
        <v>3831.9</v>
      </c>
      <c r="K450" s="292">
        <v>184</v>
      </c>
      <c r="L450" s="261">
        <f>'Приложение 2'!G453</f>
        <v>2250963.2000000002</v>
      </c>
      <c r="M450" s="252">
        <v>0</v>
      </c>
      <c r="N450" s="252">
        <v>0</v>
      </c>
      <c r="O450" s="252">
        <v>0</v>
      </c>
      <c r="P450" s="252">
        <f t="shared" si="80"/>
        <v>2250963.2000000002</v>
      </c>
      <c r="Q450" s="252">
        <v>0</v>
      </c>
      <c r="R450" s="252">
        <v>0</v>
      </c>
      <c r="S450" s="250" t="s">
        <v>269</v>
      </c>
      <c r="T450" s="61"/>
      <c r="U450" s="57"/>
    </row>
    <row r="451" spans="1:22" s="58" customFormat="1" ht="9" customHeight="1">
      <c r="A451" s="254">
        <v>136</v>
      </c>
      <c r="B451" s="289" t="s">
        <v>688</v>
      </c>
      <c r="C451" s="263" t="s">
        <v>151</v>
      </c>
      <c r="D451" s="264" t="s">
        <v>150</v>
      </c>
      <c r="E451" s="290">
        <v>1988</v>
      </c>
      <c r="F451" s="291" t="s">
        <v>23</v>
      </c>
      <c r="G451" s="292">
        <v>5</v>
      </c>
      <c r="H451" s="292">
        <v>4</v>
      </c>
      <c r="I451" s="293">
        <v>3101.7</v>
      </c>
      <c r="J451" s="293">
        <v>2796.4</v>
      </c>
      <c r="K451" s="292">
        <v>171</v>
      </c>
      <c r="L451" s="261">
        <f>'Приложение 2'!G454</f>
        <v>6432766.8499999996</v>
      </c>
      <c r="M451" s="252">
        <v>0</v>
      </c>
      <c r="N451" s="252">
        <v>0</v>
      </c>
      <c r="O451" s="252">
        <v>0</v>
      </c>
      <c r="P451" s="252">
        <f t="shared" si="80"/>
        <v>6432766.8499999996</v>
      </c>
      <c r="Q451" s="252">
        <v>0</v>
      </c>
      <c r="R451" s="252">
        <v>0</v>
      </c>
      <c r="S451" s="250" t="s">
        <v>269</v>
      </c>
      <c r="T451" s="59"/>
      <c r="U451" s="59"/>
      <c r="V451" s="60"/>
    </row>
    <row r="452" spans="1:22" s="58" customFormat="1" ht="23.25" customHeight="1">
      <c r="A452" s="269" t="s">
        <v>39</v>
      </c>
      <c r="B452" s="269"/>
      <c r="C452" s="250"/>
      <c r="D452" s="176"/>
      <c r="E452" s="6" t="s">
        <v>68</v>
      </c>
      <c r="F452" s="6" t="s">
        <v>68</v>
      </c>
      <c r="G452" s="6" t="s">
        <v>68</v>
      </c>
      <c r="H452" s="6" t="s">
        <v>68</v>
      </c>
      <c r="I452" s="251">
        <f t="shared" ref="I452:R452" si="81">SUM(I448:I451)</f>
        <v>17119.8</v>
      </c>
      <c r="J452" s="251">
        <f t="shared" si="81"/>
        <v>15197.8</v>
      </c>
      <c r="K452" s="292">
        <f t="shared" si="81"/>
        <v>619</v>
      </c>
      <c r="L452" s="251">
        <f>SUM(L448:L451)</f>
        <v>18377041.719999999</v>
      </c>
      <c r="M452" s="251">
        <f t="shared" si="81"/>
        <v>0</v>
      </c>
      <c r="N452" s="251">
        <f t="shared" si="81"/>
        <v>0</v>
      </c>
      <c r="O452" s="251">
        <f t="shared" si="81"/>
        <v>0</v>
      </c>
      <c r="P452" s="251">
        <f t="shared" si="81"/>
        <v>18377041.719999999</v>
      </c>
      <c r="Q452" s="251">
        <f t="shared" si="81"/>
        <v>0</v>
      </c>
      <c r="R452" s="251">
        <f t="shared" si="81"/>
        <v>0</v>
      </c>
      <c r="S452" s="252"/>
      <c r="T452" s="56"/>
      <c r="U452" s="57"/>
      <c r="V452" s="60"/>
    </row>
    <row r="453" spans="1:22" s="58" customFormat="1" ht="9" customHeight="1">
      <c r="A453" s="253" t="s">
        <v>41</v>
      </c>
      <c r="B453" s="253"/>
      <c r="C453" s="253"/>
      <c r="D453" s="253"/>
      <c r="E453" s="253"/>
      <c r="F453" s="253"/>
      <c r="G453" s="253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56"/>
      <c r="U453" s="57"/>
      <c r="V453" s="60"/>
    </row>
    <row r="454" spans="1:22" s="58" customFormat="1" ht="9" customHeight="1">
      <c r="A454" s="254">
        <v>137</v>
      </c>
      <c r="B454" s="294" t="s">
        <v>222</v>
      </c>
      <c r="C454" s="295" t="s">
        <v>151</v>
      </c>
      <c r="D454" s="264" t="s">
        <v>150</v>
      </c>
      <c r="E454" s="296">
        <v>1999</v>
      </c>
      <c r="F454" s="259" t="s">
        <v>23</v>
      </c>
      <c r="G454" s="297">
        <v>3</v>
      </c>
      <c r="H454" s="297">
        <v>3</v>
      </c>
      <c r="I454" s="298">
        <v>2216.6</v>
      </c>
      <c r="J454" s="298">
        <v>1523.7</v>
      </c>
      <c r="K454" s="285">
        <v>60</v>
      </c>
      <c r="L454" s="261">
        <f>'Приложение 2'!G457</f>
        <v>1804016.77</v>
      </c>
      <c r="M454" s="252">
        <v>0</v>
      </c>
      <c r="N454" s="252">
        <v>0</v>
      </c>
      <c r="O454" s="252">
        <v>0</v>
      </c>
      <c r="P454" s="252">
        <f>L454</f>
        <v>1804016.77</v>
      </c>
      <c r="Q454" s="252">
        <v>0</v>
      </c>
      <c r="R454" s="252">
        <v>0</v>
      </c>
      <c r="S454" s="250" t="s">
        <v>269</v>
      </c>
      <c r="T454" s="56"/>
      <c r="U454" s="57"/>
      <c r="V454" s="60"/>
    </row>
    <row r="455" spans="1:22" s="58" customFormat="1" ht="9" customHeight="1">
      <c r="A455" s="254">
        <v>138</v>
      </c>
      <c r="B455" s="294" t="s">
        <v>224</v>
      </c>
      <c r="C455" s="295" t="s">
        <v>151</v>
      </c>
      <c r="D455" s="264" t="s">
        <v>150</v>
      </c>
      <c r="E455" s="296">
        <v>1952</v>
      </c>
      <c r="F455" s="259" t="s">
        <v>23</v>
      </c>
      <c r="G455" s="297">
        <v>1</v>
      </c>
      <c r="H455" s="297">
        <v>2</v>
      </c>
      <c r="I455" s="298">
        <v>316</v>
      </c>
      <c r="J455" s="298">
        <v>237</v>
      </c>
      <c r="K455" s="285">
        <v>16</v>
      </c>
      <c r="L455" s="261">
        <f>'Приложение 2'!G458</f>
        <v>2618140.88</v>
      </c>
      <c r="M455" s="252">
        <v>0</v>
      </c>
      <c r="N455" s="252">
        <v>0</v>
      </c>
      <c r="O455" s="252">
        <v>0</v>
      </c>
      <c r="P455" s="252">
        <f>L455</f>
        <v>2618140.88</v>
      </c>
      <c r="Q455" s="252">
        <v>0</v>
      </c>
      <c r="R455" s="252">
        <v>0</v>
      </c>
      <c r="S455" s="250" t="s">
        <v>269</v>
      </c>
      <c r="T455" s="59"/>
      <c r="U455" s="59"/>
    </row>
    <row r="456" spans="1:22" s="58" customFormat="1" ht="23.25" customHeight="1">
      <c r="A456" s="269" t="s">
        <v>77</v>
      </c>
      <c r="B456" s="269"/>
      <c r="C456" s="250"/>
      <c r="D456" s="176"/>
      <c r="E456" s="254" t="s">
        <v>68</v>
      </c>
      <c r="F456" s="254" t="s">
        <v>68</v>
      </c>
      <c r="G456" s="254" t="s">
        <v>68</v>
      </c>
      <c r="H456" s="254" t="s">
        <v>68</v>
      </c>
      <c r="I456" s="252">
        <f>SUM(I454:I455)</f>
        <v>2532.6</v>
      </c>
      <c r="J456" s="252">
        <f t="shared" ref="J456:R456" si="82">SUM(J454:J455)</f>
        <v>1760.7</v>
      </c>
      <c r="K456" s="285">
        <f t="shared" si="82"/>
        <v>76</v>
      </c>
      <c r="L456" s="252">
        <f>SUM(L454:L455)</f>
        <v>4422157.6500000004</v>
      </c>
      <c r="M456" s="252">
        <f t="shared" si="82"/>
        <v>0</v>
      </c>
      <c r="N456" s="252">
        <f t="shared" si="82"/>
        <v>0</v>
      </c>
      <c r="O456" s="252">
        <f t="shared" si="82"/>
        <v>0</v>
      </c>
      <c r="P456" s="252">
        <f t="shared" si="82"/>
        <v>4422157.6500000004</v>
      </c>
      <c r="Q456" s="252">
        <f t="shared" si="82"/>
        <v>0</v>
      </c>
      <c r="R456" s="252">
        <f t="shared" si="82"/>
        <v>0</v>
      </c>
      <c r="S456" s="252"/>
      <c r="T456" s="56"/>
      <c r="U456" s="57"/>
    </row>
    <row r="457" spans="1:22" s="58" customFormat="1" ht="9" customHeight="1">
      <c r="A457" s="300" t="s">
        <v>44</v>
      </c>
      <c r="B457" s="300"/>
      <c r="C457" s="300"/>
      <c r="D457" s="300"/>
      <c r="E457" s="300"/>
      <c r="F457" s="300"/>
      <c r="G457" s="300"/>
      <c r="H457" s="300"/>
      <c r="I457" s="300"/>
      <c r="J457" s="300"/>
      <c r="K457" s="300"/>
      <c r="L457" s="300"/>
      <c r="M457" s="300"/>
      <c r="N457" s="300"/>
      <c r="O457" s="300"/>
      <c r="P457" s="300"/>
      <c r="Q457" s="300"/>
      <c r="R457" s="300"/>
      <c r="S457" s="300"/>
      <c r="T457" s="56"/>
      <c r="U457" s="57"/>
    </row>
    <row r="458" spans="1:22" s="58" customFormat="1" ht="9" customHeight="1">
      <c r="A458" s="254">
        <v>139</v>
      </c>
      <c r="B458" s="339" t="s">
        <v>279</v>
      </c>
      <c r="C458" s="340" t="s">
        <v>151</v>
      </c>
      <c r="D458" s="264" t="s">
        <v>150</v>
      </c>
      <c r="E458" s="341">
        <v>1986</v>
      </c>
      <c r="F458" s="342" t="s">
        <v>24</v>
      </c>
      <c r="G458" s="343">
        <v>5</v>
      </c>
      <c r="H458" s="343">
        <v>4</v>
      </c>
      <c r="I458" s="344">
        <v>3562.6</v>
      </c>
      <c r="J458" s="344">
        <v>2780.9</v>
      </c>
      <c r="K458" s="343">
        <v>139</v>
      </c>
      <c r="L458" s="261">
        <f>'Приложение 2'!G461</f>
        <v>5079373.07</v>
      </c>
      <c r="M458" s="252">
        <v>0</v>
      </c>
      <c r="N458" s="252">
        <v>0</v>
      </c>
      <c r="O458" s="252">
        <v>0</v>
      </c>
      <c r="P458" s="252">
        <f>L458</f>
        <v>5079373.07</v>
      </c>
      <c r="Q458" s="252">
        <v>0</v>
      </c>
      <c r="R458" s="252">
        <v>0</v>
      </c>
      <c r="S458" s="250" t="s">
        <v>269</v>
      </c>
      <c r="T458" s="56"/>
      <c r="U458" s="57"/>
    </row>
    <row r="459" spans="1:22" s="58" customFormat="1" ht="9" customHeight="1">
      <c r="A459" s="254">
        <v>140</v>
      </c>
      <c r="B459" s="339" t="s">
        <v>280</v>
      </c>
      <c r="C459" s="340" t="s">
        <v>151</v>
      </c>
      <c r="D459" s="264" t="s">
        <v>150</v>
      </c>
      <c r="E459" s="341">
        <v>1957</v>
      </c>
      <c r="F459" s="342" t="s">
        <v>23</v>
      </c>
      <c r="G459" s="343">
        <v>2</v>
      </c>
      <c r="H459" s="343">
        <v>2</v>
      </c>
      <c r="I459" s="344">
        <v>750.4</v>
      </c>
      <c r="J459" s="344">
        <v>725.8</v>
      </c>
      <c r="K459" s="343">
        <v>41</v>
      </c>
      <c r="L459" s="261">
        <f>'Приложение 2'!G462</f>
        <v>2593102.36</v>
      </c>
      <c r="M459" s="252">
        <v>0</v>
      </c>
      <c r="N459" s="252">
        <v>0</v>
      </c>
      <c r="O459" s="252">
        <v>0</v>
      </c>
      <c r="P459" s="252">
        <f>L459</f>
        <v>2593102.36</v>
      </c>
      <c r="Q459" s="252">
        <v>0</v>
      </c>
      <c r="R459" s="252">
        <v>0</v>
      </c>
      <c r="S459" s="250" t="s">
        <v>269</v>
      </c>
      <c r="T459" s="56"/>
      <c r="U459" s="57"/>
    </row>
    <row r="460" spans="1:22" s="58" customFormat="1" ht="9" customHeight="1">
      <c r="A460" s="254">
        <v>141</v>
      </c>
      <c r="B460" s="294" t="s">
        <v>281</v>
      </c>
      <c r="C460" s="295" t="s">
        <v>151</v>
      </c>
      <c r="D460" s="345" t="s">
        <v>150</v>
      </c>
      <c r="E460" s="296">
        <v>1957</v>
      </c>
      <c r="F460" s="346" t="s">
        <v>23</v>
      </c>
      <c r="G460" s="297">
        <v>2</v>
      </c>
      <c r="H460" s="297">
        <v>2</v>
      </c>
      <c r="I460" s="298">
        <v>676.1</v>
      </c>
      <c r="J460" s="298">
        <v>650.70000000000005</v>
      </c>
      <c r="K460" s="297">
        <v>23</v>
      </c>
      <c r="L460" s="261">
        <f>'Приложение 2'!G463</f>
        <v>2180774.4500000002</v>
      </c>
      <c r="M460" s="252">
        <v>0</v>
      </c>
      <c r="N460" s="252">
        <v>0</v>
      </c>
      <c r="O460" s="252">
        <v>0</v>
      </c>
      <c r="P460" s="252">
        <f>L460</f>
        <v>2180774.4500000002</v>
      </c>
      <c r="Q460" s="252">
        <v>0</v>
      </c>
      <c r="R460" s="252">
        <v>0</v>
      </c>
      <c r="S460" s="250" t="s">
        <v>269</v>
      </c>
      <c r="T460" s="59"/>
      <c r="U460" s="59"/>
    </row>
    <row r="461" spans="1:22" s="58" customFormat="1" ht="22.5" customHeight="1">
      <c r="A461" s="303" t="s">
        <v>45</v>
      </c>
      <c r="B461" s="303"/>
      <c r="C461" s="250"/>
      <c r="D461" s="176"/>
      <c r="E461" s="254" t="s">
        <v>68</v>
      </c>
      <c r="F461" s="254" t="s">
        <v>68</v>
      </c>
      <c r="G461" s="254" t="s">
        <v>68</v>
      </c>
      <c r="H461" s="254" t="s">
        <v>68</v>
      </c>
      <c r="I461" s="252">
        <f t="shared" ref="I461:R461" si="83">SUM(I458:I460)</f>
        <v>4989.1000000000004</v>
      </c>
      <c r="J461" s="252">
        <f t="shared" si="83"/>
        <v>4157.3999999999996</v>
      </c>
      <c r="K461" s="299">
        <f t="shared" si="83"/>
        <v>203</v>
      </c>
      <c r="L461" s="252">
        <f>SUM(L458:L460)</f>
        <v>9853249.879999999</v>
      </c>
      <c r="M461" s="252">
        <f t="shared" si="83"/>
        <v>0</v>
      </c>
      <c r="N461" s="252">
        <f t="shared" si="83"/>
        <v>0</v>
      </c>
      <c r="O461" s="252">
        <f t="shared" si="83"/>
        <v>0</v>
      </c>
      <c r="P461" s="252">
        <f t="shared" si="83"/>
        <v>9853249.879999999</v>
      </c>
      <c r="Q461" s="252">
        <f t="shared" si="83"/>
        <v>0</v>
      </c>
      <c r="R461" s="252">
        <f t="shared" si="83"/>
        <v>0</v>
      </c>
      <c r="S461" s="252"/>
      <c r="T461" s="56"/>
      <c r="U461" s="57"/>
    </row>
    <row r="462" spans="1:22" s="58" customFormat="1" ht="9" customHeight="1">
      <c r="A462" s="253" t="s">
        <v>43</v>
      </c>
      <c r="B462" s="253"/>
      <c r="C462" s="253"/>
      <c r="D462" s="253"/>
      <c r="E462" s="253"/>
      <c r="F462" s="253"/>
      <c r="G462" s="253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  <c r="T462" s="56"/>
      <c r="U462" s="57"/>
    </row>
    <row r="463" spans="1:22" s="58" customFormat="1" ht="9" customHeight="1">
      <c r="A463" s="254">
        <v>142</v>
      </c>
      <c r="B463" s="306" t="s">
        <v>700</v>
      </c>
      <c r="C463" s="250" t="s">
        <v>151</v>
      </c>
      <c r="D463" s="264" t="s">
        <v>150</v>
      </c>
      <c r="E463" s="302">
        <v>1977</v>
      </c>
      <c r="F463" s="254" t="s">
        <v>23</v>
      </c>
      <c r="G463" s="302">
        <v>5</v>
      </c>
      <c r="H463" s="302">
        <v>4</v>
      </c>
      <c r="I463" s="252">
        <v>4213.87</v>
      </c>
      <c r="J463" s="252">
        <v>2678.87</v>
      </c>
      <c r="K463" s="302">
        <v>583</v>
      </c>
      <c r="L463" s="261">
        <f>'Приложение 2'!G466</f>
        <v>3830693.86</v>
      </c>
      <c r="M463" s="252">
        <v>0</v>
      </c>
      <c r="N463" s="252">
        <v>0</v>
      </c>
      <c r="O463" s="252">
        <v>0</v>
      </c>
      <c r="P463" s="252">
        <f t="shared" ref="P463:P467" si="84">L463</f>
        <v>3830693.86</v>
      </c>
      <c r="Q463" s="252">
        <v>0</v>
      </c>
      <c r="R463" s="252">
        <v>0</v>
      </c>
      <c r="S463" s="250" t="s">
        <v>269</v>
      </c>
      <c r="T463" s="56"/>
      <c r="U463" s="57"/>
    </row>
    <row r="464" spans="1:22" s="58" customFormat="1" ht="9" customHeight="1">
      <c r="A464" s="254">
        <v>143</v>
      </c>
      <c r="B464" s="306" t="s">
        <v>701</v>
      </c>
      <c r="C464" s="250" t="s">
        <v>151</v>
      </c>
      <c r="D464" s="264" t="s">
        <v>150</v>
      </c>
      <c r="E464" s="302">
        <v>1979</v>
      </c>
      <c r="F464" s="254" t="s">
        <v>23</v>
      </c>
      <c r="G464" s="302">
        <v>5</v>
      </c>
      <c r="H464" s="302">
        <v>4</v>
      </c>
      <c r="I464" s="252">
        <v>3653.4</v>
      </c>
      <c r="J464" s="252">
        <v>3379.9</v>
      </c>
      <c r="K464" s="302">
        <v>129</v>
      </c>
      <c r="L464" s="261">
        <f>'Приложение 2'!G467</f>
        <v>3750921.65</v>
      </c>
      <c r="M464" s="252">
        <v>0</v>
      </c>
      <c r="N464" s="252">
        <v>0</v>
      </c>
      <c r="O464" s="252">
        <v>0</v>
      </c>
      <c r="P464" s="252">
        <f t="shared" si="84"/>
        <v>3750921.65</v>
      </c>
      <c r="Q464" s="252">
        <v>0</v>
      </c>
      <c r="R464" s="252">
        <v>0</v>
      </c>
      <c r="S464" s="250" t="s">
        <v>269</v>
      </c>
      <c r="T464" s="56"/>
      <c r="U464" s="57"/>
    </row>
    <row r="465" spans="1:22" s="58" customFormat="1" ht="9" customHeight="1">
      <c r="A465" s="254">
        <v>144</v>
      </c>
      <c r="B465" s="306" t="s">
        <v>702</v>
      </c>
      <c r="C465" s="250" t="s">
        <v>151</v>
      </c>
      <c r="D465" s="264" t="s">
        <v>150</v>
      </c>
      <c r="E465" s="302">
        <v>1975</v>
      </c>
      <c r="F465" s="254" t="s">
        <v>23</v>
      </c>
      <c r="G465" s="302">
        <v>5</v>
      </c>
      <c r="H465" s="302">
        <v>2</v>
      </c>
      <c r="I465" s="252">
        <v>3659.43</v>
      </c>
      <c r="J465" s="252">
        <v>3233.03</v>
      </c>
      <c r="K465" s="302">
        <v>142</v>
      </c>
      <c r="L465" s="261">
        <f>'Приложение 2'!G468</f>
        <v>3899884.03</v>
      </c>
      <c r="M465" s="252">
        <v>0</v>
      </c>
      <c r="N465" s="252">
        <v>0</v>
      </c>
      <c r="O465" s="252">
        <v>0</v>
      </c>
      <c r="P465" s="252">
        <f t="shared" si="84"/>
        <v>3899884.03</v>
      </c>
      <c r="Q465" s="252">
        <v>0</v>
      </c>
      <c r="R465" s="252">
        <v>0</v>
      </c>
      <c r="S465" s="250" t="s">
        <v>269</v>
      </c>
      <c r="T465" s="56"/>
      <c r="U465" s="57"/>
    </row>
    <row r="466" spans="1:22" s="58" customFormat="1" ht="9" customHeight="1">
      <c r="A466" s="254">
        <v>145</v>
      </c>
      <c r="B466" s="306" t="s">
        <v>703</v>
      </c>
      <c r="C466" s="250" t="s">
        <v>151</v>
      </c>
      <c r="D466" s="264" t="s">
        <v>150</v>
      </c>
      <c r="E466" s="302">
        <v>1984</v>
      </c>
      <c r="F466" s="254" t="s">
        <v>23</v>
      </c>
      <c r="G466" s="302">
        <v>5</v>
      </c>
      <c r="H466" s="302">
        <v>6</v>
      </c>
      <c r="I466" s="252">
        <v>4822.1499999999996</v>
      </c>
      <c r="J466" s="252">
        <v>4336.05</v>
      </c>
      <c r="K466" s="302">
        <v>163</v>
      </c>
      <c r="L466" s="261">
        <f>'Приложение 2'!G469</f>
        <v>4566551.75</v>
      </c>
      <c r="M466" s="252">
        <v>0</v>
      </c>
      <c r="N466" s="252">
        <v>0</v>
      </c>
      <c r="O466" s="252">
        <v>0</v>
      </c>
      <c r="P466" s="252">
        <f t="shared" si="84"/>
        <v>4566551.75</v>
      </c>
      <c r="Q466" s="252">
        <v>0</v>
      </c>
      <c r="R466" s="252">
        <v>0</v>
      </c>
      <c r="S466" s="250" t="s">
        <v>269</v>
      </c>
      <c r="T466" s="56"/>
      <c r="U466" s="57"/>
    </row>
    <row r="467" spans="1:22" s="58" customFormat="1" ht="9" customHeight="1">
      <c r="A467" s="254">
        <v>146</v>
      </c>
      <c r="B467" s="306" t="s">
        <v>690</v>
      </c>
      <c r="C467" s="250" t="s">
        <v>151</v>
      </c>
      <c r="D467" s="264" t="s">
        <v>150</v>
      </c>
      <c r="E467" s="302">
        <v>1981</v>
      </c>
      <c r="F467" s="254" t="s">
        <v>23</v>
      </c>
      <c r="G467" s="302">
        <v>5</v>
      </c>
      <c r="H467" s="302">
        <v>8</v>
      </c>
      <c r="I467" s="252">
        <v>6210.6</v>
      </c>
      <c r="J467" s="252">
        <v>5575.1</v>
      </c>
      <c r="K467" s="302">
        <v>365</v>
      </c>
      <c r="L467" s="261">
        <f>'Приложение 2'!G470</f>
        <v>6512016.75</v>
      </c>
      <c r="M467" s="252">
        <v>0</v>
      </c>
      <c r="N467" s="252">
        <v>0</v>
      </c>
      <c r="O467" s="252">
        <v>0</v>
      </c>
      <c r="P467" s="252">
        <f t="shared" si="84"/>
        <v>6512016.75</v>
      </c>
      <c r="Q467" s="252">
        <v>0</v>
      </c>
      <c r="R467" s="252">
        <v>0</v>
      </c>
      <c r="S467" s="250" t="s">
        <v>269</v>
      </c>
      <c r="T467" s="56"/>
      <c r="U467" s="57"/>
    </row>
    <row r="468" spans="1:22" s="58" customFormat="1" ht="24.75" customHeight="1">
      <c r="A468" s="269" t="s">
        <v>42</v>
      </c>
      <c r="B468" s="269"/>
      <c r="C468" s="250"/>
      <c r="D468" s="176"/>
      <c r="E468" s="254" t="s">
        <v>68</v>
      </c>
      <c r="F468" s="254" t="s">
        <v>68</v>
      </c>
      <c r="G468" s="254" t="s">
        <v>68</v>
      </c>
      <c r="H468" s="254" t="s">
        <v>68</v>
      </c>
      <c r="I468" s="252">
        <f t="shared" ref="I468:R468" si="85">SUM(I463:I467)</f>
        <v>22559.45</v>
      </c>
      <c r="J468" s="252">
        <f t="shared" si="85"/>
        <v>19202.950000000004</v>
      </c>
      <c r="K468" s="299">
        <f t="shared" si="85"/>
        <v>1382</v>
      </c>
      <c r="L468" s="252">
        <f t="shared" si="85"/>
        <v>22560068.039999999</v>
      </c>
      <c r="M468" s="252">
        <f t="shared" si="85"/>
        <v>0</v>
      </c>
      <c r="N468" s="252">
        <f t="shared" si="85"/>
        <v>0</v>
      </c>
      <c r="O468" s="252">
        <f t="shared" si="85"/>
        <v>0</v>
      </c>
      <c r="P468" s="252">
        <f t="shared" si="85"/>
        <v>22560068.039999999</v>
      </c>
      <c r="Q468" s="252">
        <f t="shared" si="85"/>
        <v>0</v>
      </c>
      <c r="R468" s="252">
        <f t="shared" si="85"/>
        <v>0</v>
      </c>
      <c r="S468" s="252"/>
      <c r="T468" s="56"/>
      <c r="U468" s="57"/>
      <c r="V468" s="60"/>
    </row>
    <row r="469" spans="1:22" s="58" customFormat="1" ht="9" customHeight="1">
      <c r="A469" s="253" t="s">
        <v>46</v>
      </c>
      <c r="B469" s="253"/>
      <c r="C469" s="253"/>
      <c r="D469" s="253"/>
      <c r="E469" s="253"/>
      <c r="F469" s="253"/>
      <c r="G469" s="253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  <c r="T469" s="56"/>
      <c r="U469" s="57"/>
      <c r="V469" s="60"/>
    </row>
    <row r="470" spans="1:22" s="58" customFormat="1" ht="9" customHeight="1">
      <c r="A470" s="254">
        <v>147</v>
      </c>
      <c r="B470" s="176" t="s">
        <v>709</v>
      </c>
      <c r="C470" s="250" t="s">
        <v>151</v>
      </c>
      <c r="D470" s="264" t="s">
        <v>150</v>
      </c>
      <c r="E470" s="302">
        <v>1967</v>
      </c>
      <c r="F470" s="254" t="s">
        <v>23</v>
      </c>
      <c r="G470" s="302">
        <v>2</v>
      </c>
      <c r="H470" s="302">
        <v>2</v>
      </c>
      <c r="I470" s="252">
        <v>694.2</v>
      </c>
      <c r="J470" s="252">
        <v>458.5</v>
      </c>
      <c r="K470" s="302">
        <v>38</v>
      </c>
      <c r="L470" s="261">
        <f>'Приложение 2'!G473</f>
        <v>2463467.4300000002</v>
      </c>
      <c r="M470" s="252">
        <v>0</v>
      </c>
      <c r="N470" s="252">
        <v>0</v>
      </c>
      <c r="O470" s="252">
        <v>0</v>
      </c>
      <c r="P470" s="252">
        <f>L470</f>
        <v>2463467.4300000002</v>
      </c>
      <c r="Q470" s="252">
        <v>0</v>
      </c>
      <c r="R470" s="252">
        <v>0</v>
      </c>
      <c r="S470" s="250" t="s">
        <v>269</v>
      </c>
      <c r="T470" s="56"/>
      <c r="U470" s="57"/>
      <c r="V470" s="60"/>
    </row>
    <row r="471" spans="1:22" s="58" customFormat="1" ht="9" customHeight="1">
      <c r="A471" s="254">
        <v>148</v>
      </c>
      <c r="B471" s="176" t="s">
        <v>712</v>
      </c>
      <c r="C471" s="250" t="s">
        <v>151</v>
      </c>
      <c r="D471" s="264" t="s">
        <v>150</v>
      </c>
      <c r="E471" s="302">
        <v>1964</v>
      </c>
      <c r="F471" s="254" t="s">
        <v>23</v>
      </c>
      <c r="G471" s="302">
        <v>2</v>
      </c>
      <c r="H471" s="302">
        <v>2</v>
      </c>
      <c r="I471" s="252">
        <v>535.9</v>
      </c>
      <c r="J471" s="252">
        <v>475.83</v>
      </c>
      <c r="K471" s="302">
        <v>22</v>
      </c>
      <c r="L471" s="261">
        <f>'Приложение 2'!G474</f>
        <v>1248695.3</v>
      </c>
      <c r="M471" s="252">
        <v>0</v>
      </c>
      <c r="N471" s="252">
        <v>0</v>
      </c>
      <c r="O471" s="252">
        <v>0</v>
      </c>
      <c r="P471" s="252">
        <f t="shared" ref="P471:P472" si="86">L471</f>
        <v>1248695.3</v>
      </c>
      <c r="Q471" s="252">
        <v>0</v>
      </c>
      <c r="R471" s="252">
        <v>0</v>
      </c>
      <c r="S471" s="250" t="s">
        <v>269</v>
      </c>
      <c r="T471" s="56"/>
      <c r="U471" s="57"/>
      <c r="V471" s="60"/>
    </row>
    <row r="472" spans="1:22" s="58" customFormat="1" ht="9" customHeight="1">
      <c r="A472" s="254">
        <v>149</v>
      </c>
      <c r="B472" s="176" t="s">
        <v>714</v>
      </c>
      <c r="C472" s="250" t="s">
        <v>151</v>
      </c>
      <c r="D472" s="264" t="s">
        <v>150</v>
      </c>
      <c r="E472" s="302">
        <v>1953</v>
      </c>
      <c r="F472" s="254" t="s">
        <v>23</v>
      </c>
      <c r="G472" s="302">
        <v>2</v>
      </c>
      <c r="H472" s="302">
        <v>2</v>
      </c>
      <c r="I472" s="252">
        <v>344.4</v>
      </c>
      <c r="J472" s="252">
        <v>320.39999999999998</v>
      </c>
      <c r="K472" s="302">
        <v>8</v>
      </c>
      <c r="L472" s="261">
        <f>'Приложение 2'!G475</f>
        <v>841213.55</v>
      </c>
      <c r="M472" s="252">
        <v>0</v>
      </c>
      <c r="N472" s="252">
        <v>0</v>
      </c>
      <c r="O472" s="252">
        <v>0</v>
      </c>
      <c r="P472" s="252">
        <f t="shared" si="86"/>
        <v>841213.55</v>
      </c>
      <c r="Q472" s="252">
        <v>0</v>
      </c>
      <c r="R472" s="252">
        <v>0</v>
      </c>
      <c r="S472" s="250" t="s">
        <v>269</v>
      </c>
      <c r="T472" s="59"/>
      <c r="U472" s="59"/>
    </row>
    <row r="473" spans="1:22" s="58" customFormat="1" ht="22.5" customHeight="1">
      <c r="A473" s="269" t="s">
        <v>90</v>
      </c>
      <c r="B473" s="269"/>
      <c r="C473" s="250"/>
      <c r="D473" s="176"/>
      <c r="E473" s="254" t="s">
        <v>68</v>
      </c>
      <c r="F473" s="254" t="s">
        <v>68</v>
      </c>
      <c r="G473" s="254" t="s">
        <v>68</v>
      </c>
      <c r="H473" s="254" t="s">
        <v>68</v>
      </c>
      <c r="I473" s="252">
        <f t="shared" ref="I473:R473" si="87">SUM(I470:I472)</f>
        <v>1574.5</v>
      </c>
      <c r="J473" s="252">
        <f t="shared" si="87"/>
        <v>1254.73</v>
      </c>
      <c r="K473" s="302">
        <f t="shared" si="87"/>
        <v>68</v>
      </c>
      <c r="L473" s="252">
        <f>SUM(L470:L472)</f>
        <v>4553376.28</v>
      </c>
      <c r="M473" s="252">
        <f t="shared" si="87"/>
        <v>0</v>
      </c>
      <c r="N473" s="252">
        <f t="shared" si="87"/>
        <v>0</v>
      </c>
      <c r="O473" s="252">
        <f t="shared" si="87"/>
        <v>0</v>
      </c>
      <c r="P473" s="252">
        <f t="shared" si="87"/>
        <v>4553376.28</v>
      </c>
      <c r="Q473" s="252">
        <f t="shared" si="87"/>
        <v>0</v>
      </c>
      <c r="R473" s="252">
        <f t="shared" si="87"/>
        <v>0</v>
      </c>
      <c r="S473" s="252"/>
      <c r="T473" s="56"/>
      <c r="U473" s="57"/>
    </row>
    <row r="474" spans="1:22" s="58" customFormat="1" ht="9" customHeight="1">
      <c r="A474" s="253" t="s">
        <v>70</v>
      </c>
      <c r="B474" s="253"/>
      <c r="C474" s="253"/>
      <c r="D474" s="253"/>
      <c r="E474" s="253"/>
      <c r="F474" s="253"/>
      <c r="G474" s="253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  <c r="T474" s="56"/>
      <c r="U474" s="57"/>
    </row>
    <row r="475" spans="1:22" s="58" customFormat="1" ht="9" customHeight="1">
      <c r="A475" s="254">
        <v>150</v>
      </c>
      <c r="B475" s="176" t="s">
        <v>282</v>
      </c>
      <c r="C475" s="250" t="s">
        <v>151</v>
      </c>
      <c r="D475" s="264" t="s">
        <v>150</v>
      </c>
      <c r="E475" s="302">
        <v>1984</v>
      </c>
      <c r="F475" s="254" t="s">
        <v>24</v>
      </c>
      <c r="G475" s="302">
        <v>3</v>
      </c>
      <c r="H475" s="302">
        <v>3</v>
      </c>
      <c r="I475" s="252">
        <v>1379.9</v>
      </c>
      <c r="J475" s="252">
        <v>1342.4</v>
      </c>
      <c r="K475" s="302">
        <v>64</v>
      </c>
      <c r="L475" s="261">
        <f>'Приложение 2'!G478</f>
        <v>3170199.9</v>
      </c>
      <c r="M475" s="252">
        <v>0</v>
      </c>
      <c r="N475" s="252">
        <v>0</v>
      </c>
      <c r="O475" s="252">
        <v>0</v>
      </c>
      <c r="P475" s="252">
        <f>L475</f>
        <v>3170199.9</v>
      </c>
      <c r="Q475" s="252">
        <v>0</v>
      </c>
      <c r="R475" s="252">
        <v>0</v>
      </c>
      <c r="S475" s="250" t="s">
        <v>269</v>
      </c>
      <c r="T475" s="56"/>
      <c r="U475" s="57"/>
    </row>
    <row r="476" spans="1:22" s="58" customFormat="1" ht="9" customHeight="1">
      <c r="A476" s="254">
        <v>151</v>
      </c>
      <c r="B476" s="176" t="s">
        <v>283</v>
      </c>
      <c r="C476" s="250" t="s">
        <v>151</v>
      </c>
      <c r="D476" s="264" t="s">
        <v>150</v>
      </c>
      <c r="E476" s="302">
        <v>1982</v>
      </c>
      <c r="F476" s="254" t="s">
        <v>24</v>
      </c>
      <c r="G476" s="302">
        <v>2</v>
      </c>
      <c r="H476" s="302">
        <v>2</v>
      </c>
      <c r="I476" s="252">
        <v>648.70000000000005</v>
      </c>
      <c r="J476" s="252">
        <v>607.5</v>
      </c>
      <c r="K476" s="302">
        <v>31</v>
      </c>
      <c r="L476" s="261">
        <f>'Приложение 2'!G479</f>
        <v>1639619.31</v>
      </c>
      <c r="M476" s="252">
        <v>0</v>
      </c>
      <c r="N476" s="252">
        <v>0</v>
      </c>
      <c r="O476" s="252">
        <v>0</v>
      </c>
      <c r="P476" s="252">
        <f t="shared" ref="P476:P481" si="88">L476</f>
        <v>1639619.31</v>
      </c>
      <c r="Q476" s="252">
        <v>0</v>
      </c>
      <c r="R476" s="252">
        <v>0</v>
      </c>
      <c r="S476" s="250" t="s">
        <v>269</v>
      </c>
      <c r="T476" s="56"/>
      <c r="U476" s="57"/>
    </row>
    <row r="477" spans="1:22" s="58" customFormat="1" ht="9" customHeight="1">
      <c r="A477" s="254">
        <v>152</v>
      </c>
      <c r="B477" s="176" t="s">
        <v>719</v>
      </c>
      <c r="C477" s="250" t="s">
        <v>151</v>
      </c>
      <c r="D477" s="264" t="s">
        <v>150</v>
      </c>
      <c r="E477" s="302">
        <v>1987</v>
      </c>
      <c r="F477" s="254" t="s">
        <v>24</v>
      </c>
      <c r="G477" s="302">
        <v>5</v>
      </c>
      <c r="H477" s="302">
        <v>5</v>
      </c>
      <c r="I477" s="252">
        <v>3475</v>
      </c>
      <c r="J477" s="252">
        <v>3404.3</v>
      </c>
      <c r="K477" s="302">
        <v>38</v>
      </c>
      <c r="L477" s="261">
        <f>'Приложение 2'!G480</f>
        <v>3907210.05</v>
      </c>
      <c r="M477" s="252">
        <v>0</v>
      </c>
      <c r="N477" s="252">
        <v>0</v>
      </c>
      <c r="O477" s="252">
        <v>0</v>
      </c>
      <c r="P477" s="252">
        <f>L477</f>
        <v>3907210.05</v>
      </c>
      <c r="Q477" s="252">
        <v>0</v>
      </c>
      <c r="R477" s="252">
        <v>0</v>
      </c>
      <c r="S477" s="250" t="s">
        <v>269</v>
      </c>
      <c r="T477" s="56"/>
      <c r="U477" s="57"/>
    </row>
    <row r="478" spans="1:22" s="58" customFormat="1" ht="9" customHeight="1">
      <c r="A478" s="254">
        <v>153</v>
      </c>
      <c r="B478" s="176" t="s">
        <v>725</v>
      </c>
      <c r="C478" s="250" t="s">
        <v>151</v>
      </c>
      <c r="D478" s="264" t="s">
        <v>150</v>
      </c>
      <c r="E478" s="302">
        <v>1978</v>
      </c>
      <c r="F478" s="254" t="s">
        <v>23</v>
      </c>
      <c r="G478" s="302">
        <v>3</v>
      </c>
      <c r="H478" s="302">
        <v>3</v>
      </c>
      <c r="I478" s="252">
        <v>1693.8</v>
      </c>
      <c r="J478" s="252">
        <v>1528.8</v>
      </c>
      <c r="K478" s="302">
        <v>71</v>
      </c>
      <c r="L478" s="261">
        <f>'Приложение 2'!G481</f>
        <v>3876932.36</v>
      </c>
      <c r="M478" s="252">
        <v>0</v>
      </c>
      <c r="N478" s="252">
        <v>0</v>
      </c>
      <c r="O478" s="252">
        <v>0</v>
      </c>
      <c r="P478" s="252">
        <f>L478</f>
        <v>3876932.36</v>
      </c>
      <c r="Q478" s="252">
        <v>0</v>
      </c>
      <c r="R478" s="252">
        <v>0</v>
      </c>
      <c r="S478" s="250" t="s">
        <v>269</v>
      </c>
      <c r="T478" s="56"/>
      <c r="U478" s="57"/>
    </row>
    <row r="479" spans="1:22" s="58" customFormat="1" ht="9" customHeight="1">
      <c r="A479" s="254">
        <v>154</v>
      </c>
      <c r="B479" s="176" t="s">
        <v>726</v>
      </c>
      <c r="C479" s="250" t="s">
        <v>151</v>
      </c>
      <c r="D479" s="264" t="s">
        <v>150</v>
      </c>
      <c r="E479" s="302">
        <v>1980</v>
      </c>
      <c r="F479" s="254" t="s">
        <v>23</v>
      </c>
      <c r="G479" s="302">
        <v>3</v>
      </c>
      <c r="H479" s="302">
        <v>3</v>
      </c>
      <c r="I479" s="252">
        <v>1729.57</v>
      </c>
      <c r="J479" s="252">
        <v>1564.57</v>
      </c>
      <c r="K479" s="302">
        <v>72</v>
      </c>
      <c r="L479" s="261">
        <f>'Приложение 2'!G482</f>
        <v>3876932.36</v>
      </c>
      <c r="M479" s="252">
        <v>0</v>
      </c>
      <c r="N479" s="252">
        <v>0</v>
      </c>
      <c r="O479" s="252">
        <v>0</v>
      </c>
      <c r="P479" s="252">
        <f>L479</f>
        <v>3876932.36</v>
      </c>
      <c r="Q479" s="252">
        <v>0</v>
      </c>
      <c r="R479" s="252">
        <v>0</v>
      </c>
      <c r="S479" s="250" t="s">
        <v>269</v>
      </c>
      <c r="T479" s="56"/>
      <c r="U479" s="57"/>
    </row>
    <row r="480" spans="1:22" s="58" customFormat="1" ht="9" customHeight="1">
      <c r="A480" s="254">
        <v>155</v>
      </c>
      <c r="B480" s="176" t="s">
        <v>287</v>
      </c>
      <c r="C480" s="250" t="s">
        <v>151</v>
      </c>
      <c r="D480" s="264" t="s">
        <v>150</v>
      </c>
      <c r="E480" s="302">
        <v>1981</v>
      </c>
      <c r="F480" s="254" t="s">
        <v>23</v>
      </c>
      <c r="G480" s="302">
        <v>4</v>
      </c>
      <c r="H480" s="302">
        <v>3</v>
      </c>
      <c r="I480" s="252">
        <v>1727.1</v>
      </c>
      <c r="J480" s="252">
        <v>1727.1</v>
      </c>
      <c r="K480" s="302">
        <v>19</v>
      </c>
      <c r="L480" s="261">
        <f>'Приложение 2'!G483</f>
        <v>2956292.8</v>
      </c>
      <c r="M480" s="252">
        <v>0</v>
      </c>
      <c r="N480" s="252">
        <v>0</v>
      </c>
      <c r="O480" s="252">
        <v>0</v>
      </c>
      <c r="P480" s="252">
        <f t="shared" si="88"/>
        <v>2956292.8</v>
      </c>
      <c r="Q480" s="252">
        <v>0</v>
      </c>
      <c r="R480" s="252">
        <v>0</v>
      </c>
      <c r="S480" s="250" t="s">
        <v>269</v>
      </c>
      <c r="T480" s="56"/>
      <c r="U480" s="57"/>
    </row>
    <row r="481" spans="1:21" s="58" customFormat="1" ht="9" customHeight="1">
      <c r="A481" s="254">
        <v>156</v>
      </c>
      <c r="B481" s="176" t="s">
        <v>288</v>
      </c>
      <c r="C481" s="250" t="s">
        <v>151</v>
      </c>
      <c r="D481" s="264" t="s">
        <v>150</v>
      </c>
      <c r="E481" s="302">
        <v>1994</v>
      </c>
      <c r="F481" s="254" t="s">
        <v>23</v>
      </c>
      <c r="G481" s="302">
        <v>5</v>
      </c>
      <c r="H481" s="302">
        <v>11</v>
      </c>
      <c r="I481" s="252">
        <v>8709.86</v>
      </c>
      <c r="J481" s="252">
        <v>7729.86</v>
      </c>
      <c r="K481" s="302">
        <v>10</v>
      </c>
      <c r="L481" s="261">
        <f>'Приложение 2'!G484</f>
        <v>8140020.9400000004</v>
      </c>
      <c r="M481" s="252">
        <v>0</v>
      </c>
      <c r="N481" s="252">
        <v>0</v>
      </c>
      <c r="O481" s="252">
        <v>0</v>
      </c>
      <c r="P481" s="252">
        <f t="shared" si="88"/>
        <v>8140020.9400000004</v>
      </c>
      <c r="Q481" s="252">
        <v>0</v>
      </c>
      <c r="R481" s="252">
        <v>0</v>
      </c>
      <c r="S481" s="250" t="s">
        <v>269</v>
      </c>
      <c r="T481" s="56"/>
      <c r="U481" s="57"/>
    </row>
    <row r="482" spans="1:21" s="58" customFormat="1" ht="9" customHeight="1">
      <c r="A482" s="254">
        <v>157</v>
      </c>
      <c r="B482" s="176" t="s">
        <v>291</v>
      </c>
      <c r="C482" s="250" t="s">
        <v>151</v>
      </c>
      <c r="D482" s="264" t="s">
        <v>150</v>
      </c>
      <c r="E482" s="302">
        <v>1988</v>
      </c>
      <c r="F482" s="254" t="s">
        <v>24</v>
      </c>
      <c r="G482" s="302">
        <v>3</v>
      </c>
      <c r="H482" s="302">
        <v>3</v>
      </c>
      <c r="I482" s="252">
        <v>1396.09</v>
      </c>
      <c r="J482" s="252">
        <v>1287.99</v>
      </c>
      <c r="K482" s="302">
        <v>58</v>
      </c>
      <c r="L482" s="261">
        <f>'Приложение 2'!G485</f>
        <v>2250715.79</v>
      </c>
      <c r="M482" s="252">
        <v>0</v>
      </c>
      <c r="N482" s="252">
        <v>0</v>
      </c>
      <c r="O482" s="252">
        <v>0</v>
      </c>
      <c r="P482" s="252">
        <f>L482</f>
        <v>2250715.79</v>
      </c>
      <c r="Q482" s="252">
        <v>0</v>
      </c>
      <c r="R482" s="252">
        <v>0</v>
      </c>
      <c r="S482" s="250" t="s">
        <v>269</v>
      </c>
      <c r="T482" s="61"/>
      <c r="U482" s="57"/>
    </row>
    <row r="483" spans="1:21" s="58" customFormat="1" ht="9" customHeight="1">
      <c r="A483" s="254">
        <v>158</v>
      </c>
      <c r="B483" s="176" t="s">
        <v>292</v>
      </c>
      <c r="C483" s="250" t="s">
        <v>151</v>
      </c>
      <c r="D483" s="264" t="s">
        <v>150</v>
      </c>
      <c r="E483" s="302">
        <v>1980</v>
      </c>
      <c r="F483" s="254" t="s">
        <v>23</v>
      </c>
      <c r="G483" s="302">
        <v>2</v>
      </c>
      <c r="H483" s="302">
        <v>1</v>
      </c>
      <c r="I483" s="252">
        <v>550.9</v>
      </c>
      <c r="J483" s="252">
        <v>383.5</v>
      </c>
      <c r="K483" s="302">
        <v>27</v>
      </c>
      <c r="L483" s="261">
        <f>'Приложение 2'!G486</f>
        <v>5933556.54</v>
      </c>
      <c r="M483" s="252">
        <v>0</v>
      </c>
      <c r="N483" s="252">
        <v>0</v>
      </c>
      <c r="O483" s="252">
        <v>0</v>
      </c>
      <c r="P483" s="252">
        <f>L483</f>
        <v>5933556.54</v>
      </c>
      <c r="Q483" s="252">
        <v>0</v>
      </c>
      <c r="R483" s="252">
        <v>0</v>
      </c>
      <c r="S483" s="250" t="s">
        <v>269</v>
      </c>
      <c r="T483" s="62"/>
      <c r="U483" s="62"/>
    </row>
    <row r="484" spans="1:21" s="58" customFormat="1" ht="23.25" customHeight="1">
      <c r="A484" s="269" t="s">
        <v>47</v>
      </c>
      <c r="B484" s="269"/>
      <c r="C484" s="250"/>
      <c r="D484" s="176"/>
      <c r="E484" s="6" t="s">
        <v>68</v>
      </c>
      <c r="F484" s="6" t="s">
        <v>68</v>
      </c>
      <c r="G484" s="6" t="s">
        <v>68</v>
      </c>
      <c r="H484" s="6" t="s">
        <v>68</v>
      </c>
      <c r="I484" s="251">
        <f>SUM(I475:I483)</f>
        <v>21310.920000000002</v>
      </c>
      <c r="J484" s="251">
        <f t="shared" ref="J484:R484" si="89">SUM(J475:J483)</f>
        <v>19576.020000000004</v>
      </c>
      <c r="K484" s="302">
        <f t="shared" si="89"/>
        <v>390</v>
      </c>
      <c r="L484" s="251">
        <f>SUM(L475:L483)</f>
        <v>35751480.049999997</v>
      </c>
      <c r="M484" s="251">
        <f t="shared" si="89"/>
        <v>0</v>
      </c>
      <c r="N484" s="251">
        <f>SUM(N475:N483)</f>
        <v>0</v>
      </c>
      <c r="O484" s="251">
        <f t="shared" si="89"/>
        <v>0</v>
      </c>
      <c r="P484" s="251">
        <f t="shared" si="89"/>
        <v>35751480.049999997</v>
      </c>
      <c r="Q484" s="251">
        <f t="shared" si="89"/>
        <v>0</v>
      </c>
      <c r="R484" s="251">
        <f t="shared" si="89"/>
        <v>0</v>
      </c>
      <c r="S484" s="252"/>
      <c r="T484" s="56"/>
      <c r="U484" s="57"/>
    </row>
    <row r="485" spans="1:21" s="58" customFormat="1" ht="9" customHeight="1">
      <c r="A485" s="300" t="s">
        <v>92</v>
      </c>
      <c r="B485" s="300"/>
      <c r="C485" s="300"/>
      <c r="D485" s="300"/>
      <c r="E485" s="300"/>
      <c r="F485" s="300"/>
      <c r="G485" s="300"/>
      <c r="H485" s="300"/>
      <c r="I485" s="300"/>
      <c r="J485" s="300"/>
      <c r="K485" s="300"/>
      <c r="L485" s="300"/>
      <c r="M485" s="300"/>
      <c r="N485" s="300"/>
      <c r="O485" s="300"/>
      <c r="P485" s="300"/>
      <c r="Q485" s="300"/>
      <c r="R485" s="300"/>
      <c r="S485" s="300"/>
      <c r="T485" s="56"/>
      <c r="U485" s="57"/>
    </row>
    <row r="486" spans="1:21" s="58" customFormat="1" ht="9" customHeight="1">
      <c r="A486" s="301">
        <v>159</v>
      </c>
      <c r="B486" s="176" t="s">
        <v>730</v>
      </c>
      <c r="C486" s="250" t="s">
        <v>151</v>
      </c>
      <c r="D486" s="264" t="s">
        <v>150</v>
      </c>
      <c r="E486" s="302">
        <v>1983</v>
      </c>
      <c r="F486" s="254" t="s">
        <v>23</v>
      </c>
      <c r="G486" s="302">
        <v>2</v>
      </c>
      <c r="H486" s="302">
        <v>3</v>
      </c>
      <c r="I486" s="252">
        <v>940.2</v>
      </c>
      <c r="J486" s="252">
        <v>852.8</v>
      </c>
      <c r="K486" s="307">
        <v>36</v>
      </c>
      <c r="L486" s="261">
        <f>'Приложение 2'!G489</f>
        <v>2524044.5099999998</v>
      </c>
      <c r="M486" s="252">
        <v>0</v>
      </c>
      <c r="N486" s="252">
        <v>0</v>
      </c>
      <c r="O486" s="252">
        <v>0</v>
      </c>
      <c r="P486" s="252">
        <f t="shared" ref="P486:P487" si="90">L486</f>
        <v>2524044.5099999998</v>
      </c>
      <c r="Q486" s="252">
        <v>0</v>
      </c>
      <c r="R486" s="252">
        <v>0</v>
      </c>
      <c r="S486" s="250" t="s">
        <v>269</v>
      </c>
      <c r="T486" s="56"/>
      <c r="U486" s="63"/>
    </row>
    <row r="487" spans="1:21" s="58" customFormat="1" ht="9" customHeight="1">
      <c r="A487" s="301">
        <v>160</v>
      </c>
      <c r="B487" s="176" t="s">
        <v>731</v>
      </c>
      <c r="C487" s="250" t="s">
        <v>151</v>
      </c>
      <c r="D487" s="264" t="s">
        <v>150</v>
      </c>
      <c r="E487" s="302">
        <v>1984</v>
      </c>
      <c r="F487" s="254" t="s">
        <v>23</v>
      </c>
      <c r="G487" s="302">
        <v>2</v>
      </c>
      <c r="H487" s="302">
        <v>3</v>
      </c>
      <c r="I487" s="252">
        <v>1034.3</v>
      </c>
      <c r="J487" s="252">
        <v>863.8</v>
      </c>
      <c r="K487" s="307">
        <v>31</v>
      </c>
      <c r="L487" s="261">
        <f>'Приложение 2'!G490</f>
        <v>2532929.14</v>
      </c>
      <c r="M487" s="252">
        <v>0</v>
      </c>
      <c r="N487" s="252">
        <v>0</v>
      </c>
      <c r="O487" s="252">
        <v>0</v>
      </c>
      <c r="P487" s="252">
        <f t="shared" si="90"/>
        <v>2532929.14</v>
      </c>
      <c r="Q487" s="252">
        <v>0</v>
      </c>
      <c r="R487" s="252">
        <v>0</v>
      </c>
      <c r="S487" s="250" t="s">
        <v>269</v>
      </c>
      <c r="T487" s="62"/>
      <c r="U487" s="62"/>
    </row>
    <row r="488" spans="1:21" s="58" customFormat="1" ht="33" customHeight="1">
      <c r="A488" s="303" t="s">
        <v>93</v>
      </c>
      <c r="B488" s="303"/>
      <c r="C488" s="304"/>
      <c r="D488" s="305"/>
      <c r="E488" s="301" t="s">
        <v>68</v>
      </c>
      <c r="F488" s="301" t="s">
        <v>68</v>
      </c>
      <c r="G488" s="301" t="s">
        <v>68</v>
      </c>
      <c r="H488" s="301" t="s">
        <v>68</v>
      </c>
      <c r="I488" s="308">
        <f>SUM(I486:I487)</f>
        <v>1974.5</v>
      </c>
      <c r="J488" s="308">
        <f t="shared" ref="J488:R488" si="91">SUM(J486:J487)</f>
        <v>1716.6</v>
      </c>
      <c r="K488" s="307">
        <f t="shared" si="91"/>
        <v>67</v>
      </c>
      <c r="L488" s="308">
        <f>SUM(L486:L487)</f>
        <v>5056973.6500000004</v>
      </c>
      <c r="M488" s="308">
        <f t="shared" si="91"/>
        <v>0</v>
      </c>
      <c r="N488" s="308">
        <f t="shared" si="91"/>
        <v>0</v>
      </c>
      <c r="O488" s="308">
        <f t="shared" si="91"/>
        <v>0</v>
      </c>
      <c r="P488" s="308">
        <f t="shared" si="91"/>
        <v>5056973.6500000004</v>
      </c>
      <c r="Q488" s="308">
        <f t="shared" si="91"/>
        <v>0</v>
      </c>
      <c r="R488" s="308">
        <f t="shared" si="91"/>
        <v>0</v>
      </c>
      <c r="S488" s="252"/>
      <c r="T488" s="56"/>
      <c r="U488" s="57"/>
    </row>
    <row r="489" spans="1:21" s="58" customFormat="1" ht="9" customHeight="1">
      <c r="A489" s="253" t="s">
        <v>91</v>
      </c>
      <c r="B489" s="253"/>
      <c r="C489" s="253"/>
      <c r="D489" s="253"/>
      <c r="E489" s="253"/>
      <c r="F489" s="253"/>
      <c r="G489" s="253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  <c r="T489" s="56"/>
      <c r="U489" s="57"/>
    </row>
    <row r="490" spans="1:21" s="58" customFormat="1" ht="9" customHeight="1">
      <c r="A490" s="254">
        <v>161</v>
      </c>
      <c r="B490" s="176" t="s">
        <v>740</v>
      </c>
      <c r="C490" s="250" t="s">
        <v>151</v>
      </c>
      <c r="D490" s="264" t="s">
        <v>150</v>
      </c>
      <c r="E490" s="302">
        <v>1968</v>
      </c>
      <c r="F490" s="254" t="s">
        <v>23</v>
      </c>
      <c r="G490" s="302">
        <v>3</v>
      </c>
      <c r="H490" s="302">
        <v>3</v>
      </c>
      <c r="I490" s="252">
        <v>1668.49</v>
      </c>
      <c r="J490" s="252">
        <v>1536.34</v>
      </c>
      <c r="K490" s="302">
        <v>65</v>
      </c>
      <c r="L490" s="261">
        <f>'Приложение 2'!G493</f>
        <v>183685.49</v>
      </c>
      <c r="M490" s="252">
        <v>0</v>
      </c>
      <c r="N490" s="252">
        <v>0</v>
      </c>
      <c r="O490" s="252">
        <v>0</v>
      </c>
      <c r="P490" s="252">
        <f t="shared" ref="P490:P495" si="92">L490</f>
        <v>183685.49</v>
      </c>
      <c r="Q490" s="252">
        <v>0</v>
      </c>
      <c r="R490" s="252">
        <v>0</v>
      </c>
      <c r="S490" s="250" t="s">
        <v>269</v>
      </c>
      <c r="T490" s="56"/>
      <c r="U490" s="57"/>
    </row>
    <row r="491" spans="1:21" s="58" customFormat="1" ht="9" customHeight="1">
      <c r="A491" s="254">
        <v>162</v>
      </c>
      <c r="B491" s="176" t="s">
        <v>741</v>
      </c>
      <c r="C491" s="250" t="s">
        <v>151</v>
      </c>
      <c r="D491" s="264" t="s">
        <v>150</v>
      </c>
      <c r="E491" s="302">
        <v>1969</v>
      </c>
      <c r="F491" s="254" t="s">
        <v>23</v>
      </c>
      <c r="G491" s="302">
        <v>3</v>
      </c>
      <c r="H491" s="302">
        <v>3</v>
      </c>
      <c r="I491" s="252">
        <v>1668.49</v>
      </c>
      <c r="J491" s="252">
        <v>1522.09</v>
      </c>
      <c r="K491" s="302">
        <v>62</v>
      </c>
      <c r="L491" s="261">
        <f>'Приложение 2'!G494</f>
        <v>248199.42</v>
      </c>
      <c r="M491" s="252">
        <v>0</v>
      </c>
      <c r="N491" s="252">
        <v>0</v>
      </c>
      <c r="O491" s="252">
        <v>0</v>
      </c>
      <c r="P491" s="252">
        <f t="shared" si="92"/>
        <v>248199.42</v>
      </c>
      <c r="Q491" s="252">
        <v>0</v>
      </c>
      <c r="R491" s="252">
        <v>0</v>
      </c>
      <c r="S491" s="250" t="s">
        <v>269</v>
      </c>
      <c r="T491" s="56"/>
      <c r="U491" s="57"/>
    </row>
    <row r="492" spans="1:21" s="58" customFormat="1" ht="9" customHeight="1">
      <c r="A492" s="254">
        <v>163</v>
      </c>
      <c r="B492" s="176" t="s">
        <v>742</v>
      </c>
      <c r="C492" s="250" t="s">
        <v>151</v>
      </c>
      <c r="D492" s="264" t="s">
        <v>150</v>
      </c>
      <c r="E492" s="302">
        <v>1960</v>
      </c>
      <c r="F492" s="254" t="s">
        <v>23</v>
      </c>
      <c r="G492" s="302">
        <v>2</v>
      </c>
      <c r="H492" s="302">
        <v>2</v>
      </c>
      <c r="I492" s="252">
        <v>719.28</v>
      </c>
      <c r="J492" s="252">
        <v>625.73</v>
      </c>
      <c r="K492" s="302">
        <v>39</v>
      </c>
      <c r="L492" s="261">
        <f>'Приложение 2'!G495</f>
        <v>111107.32</v>
      </c>
      <c r="M492" s="252">
        <v>0</v>
      </c>
      <c r="N492" s="252">
        <v>0</v>
      </c>
      <c r="O492" s="252">
        <v>0</v>
      </c>
      <c r="P492" s="252">
        <f t="shared" si="92"/>
        <v>111107.32</v>
      </c>
      <c r="Q492" s="252">
        <v>0</v>
      </c>
      <c r="R492" s="252">
        <v>0</v>
      </c>
      <c r="S492" s="250" t="s">
        <v>269</v>
      </c>
      <c r="T492" s="56"/>
      <c r="U492" s="57"/>
    </row>
    <row r="493" spans="1:21" s="58" customFormat="1" ht="9" customHeight="1">
      <c r="A493" s="254">
        <v>164</v>
      </c>
      <c r="B493" s="176" t="s">
        <v>743</v>
      </c>
      <c r="C493" s="250" t="s">
        <v>151</v>
      </c>
      <c r="D493" s="264" t="s">
        <v>150</v>
      </c>
      <c r="E493" s="302">
        <v>1959</v>
      </c>
      <c r="F493" s="254" t="s">
        <v>23</v>
      </c>
      <c r="G493" s="302">
        <v>2</v>
      </c>
      <c r="H493" s="302">
        <v>2</v>
      </c>
      <c r="I493" s="252">
        <v>808.3</v>
      </c>
      <c r="J493" s="252">
        <v>701.59</v>
      </c>
      <c r="K493" s="302">
        <v>30</v>
      </c>
      <c r="L493" s="261">
        <f>'Приложение 2'!G496</f>
        <v>257191.98</v>
      </c>
      <c r="M493" s="252">
        <v>0</v>
      </c>
      <c r="N493" s="252">
        <v>0</v>
      </c>
      <c r="O493" s="252">
        <v>0</v>
      </c>
      <c r="P493" s="252">
        <f t="shared" si="92"/>
        <v>257191.98</v>
      </c>
      <c r="Q493" s="252">
        <v>0</v>
      </c>
      <c r="R493" s="252">
        <v>0</v>
      </c>
      <c r="S493" s="250" t="s">
        <v>269</v>
      </c>
      <c r="T493" s="56"/>
      <c r="U493" s="57"/>
    </row>
    <row r="494" spans="1:21" s="58" customFormat="1" ht="9" customHeight="1">
      <c r="A494" s="254">
        <v>165</v>
      </c>
      <c r="B494" s="176" t="s">
        <v>744</v>
      </c>
      <c r="C494" s="250" t="s">
        <v>151</v>
      </c>
      <c r="D494" s="264" t="s">
        <v>150</v>
      </c>
      <c r="E494" s="302">
        <v>1961</v>
      </c>
      <c r="F494" s="254" t="s">
        <v>23</v>
      </c>
      <c r="G494" s="302">
        <v>2</v>
      </c>
      <c r="H494" s="302">
        <v>3</v>
      </c>
      <c r="I494" s="252">
        <v>1112.33</v>
      </c>
      <c r="J494" s="252">
        <v>1004.07</v>
      </c>
      <c r="K494" s="302">
        <v>43</v>
      </c>
      <c r="L494" s="261">
        <f>'Приложение 2'!G497</f>
        <v>202502.06</v>
      </c>
      <c r="M494" s="252">
        <v>0</v>
      </c>
      <c r="N494" s="252">
        <v>0</v>
      </c>
      <c r="O494" s="252">
        <v>0</v>
      </c>
      <c r="P494" s="252">
        <f t="shared" si="92"/>
        <v>202502.06</v>
      </c>
      <c r="Q494" s="252">
        <v>0</v>
      </c>
      <c r="R494" s="252">
        <v>0</v>
      </c>
      <c r="S494" s="250" t="s">
        <v>269</v>
      </c>
      <c r="T494" s="56"/>
      <c r="U494" s="57"/>
    </row>
    <row r="495" spans="1:21" s="58" customFormat="1" ht="9" customHeight="1">
      <c r="A495" s="254">
        <v>166</v>
      </c>
      <c r="B495" s="176" t="s">
        <v>745</v>
      </c>
      <c r="C495" s="250" t="s">
        <v>151</v>
      </c>
      <c r="D495" s="264" t="s">
        <v>150</v>
      </c>
      <c r="E495" s="302">
        <v>1962</v>
      </c>
      <c r="F495" s="254" t="s">
        <v>23</v>
      </c>
      <c r="G495" s="302">
        <v>2</v>
      </c>
      <c r="H495" s="302">
        <v>3</v>
      </c>
      <c r="I495" s="252">
        <v>1112.33</v>
      </c>
      <c r="J495" s="252">
        <v>1012.21</v>
      </c>
      <c r="K495" s="302">
        <v>43</v>
      </c>
      <c r="L495" s="261">
        <f>'Приложение 2'!G498</f>
        <v>111107.32</v>
      </c>
      <c r="M495" s="252">
        <v>0</v>
      </c>
      <c r="N495" s="252">
        <v>0</v>
      </c>
      <c r="O495" s="252">
        <v>0</v>
      </c>
      <c r="P495" s="252">
        <f t="shared" si="92"/>
        <v>111107.32</v>
      </c>
      <c r="Q495" s="252">
        <v>0</v>
      </c>
      <c r="R495" s="252">
        <v>0</v>
      </c>
      <c r="S495" s="250" t="s">
        <v>269</v>
      </c>
      <c r="T495" s="62"/>
      <c r="U495" s="62"/>
    </row>
    <row r="496" spans="1:21" s="58" customFormat="1" ht="34.5" customHeight="1">
      <c r="A496" s="269" t="s">
        <v>735</v>
      </c>
      <c r="B496" s="269"/>
      <c r="C496" s="250"/>
      <c r="D496" s="254"/>
      <c r="E496" s="254" t="s">
        <v>68</v>
      </c>
      <c r="F496" s="254" t="s">
        <v>68</v>
      </c>
      <c r="G496" s="254" t="s">
        <v>68</v>
      </c>
      <c r="H496" s="254" t="s">
        <v>68</v>
      </c>
      <c r="I496" s="252">
        <f t="shared" ref="I496:R496" si="93">SUM(I490:I495)</f>
        <v>7089.22</v>
      </c>
      <c r="J496" s="252">
        <f t="shared" si="93"/>
        <v>6402.03</v>
      </c>
      <c r="K496" s="299">
        <f t="shared" si="93"/>
        <v>282</v>
      </c>
      <c r="L496" s="252">
        <f>SUM(L490:L495)</f>
        <v>1113793.5900000001</v>
      </c>
      <c r="M496" s="252">
        <f t="shared" si="93"/>
        <v>0</v>
      </c>
      <c r="N496" s="252">
        <f t="shared" si="93"/>
        <v>0</v>
      </c>
      <c r="O496" s="252">
        <f t="shared" si="93"/>
        <v>0</v>
      </c>
      <c r="P496" s="252">
        <f t="shared" si="93"/>
        <v>1113793.5900000001</v>
      </c>
      <c r="Q496" s="252">
        <f t="shared" si="93"/>
        <v>0</v>
      </c>
      <c r="R496" s="252">
        <f t="shared" si="93"/>
        <v>0</v>
      </c>
      <c r="S496" s="252"/>
      <c r="T496" s="56"/>
      <c r="U496" s="57"/>
    </row>
    <row r="497" spans="1:21" s="58" customFormat="1" ht="9" customHeight="1">
      <c r="A497" s="300" t="s">
        <v>86</v>
      </c>
      <c r="B497" s="300"/>
      <c r="C497" s="300"/>
      <c r="D497" s="300"/>
      <c r="E497" s="300"/>
      <c r="F497" s="300"/>
      <c r="G497" s="300"/>
      <c r="H497" s="300"/>
      <c r="I497" s="300"/>
      <c r="J497" s="300"/>
      <c r="K497" s="300"/>
      <c r="L497" s="300"/>
      <c r="M497" s="300"/>
      <c r="N497" s="300"/>
      <c r="O497" s="300"/>
      <c r="P497" s="300"/>
      <c r="Q497" s="300"/>
      <c r="R497" s="300"/>
      <c r="S497" s="300"/>
      <c r="T497" s="56"/>
      <c r="U497" s="63"/>
    </row>
    <row r="498" spans="1:21" s="58" customFormat="1" ht="9" customHeight="1">
      <c r="A498" s="301">
        <v>167</v>
      </c>
      <c r="B498" s="176" t="s">
        <v>755</v>
      </c>
      <c r="C498" s="250" t="s">
        <v>151</v>
      </c>
      <c r="D498" s="264" t="s">
        <v>150</v>
      </c>
      <c r="E498" s="302">
        <v>1971</v>
      </c>
      <c r="F498" s="254" t="s">
        <v>23</v>
      </c>
      <c r="G498" s="302">
        <v>2</v>
      </c>
      <c r="H498" s="302">
        <v>3</v>
      </c>
      <c r="I498" s="252">
        <v>985.6</v>
      </c>
      <c r="J498" s="252">
        <v>896.8</v>
      </c>
      <c r="K498" s="302">
        <v>36</v>
      </c>
      <c r="L498" s="261">
        <f>'Приложение 2'!G501</f>
        <v>3957701.78</v>
      </c>
      <c r="M498" s="252">
        <v>0</v>
      </c>
      <c r="N498" s="252">
        <v>0</v>
      </c>
      <c r="O498" s="252">
        <v>0</v>
      </c>
      <c r="P498" s="252">
        <f t="shared" ref="P498" si="94">L498</f>
        <v>3957701.78</v>
      </c>
      <c r="Q498" s="252">
        <v>0</v>
      </c>
      <c r="R498" s="252">
        <v>0</v>
      </c>
      <c r="S498" s="250" t="s">
        <v>269</v>
      </c>
      <c r="T498" s="59"/>
      <c r="U498" s="59"/>
    </row>
    <row r="499" spans="1:21" s="58" customFormat="1" ht="33.75" customHeight="1">
      <c r="A499" s="269" t="s">
        <v>87</v>
      </c>
      <c r="B499" s="269"/>
      <c r="C499" s="250"/>
      <c r="D499" s="176"/>
      <c r="E499" s="301" t="s">
        <v>68</v>
      </c>
      <c r="F499" s="301" t="s">
        <v>68</v>
      </c>
      <c r="G499" s="301" t="s">
        <v>68</v>
      </c>
      <c r="H499" s="301" t="s">
        <v>68</v>
      </c>
      <c r="I499" s="308">
        <f t="shared" ref="I499:R499" si="95">SUM(I498:I498)</f>
        <v>985.6</v>
      </c>
      <c r="J499" s="308">
        <f t="shared" si="95"/>
        <v>896.8</v>
      </c>
      <c r="K499" s="309">
        <f t="shared" si="95"/>
        <v>36</v>
      </c>
      <c r="L499" s="308">
        <f>SUM(L498:L498)</f>
        <v>3957701.78</v>
      </c>
      <c r="M499" s="308">
        <f t="shared" si="95"/>
        <v>0</v>
      </c>
      <c r="N499" s="308">
        <f t="shared" si="95"/>
        <v>0</v>
      </c>
      <c r="O499" s="308">
        <f t="shared" si="95"/>
        <v>0</v>
      </c>
      <c r="P499" s="308">
        <f t="shared" si="95"/>
        <v>3957701.78</v>
      </c>
      <c r="Q499" s="308">
        <f t="shared" si="95"/>
        <v>0</v>
      </c>
      <c r="R499" s="308">
        <f t="shared" si="95"/>
        <v>0</v>
      </c>
      <c r="S499" s="252"/>
      <c r="T499" s="59"/>
      <c r="U499" s="59"/>
    </row>
    <row r="500" spans="1:21" s="58" customFormat="1" ht="9" customHeight="1">
      <c r="A500" s="253" t="s">
        <v>56</v>
      </c>
      <c r="B500" s="253"/>
      <c r="C500" s="253"/>
      <c r="D500" s="253"/>
      <c r="E500" s="253"/>
      <c r="F500" s="253"/>
      <c r="G500" s="253"/>
      <c r="H500" s="253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253"/>
      <c r="T500" s="59"/>
      <c r="U500" s="59"/>
    </row>
    <row r="501" spans="1:21" s="58" customFormat="1" ht="9" customHeight="1">
      <c r="A501" s="254">
        <v>168</v>
      </c>
      <c r="B501" s="176" t="s">
        <v>777</v>
      </c>
      <c r="C501" s="250" t="s">
        <v>151</v>
      </c>
      <c r="D501" s="264" t="s">
        <v>150</v>
      </c>
      <c r="E501" s="302">
        <v>1967</v>
      </c>
      <c r="F501" s="254" t="s">
        <v>23</v>
      </c>
      <c r="G501" s="302">
        <v>2</v>
      </c>
      <c r="H501" s="302">
        <v>2</v>
      </c>
      <c r="I501" s="252">
        <v>753.7</v>
      </c>
      <c r="J501" s="252">
        <v>454.6</v>
      </c>
      <c r="K501" s="302">
        <v>53</v>
      </c>
      <c r="L501" s="261">
        <f>'Приложение 2'!G504</f>
        <v>2598392.75</v>
      </c>
      <c r="M501" s="252">
        <v>0</v>
      </c>
      <c r="N501" s="252">
        <v>0</v>
      </c>
      <c r="O501" s="252">
        <v>0</v>
      </c>
      <c r="P501" s="252">
        <f t="shared" ref="P501:P504" si="96">L501</f>
        <v>2598392.75</v>
      </c>
      <c r="Q501" s="252">
        <v>0</v>
      </c>
      <c r="R501" s="252">
        <v>0</v>
      </c>
      <c r="S501" s="250" t="s">
        <v>269</v>
      </c>
      <c r="T501" s="59"/>
      <c r="U501" s="59"/>
    </row>
    <row r="502" spans="1:21" s="58" customFormat="1" ht="9" customHeight="1">
      <c r="A502" s="254">
        <v>169</v>
      </c>
      <c r="B502" s="176" t="s">
        <v>778</v>
      </c>
      <c r="C502" s="250" t="s">
        <v>151</v>
      </c>
      <c r="D502" s="264" t="s">
        <v>150</v>
      </c>
      <c r="E502" s="302">
        <v>1970</v>
      </c>
      <c r="F502" s="254" t="s">
        <v>23</v>
      </c>
      <c r="G502" s="302">
        <v>2</v>
      </c>
      <c r="H502" s="302">
        <v>2</v>
      </c>
      <c r="I502" s="252">
        <v>836.7</v>
      </c>
      <c r="J502" s="252">
        <v>488</v>
      </c>
      <c r="K502" s="302">
        <v>34</v>
      </c>
      <c r="L502" s="261">
        <f>'Приложение 2'!G505</f>
        <v>2950183.98</v>
      </c>
      <c r="M502" s="252">
        <v>0</v>
      </c>
      <c r="N502" s="252">
        <v>0</v>
      </c>
      <c r="O502" s="252">
        <v>0</v>
      </c>
      <c r="P502" s="252">
        <f t="shared" si="96"/>
        <v>2950183.98</v>
      </c>
      <c r="Q502" s="252">
        <v>0</v>
      </c>
      <c r="R502" s="252">
        <v>0</v>
      </c>
      <c r="S502" s="250" t="s">
        <v>269</v>
      </c>
      <c r="T502" s="59"/>
      <c r="U502" s="59"/>
    </row>
    <row r="503" spans="1:21" s="58" customFormat="1" ht="9" customHeight="1">
      <c r="A503" s="254">
        <v>170</v>
      </c>
      <c r="B503" s="176" t="s">
        <v>781</v>
      </c>
      <c r="C503" s="250" t="s">
        <v>151</v>
      </c>
      <c r="D503" s="264" t="s">
        <v>150</v>
      </c>
      <c r="E503" s="302">
        <v>1977</v>
      </c>
      <c r="F503" s="254" t="s">
        <v>23</v>
      </c>
      <c r="G503" s="302">
        <v>2</v>
      </c>
      <c r="H503" s="302">
        <v>2</v>
      </c>
      <c r="I503" s="252">
        <v>846.2</v>
      </c>
      <c r="J503" s="252">
        <v>496.1</v>
      </c>
      <c r="K503" s="302">
        <v>24</v>
      </c>
      <c r="L503" s="261">
        <f>'Приложение 2'!G506</f>
        <v>2878501.12</v>
      </c>
      <c r="M503" s="252">
        <v>0</v>
      </c>
      <c r="N503" s="252">
        <v>0</v>
      </c>
      <c r="O503" s="252">
        <v>0</v>
      </c>
      <c r="P503" s="252">
        <f t="shared" si="96"/>
        <v>2878501.12</v>
      </c>
      <c r="Q503" s="252">
        <v>0</v>
      </c>
      <c r="R503" s="252">
        <v>0</v>
      </c>
      <c r="S503" s="250" t="s">
        <v>269</v>
      </c>
      <c r="T503" s="61"/>
      <c r="U503" s="57"/>
    </row>
    <row r="504" spans="1:21" s="58" customFormat="1" ht="9" customHeight="1">
      <c r="A504" s="254">
        <v>171</v>
      </c>
      <c r="B504" s="176" t="s">
        <v>782</v>
      </c>
      <c r="C504" s="250" t="s">
        <v>151</v>
      </c>
      <c r="D504" s="264" t="s">
        <v>150</v>
      </c>
      <c r="E504" s="302">
        <v>1979</v>
      </c>
      <c r="F504" s="254" t="s">
        <v>23</v>
      </c>
      <c r="G504" s="302">
        <v>2</v>
      </c>
      <c r="H504" s="302">
        <v>2</v>
      </c>
      <c r="I504" s="252">
        <v>864.7</v>
      </c>
      <c r="J504" s="252">
        <v>466.5</v>
      </c>
      <c r="K504" s="302">
        <v>31</v>
      </c>
      <c r="L504" s="261">
        <f>'Приложение 2'!G507</f>
        <v>2135453.09</v>
      </c>
      <c r="M504" s="252">
        <v>0</v>
      </c>
      <c r="N504" s="252">
        <v>0</v>
      </c>
      <c r="O504" s="252">
        <v>0</v>
      </c>
      <c r="P504" s="252">
        <f t="shared" si="96"/>
        <v>2135453.09</v>
      </c>
      <c r="Q504" s="252">
        <v>0</v>
      </c>
      <c r="R504" s="252">
        <v>0</v>
      </c>
      <c r="S504" s="250" t="s">
        <v>269</v>
      </c>
      <c r="T504" s="59"/>
      <c r="U504" s="59"/>
    </row>
    <row r="505" spans="1:21" s="58" customFormat="1" ht="26.25" customHeight="1">
      <c r="A505" s="269" t="s">
        <v>52</v>
      </c>
      <c r="B505" s="269"/>
      <c r="C505" s="250"/>
      <c r="D505" s="176"/>
      <c r="E505" s="254" t="s">
        <v>68</v>
      </c>
      <c r="F505" s="254" t="s">
        <v>68</v>
      </c>
      <c r="G505" s="254" t="s">
        <v>68</v>
      </c>
      <c r="H505" s="254" t="s">
        <v>68</v>
      </c>
      <c r="I505" s="252">
        <f>SUM(I501:I504)</f>
        <v>3301.3</v>
      </c>
      <c r="J505" s="252">
        <f t="shared" ref="J505:R505" si="97">SUM(J501:J504)</f>
        <v>1905.2</v>
      </c>
      <c r="K505" s="302">
        <f t="shared" si="97"/>
        <v>142</v>
      </c>
      <c r="L505" s="252">
        <f>SUM(L501:L504)</f>
        <v>10562530.940000001</v>
      </c>
      <c r="M505" s="252">
        <f t="shared" si="97"/>
        <v>0</v>
      </c>
      <c r="N505" s="252">
        <f t="shared" si="97"/>
        <v>0</v>
      </c>
      <c r="O505" s="252">
        <f t="shared" si="97"/>
        <v>0</v>
      </c>
      <c r="P505" s="252">
        <f t="shared" si="97"/>
        <v>10562530.940000001</v>
      </c>
      <c r="Q505" s="252">
        <f t="shared" si="97"/>
        <v>0</v>
      </c>
      <c r="R505" s="252">
        <f t="shared" si="97"/>
        <v>0</v>
      </c>
      <c r="S505" s="252"/>
      <c r="T505" s="56"/>
      <c r="U505" s="57"/>
    </row>
    <row r="506" spans="1:21" s="58" customFormat="1" ht="9" customHeight="1">
      <c r="A506" s="253" t="s">
        <v>48</v>
      </c>
      <c r="B506" s="253"/>
      <c r="C506" s="253"/>
      <c r="D506" s="253"/>
      <c r="E506" s="253"/>
      <c r="F506" s="253"/>
      <c r="G506" s="253"/>
      <c r="H506" s="253"/>
      <c r="I506" s="253"/>
      <c r="J506" s="253"/>
      <c r="K506" s="253"/>
      <c r="L506" s="253"/>
      <c r="M506" s="253"/>
      <c r="N506" s="253"/>
      <c r="O506" s="253"/>
      <c r="P506" s="253"/>
      <c r="Q506" s="253"/>
      <c r="R506" s="253"/>
      <c r="S506" s="253"/>
      <c r="T506" s="56"/>
      <c r="U506" s="57"/>
    </row>
    <row r="507" spans="1:21" s="58" customFormat="1" ht="9" customHeight="1">
      <c r="A507" s="254">
        <v>172</v>
      </c>
      <c r="B507" s="176" t="s">
        <v>760</v>
      </c>
      <c r="C507" s="250" t="s">
        <v>151</v>
      </c>
      <c r="D507" s="264" t="s">
        <v>150</v>
      </c>
      <c r="E507" s="302">
        <v>1965</v>
      </c>
      <c r="F507" s="254" t="s">
        <v>23</v>
      </c>
      <c r="G507" s="302">
        <v>2</v>
      </c>
      <c r="H507" s="302">
        <v>2</v>
      </c>
      <c r="I507" s="252">
        <v>542.5</v>
      </c>
      <c r="J507" s="252">
        <v>474.4</v>
      </c>
      <c r="K507" s="302">
        <v>25</v>
      </c>
      <c r="L507" s="261">
        <f>'Приложение 2'!G510</f>
        <v>1942100.8</v>
      </c>
      <c r="M507" s="252">
        <v>0</v>
      </c>
      <c r="N507" s="252">
        <v>0</v>
      </c>
      <c r="O507" s="252">
        <v>0</v>
      </c>
      <c r="P507" s="252">
        <f t="shared" ref="P507" si="98">L507</f>
        <v>1942100.8</v>
      </c>
      <c r="Q507" s="252">
        <v>0</v>
      </c>
      <c r="R507" s="252">
        <v>0</v>
      </c>
      <c r="S507" s="250" t="s">
        <v>269</v>
      </c>
      <c r="T507" s="59"/>
      <c r="U507" s="59"/>
    </row>
    <row r="508" spans="1:21" s="58" customFormat="1" ht="26.25" customHeight="1">
      <c r="A508" s="269" t="s">
        <v>53</v>
      </c>
      <c r="B508" s="269"/>
      <c r="C508" s="250"/>
      <c r="D508" s="254"/>
      <c r="E508" s="254" t="s">
        <v>68</v>
      </c>
      <c r="F508" s="254" t="s">
        <v>68</v>
      </c>
      <c r="G508" s="254" t="s">
        <v>68</v>
      </c>
      <c r="H508" s="254" t="s">
        <v>68</v>
      </c>
      <c r="I508" s="252">
        <f t="shared" ref="I508:R508" si="99">SUM(I507:I507)</f>
        <v>542.5</v>
      </c>
      <c r="J508" s="252">
        <f t="shared" si="99"/>
        <v>474.4</v>
      </c>
      <c r="K508" s="299">
        <f t="shared" si="99"/>
        <v>25</v>
      </c>
      <c r="L508" s="252">
        <f>SUM(L507:L507)</f>
        <v>1942100.8</v>
      </c>
      <c r="M508" s="252">
        <f t="shared" si="99"/>
        <v>0</v>
      </c>
      <c r="N508" s="252">
        <f t="shared" si="99"/>
        <v>0</v>
      </c>
      <c r="O508" s="252">
        <f t="shared" si="99"/>
        <v>0</v>
      </c>
      <c r="P508" s="252">
        <f t="shared" si="99"/>
        <v>1942100.8</v>
      </c>
      <c r="Q508" s="252">
        <f t="shared" si="99"/>
        <v>0</v>
      </c>
      <c r="R508" s="252">
        <f t="shared" si="99"/>
        <v>0</v>
      </c>
      <c r="S508" s="252"/>
      <c r="T508" s="56"/>
      <c r="U508" s="57"/>
    </row>
    <row r="509" spans="1:21" s="58" customFormat="1" ht="9" customHeight="1">
      <c r="A509" s="253" t="s">
        <v>49</v>
      </c>
      <c r="B509" s="253"/>
      <c r="C509" s="253"/>
      <c r="D509" s="253"/>
      <c r="E509" s="253"/>
      <c r="F509" s="253"/>
      <c r="G509" s="253"/>
      <c r="H509" s="253"/>
      <c r="I509" s="253"/>
      <c r="J509" s="253"/>
      <c r="K509" s="253"/>
      <c r="L509" s="253"/>
      <c r="M509" s="253"/>
      <c r="N509" s="253"/>
      <c r="O509" s="253"/>
      <c r="P509" s="253"/>
      <c r="Q509" s="253"/>
      <c r="R509" s="253"/>
      <c r="S509" s="253"/>
      <c r="T509" s="56"/>
      <c r="U509" s="57"/>
    </row>
    <row r="510" spans="1:21" s="58" customFormat="1" ht="9" customHeight="1">
      <c r="A510" s="254">
        <v>173</v>
      </c>
      <c r="B510" s="310" t="s">
        <v>767</v>
      </c>
      <c r="C510" s="250" t="s">
        <v>151</v>
      </c>
      <c r="D510" s="264" t="s">
        <v>150</v>
      </c>
      <c r="E510" s="302">
        <v>1953</v>
      </c>
      <c r="F510" s="254" t="s">
        <v>23</v>
      </c>
      <c r="G510" s="302">
        <v>2</v>
      </c>
      <c r="H510" s="302">
        <v>2</v>
      </c>
      <c r="I510" s="252">
        <v>401.5</v>
      </c>
      <c r="J510" s="252">
        <v>381.6</v>
      </c>
      <c r="K510" s="302">
        <v>10</v>
      </c>
      <c r="L510" s="261">
        <f>'Приложение 2'!G513</f>
        <v>1549157.55</v>
      </c>
      <c r="M510" s="252">
        <v>0</v>
      </c>
      <c r="N510" s="252">
        <v>0</v>
      </c>
      <c r="O510" s="252">
        <v>0</v>
      </c>
      <c r="P510" s="252">
        <f t="shared" ref="P510:P514" si="100">L510</f>
        <v>1549157.55</v>
      </c>
      <c r="Q510" s="252">
        <v>0</v>
      </c>
      <c r="R510" s="252">
        <v>0</v>
      </c>
      <c r="S510" s="250" t="s">
        <v>269</v>
      </c>
      <c r="T510" s="56"/>
      <c r="U510" s="57"/>
    </row>
    <row r="511" spans="1:21" s="58" customFormat="1" ht="9" customHeight="1">
      <c r="A511" s="254">
        <v>174</v>
      </c>
      <c r="B511" s="310" t="s">
        <v>768</v>
      </c>
      <c r="C511" s="250" t="s">
        <v>151</v>
      </c>
      <c r="D511" s="264" t="s">
        <v>150</v>
      </c>
      <c r="E511" s="302">
        <v>1975</v>
      </c>
      <c r="F511" s="254" t="s">
        <v>23</v>
      </c>
      <c r="G511" s="302">
        <v>5</v>
      </c>
      <c r="H511" s="302">
        <v>2</v>
      </c>
      <c r="I511" s="252">
        <v>2358.1</v>
      </c>
      <c r="J511" s="252">
        <v>1805.2</v>
      </c>
      <c r="K511" s="302">
        <v>99</v>
      </c>
      <c r="L511" s="261">
        <f>'Приложение 2'!G514</f>
        <v>2556352.27</v>
      </c>
      <c r="M511" s="252">
        <v>0</v>
      </c>
      <c r="N511" s="252">
        <v>0</v>
      </c>
      <c r="O511" s="252">
        <v>0</v>
      </c>
      <c r="P511" s="252">
        <f t="shared" si="100"/>
        <v>2556352.27</v>
      </c>
      <c r="Q511" s="252">
        <v>0</v>
      </c>
      <c r="R511" s="252">
        <v>0</v>
      </c>
      <c r="S511" s="250" t="s">
        <v>269</v>
      </c>
      <c r="T511" s="56"/>
      <c r="U511" s="57"/>
    </row>
    <row r="512" spans="1:21" s="58" customFormat="1" ht="9" customHeight="1">
      <c r="A512" s="254">
        <v>175</v>
      </c>
      <c r="B512" s="310" t="s">
        <v>769</v>
      </c>
      <c r="C512" s="250" t="s">
        <v>151</v>
      </c>
      <c r="D512" s="264" t="s">
        <v>150</v>
      </c>
      <c r="E512" s="302">
        <v>1968</v>
      </c>
      <c r="F512" s="254" t="s">
        <v>23</v>
      </c>
      <c r="G512" s="302">
        <v>2</v>
      </c>
      <c r="H512" s="302">
        <v>2</v>
      </c>
      <c r="I512" s="252">
        <v>669.7</v>
      </c>
      <c r="J512" s="252">
        <v>645.1</v>
      </c>
      <c r="K512" s="302">
        <v>20</v>
      </c>
      <c r="L512" s="261">
        <f>'Приложение 2'!G515</f>
        <v>1828619.76</v>
      </c>
      <c r="M512" s="252">
        <v>0</v>
      </c>
      <c r="N512" s="252">
        <v>0</v>
      </c>
      <c r="O512" s="252">
        <v>0</v>
      </c>
      <c r="P512" s="252">
        <f t="shared" si="100"/>
        <v>1828619.76</v>
      </c>
      <c r="Q512" s="252">
        <v>0</v>
      </c>
      <c r="R512" s="252">
        <v>0</v>
      </c>
      <c r="S512" s="250" t="s">
        <v>269</v>
      </c>
      <c r="T512" s="56"/>
      <c r="U512" s="57"/>
    </row>
    <row r="513" spans="1:21" s="58" customFormat="1" ht="9" customHeight="1">
      <c r="A513" s="254">
        <v>176</v>
      </c>
      <c r="B513" s="310" t="s">
        <v>770</v>
      </c>
      <c r="C513" s="250" t="s">
        <v>151</v>
      </c>
      <c r="D513" s="264" t="s">
        <v>150</v>
      </c>
      <c r="E513" s="302">
        <v>1970</v>
      </c>
      <c r="F513" s="254" t="s">
        <v>23</v>
      </c>
      <c r="G513" s="302">
        <v>2</v>
      </c>
      <c r="H513" s="302">
        <v>2</v>
      </c>
      <c r="I513" s="252">
        <v>668.8</v>
      </c>
      <c r="J513" s="252">
        <v>644.20000000000005</v>
      </c>
      <c r="K513" s="302">
        <v>13</v>
      </c>
      <c r="L513" s="261">
        <f>'Приложение 2'!G516</f>
        <v>2522429.11</v>
      </c>
      <c r="M513" s="252">
        <v>0</v>
      </c>
      <c r="N513" s="252">
        <v>0</v>
      </c>
      <c r="O513" s="252">
        <v>0</v>
      </c>
      <c r="P513" s="252">
        <f t="shared" si="100"/>
        <v>2522429.11</v>
      </c>
      <c r="Q513" s="252">
        <v>0</v>
      </c>
      <c r="R513" s="252">
        <v>0</v>
      </c>
      <c r="S513" s="250" t="s">
        <v>269</v>
      </c>
      <c r="T513" s="56"/>
      <c r="U513" s="57"/>
    </row>
    <row r="514" spans="1:21" s="58" customFormat="1" ht="9" customHeight="1">
      <c r="A514" s="254">
        <v>177</v>
      </c>
      <c r="B514" s="310" t="s">
        <v>775</v>
      </c>
      <c r="C514" s="250" t="s">
        <v>151</v>
      </c>
      <c r="D514" s="264" t="s">
        <v>150</v>
      </c>
      <c r="E514" s="302">
        <v>1969</v>
      </c>
      <c r="F514" s="254" t="s">
        <v>23</v>
      </c>
      <c r="G514" s="302">
        <v>2</v>
      </c>
      <c r="H514" s="302">
        <v>2</v>
      </c>
      <c r="I514" s="252">
        <v>686.4</v>
      </c>
      <c r="J514" s="252">
        <v>564.4</v>
      </c>
      <c r="K514" s="302">
        <v>40</v>
      </c>
      <c r="L514" s="261">
        <f>'Приложение 2'!G517</f>
        <v>2322120.94</v>
      </c>
      <c r="M514" s="252">
        <v>0</v>
      </c>
      <c r="N514" s="252">
        <v>0</v>
      </c>
      <c r="O514" s="252">
        <v>0</v>
      </c>
      <c r="P514" s="252">
        <f t="shared" si="100"/>
        <v>2322120.94</v>
      </c>
      <c r="Q514" s="252">
        <v>0</v>
      </c>
      <c r="R514" s="252">
        <v>0</v>
      </c>
      <c r="S514" s="250" t="s">
        <v>269</v>
      </c>
      <c r="T514" s="59"/>
      <c r="U514" s="59"/>
    </row>
    <row r="515" spans="1:21" s="58" customFormat="1" ht="24" customHeight="1">
      <c r="A515" s="269" t="s">
        <v>54</v>
      </c>
      <c r="B515" s="269"/>
      <c r="C515" s="250"/>
      <c r="D515" s="176"/>
      <c r="E515" s="254" t="s">
        <v>68</v>
      </c>
      <c r="F515" s="254" t="s">
        <v>68</v>
      </c>
      <c r="G515" s="254" t="s">
        <v>68</v>
      </c>
      <c r="H515" s="254" t="s">
        <v>68</v>
      </c>
      <c r="I515" s="252">
        <f>SUM(I510:I514)</f>
        <v>4784.5</v>
      </c>
      <c r="J515" s="252">
        <f t="shared" ref="J515:R515" si="101">SUM(J510:J514)</f>
        <v>4040.5000000000005</v>
      </c>
      <c r="K515" s="299">
        <f t="shared" si="101"/>
        <v>182</v>
      </c>
      <c r="L515" s="252">
        <f t="shared" si="101"/>
        <v>10778679.629999999</v>
      </c>
      <c r="M515" s="252">
        <f t="shared" si="101"/>
        <v>0</v>
      </c>
      <c r="N515" s="252">
        <f t="shared" si="101"/>
        <v>0</v>
      </c>
      <c r="O515" s="252">
        <f t="shared" si="101"/>
        <v>0</v>
      </c>
      <c r="P515" s="252">
        <f t="shared" si="101"/>
        <v>10778679.629999999</v>
      </c>
      <c r="Q515" s="252">
        <f t="shared" si="101"/>
        <v>0</v>
      </c>
      <c r="R515" s="252">
        <f t="shared" si="101"/>
        <v>0</v>
      </c>
      <c r="S515" s="252"/>
      <c r="T515" s="59"/>
      <c r="U515" s="59"/>
    </row>
    <row r="516" spans="1:21" s="58" customFormat="1" ht="9" customHeight="1">
      <c r="A516" s="253" t="s">
        <v>51</v>
      </c>
      <c r="B516" s="253"/>
      <c r="C516" s="253"/>
      <c r="D516" s="253"/>
      <c r="E516" s="253"/>
      <c r="F516" s="253"/>
      <c r="G516" s="253"/>
      <c r="H516" s="253"/>
      <c r="I516" s="253"/>
      <c r="J516" s="253"/>
      <c r="K516" s="253"/>
      <c r="L516" s="253"/>
      <c r="M516" s="253"/>
      <c r="N516" s="253"/>
      <c r="O516" s="253"/>
      <c r="P516" s="253"/>
      <c r="Q516" s="253"/>
      <c r="R516" s="253"/>
      <c r="S516" s="253"/>
      <c r="T516" s="61"/>
      <c r="U516" s="57"/>
    </row>
    <row r="517" spans="1:21" s="58" customFormat="1" ht="9" customHeight="1">
      <c r="A517" s="254">
        <v>178</v>
      </c>
      <c r="B517" s="176" t="s">
        <v>774</v>
      </c>
      <c r="C517" s="250" t="s">
        <v>151</v>
      </c>
      <c r="D517" s="264" t="s">
        <v>150</v>
      </c>
      <c r="E517" s="302">
        <v>1983</v>
      </c>
      <c r="F517" s="254" t="s">
        <v>23</v>
      </c>
      <c r="G517" s="302">
        <v>2</v>
      </c>
      <c r="H517" s="302">
        <v>3</v>
      </c>
      <c r="I517" s="252">
        <v>2481.9</v>
      </c>
      <c r="J517" s="252">
        <v>963.5</v>
      </c>
      <c r="K517" s="302">
        <v>27</v>
      </c>
      <c r="L517" s="261">
        <f>'Приложение 2'!G520</f>
        <v>4289260.26</v>
      </c>
      <c r="M517" s="252">
        <v>0</v>
      </c>
      <c r="N517" s="252">
        <v>0</v>
      </c>
      <c r="O517" s="252">
        <v>0</v>
      </c>
      <c r="P517" s="252">
        <f t="shared" ref="P517" si="102">L517</f>
        <v>4289260.26</v>
      </c>
      <c r="Q517" s="252">
        <v>0</v>
      </c>
      <c r="R517" s="252">
        <v>0</v>
      </c>
      <c r="S517" s="250" t="s">
        <v>269</v>
      </c>
      <c r="T517" s="56"/>
      <c r="U517" s="57"/>
    </row>
    <row r="518" spans="1:21" s="58" customFormat="1" ht="24" customHeight="1">
      <c r="A518" s="269" t="s">
        <v>55</v>
      </c>
      <c r="B518" s="269"/>
      <c r="C518" s="250"/>
      <c r="D518" s="176"/>
      <c r="E518" s="254" t="s">
        <v>68</v>
      </c>
      <c r="F518" s="254" t="s">
        <v>68</v>
      </c>
      <c r="G518" s="254" t="s">
        <v>68</v>
      </c>
      <c r="H518" s="254" t="s">
        <v>68</v>
      </c>
      <c r="I518" s="252">
        <f t="shared" ref="I518:R518" si="103">SUM(I517:I517)</f>
        <v>2481.9</v>
      </c>
      <c r="J518" s="252">
        <f t="shared" si="103"/>
        <v>963.5</v>
      </c>
      <c r="K518" s="299">
        <f t="shared" si="103"/>
        <v>27</v>
      </c>
      <c r="L518" s="252">
        <f t="shared" si="103"/>
        <v>4289260.26</v>
      </c>
      <c r="M518" s="252">
        <f t="shared" si="103"/>
        <v>0</v>
      </c>
      <c r="N518" s="252">
        <f t="shared" si="103"/>
        <v>0</v>
      </c>
      <c r="O518" s="252">
        <f t="shared" si="103"/>
        <v>0</v>
      </c>
      <c r="P518" s="252">
        <f t="shared" si="103"/>
        <v>4289260.26</v>
      </c>
      <c r="Q518" s="252">
        <f t="shared" si="103"/>
        <v>0</v>
      </c>
      <c r="R518" s="252">
        <f t="shared" si="103"/>
        <v>0</v>
      </c>
      <c r="S518" s="252"/>
      <c r="T518" s="61"/>
      <c r="U518" s="57"/>
    </row>
    <row r="519" spans="1:21" s="58" customFormat="1" ht="9" customHeight="1">
      <c r="A519" s="253" t="s">
        <v>783</v>
      </c>
      <c r="B519" s="253"/>
      <c r="C519" s="253"/>
      <c r="D519" s="253"/>
      <c r="E519" s="253"/>
      <c r="F519" s="253"/>
      <c r="G519" s="253"/>
      <c r="H519" s="253"/>
      <c r="I519" s="253"/>
      <c r="J519" s="253"/>
      <c r="K519" s="253"/>
      <c r="L519" s="253"/>
      <c r="M519" s="253"/>
      <c r="N519" s="253"/>
      <c r="O519" s="253"/>
      <c r="P519" s="253"/>
      <c r="Q519" s="253"/>
      <c r="R519" s="253"/>
      <c r="S519" s="253"/>
      <c r="T519" s="61"/>
      <c r="U519" s="57"/>
    </row>
    <row r="520" spans="1:21" s="58" customFormat="1" ht="9" customHeight="1">
      <c r="A520" s="254">
        <v>179</v>
      </c>
      <c r="B520" s="176" t="s">
        <v>784</v>
      </c>
      <c r="C520" s="250" t="s">
        <v>151</v>
      </c>
      <c r="D520" s="264" t="s">
        <v>150</v>
      </c>
      <c r="E520" s="302">
        <v>1979</v>
      </c>
      <c r="F520" s="254" t="s">
        <v>24</v>
      </c>
      <c r="G520" s="302">
        <v>2</v>
      </c>
      <c r="H520" s="302">
        <v>2</v>
      </c>
      <c r="I520" s="252">
        <v>760</v>
      </c>
      <c r="J520" s="252">
        <v>585.79999999999995</v>
      </c>
      <c r="K520" s="302">
        <v>36</v>
      </c>
      <c r="L520" s="261">
        <f>'Приложение 2'!G523</f>
        <v>1902119.94</v>
      </c>
      <c r="M520" s="252">
        <v>0</v>
      </c>
      <c r="N520" s="252">
        <v>0</v>
      </c>
      <c r="O520" s="252">
        <v>0</v>
      </c>
      <c r="P520" s="252">
        <f t="shared" ref="P520" si="104">L520</f>
        <v>1902119.94</v>
      </c>
      <c r="Q520" s="252">
        <v>0</v>
      </c>
      <c r="R520" s="252">
        <v>0</v>
      </c>
      <c r="S520" s="250" t="s">
        <v>269</v>
      </c>
      <c r="T520" s="61"/>
      <c r="U520" s="57"/>
    </row>
    <row r="521" spans="1:21" s="58" customFormat="1" ht="33.75" customHeight="1">
      <c r="A521" s="269" t="s">
        <v>787</v>
      </c>
      <c r="B521" s="269"/>
      <c r="C521" s="250"/>
      <c r="D521" s="176"/>
      <c r="E521" s="254" t="s">
        <v>68</v>
      </c>
      <c r="F521" s="254" t="s">
        <v>68</v>
      </c>
      <c r="G521" s="254" t="s">
        <v>68</v>
      </c>
      <c r="H521" s="254" t="s">
        <v>68</v>
      </c>
      <c r="I521" s="252">
        <f t="shared" ref="I521:R521" si="105">SUM(I520:I520)</f>
        <v>760</v>
      </c>
      <c r="J521" s="252">
        <f t="shared" si="105"/>
        <v>585.79999999999995</v>
      </c>
      <c r="K521" s="254">
        <f t="shared" si="105"/>
        <v>36</v>
      </c>
      <c r="L521" s="252">
        <f>SUM(L520:L520)</f>
        <v>1902119.94</v>
      </c>
      <c r="M521" s="252">
        <f t="shared" si="105"/>
        <v>0</v>
      </c>
      <c r="N521" s="252">
        <f t="shared" si="105"/>
        <v>0</v>
      </c>
      <c r="O521" s="252">
        <f t="shared" si="105"/>
        <v>0</v>
      </c>
      <c r="P521" s="252">
        <f t="shared" si="105"/>
        <v>1902119.94</v>
      </c>
      <c r="Q521" s="252">
        <f t="shared" si="105"/>
        <v>0</v>
      </c>
      <c r="R521" s="252">
        <f t="shared" si="105"/>
        <v>0</v>
      </c>
      <c r="S521" s="252"/>
      <c r="T521" s="61"/>
      <c r="U521" s="57"/>
    </row>
    <row r="522" spans="1:21" s="58" customFormat="1" ht="9" customHeight="1">
      <c r="A522" s="253" t="s">
        <v>74</v>
      </c>
      <c r="B522" s="253"/>
      <c r="C522" s="253"/>
      <c r="D522" s="253"/>
      <c r="E522" s="253"/>
      <c r="F522" s="253"/>
      <c r="G522" s="253"/>
      <c r="H522" s="253"/>
      <c r="I522" s="253"/>
      <c r="J522" s="253"/>
      <c r="K522" s="253"/>
      <c r="L522" s="253"/>
      <c r="M522" s="253"/>
      <c r="N522" s="253"/>
      <c r="O522" s="253"/>
      <c r="P522" s="253"/>
      <c r="Q522" s="253"/>
      <c r="R522" s="253"/>
      <c r="S522" s="253"/>
      <c r="T522" s="61"/>
      <c r="U522" s="57"/>
    </row>
    <row r="523" spans="1:21" s="58" customFormat="1" ht="9" customHeight="1">
      <c r="A523" s="254">
        <v>180</v>
      </c>
      <c r="B523" s="176" t="s">
        <v>790</v>
      </c>
      <c r="C523" s="250" t="s">
        <v>151</v>
      </c>
      <c r="D523" s="264" t="s">
        <v>150</v>
      </c>
      <c r="E523" s="302">
        <v>1964</v>
      </c>
      <c r="F523" s="254" t="s">
        <v>23</v>
      </c>
      <c r="G523" s="302">
        <v>2</v>
      </c>
      <c r="H523" s="302">
        <v>2</v>
      </c>
      <c r="I523" s="252">
        <v>363.1</v>
      </c>
      <c r="J523" s="252">
        <v>342.7</v>
      </c>
      <c r="K523" s="302">
        <v>8</v>
      </c>
      <c r="L523" s="261">
        <f>'Приложение 2'!G526</f>
        <v>1413464.92</v>
      </c>
      <c r="M523" s="252">
        <v>0</v>
      </c>
      <c r="N523" s="252">
        <v>0</v>
      </c>
      <c r="O523" s="252">
        <v>0</v>
      </c>
      <c r="P523" s="252">
        <f t="shared" ref="P523:P524" si="106">L523</f>
        <v>1413464.92</v>
      </c>
      <c r="Q523" s="252">
        <v>0</v>
      </c>
      <c r="R523" s="252">
        <v>0</v>
      </c>
      <c r="S523" s="250" t="s">
        <v>269</v>
      </c>
      <c r="T523" s="61"/>
      <c r="U523" s="57"/>
    </row>
    <row r="524" spans="1:21" s="58" customFormat="1" ht="9" customHeight="1">
      <c r="A524" s="254">
        <v>181</v>
      </c>
      <c r="B524" s="176" t="s">
        <v>791</v>
      </c>
      <c r="C524" s="250" t="s">
        <v>151</v>
      </c>
      <c r="D524" s="264" t="s">
        <v>150</v>
      </c>
      <c r="E524" s="302">
        <v>1964</v>
      </c>
      <c r="F524" s="254" t="s">
        <v>23</v>
      </c>
      <c r="G524" s="302">
        <v>2</v>
      </c>
      <c r="H524" s="302">
        <v>2</v>
      </c>
      <c r="I524" s="252">
        <v>418.9</v>
      </c>
      <c r="J524" s="252">
        <v>398.7</v>
      </c>
      <c r="K524" s="302">
        <v>16</v>
      </c>
      <c r="L524" s="261">
        <f>'Приложение 2'!G527</f>
        <v>1817312.04</v>
      </c>
      <c r="M524" s="252">
        <v>0</v>
      </c>
      <c r="N524" s="252">
        <v>0</v>
      </c>
      <c r="O524" s="252">
        <v>0</v>
      </c>
      <c r="P524" s="252">
        <f t="shared" si="106"/>
        <v>1817312.04</v>
      </c>
      <c r="Q524" s="252">
        <v>0</v>
      </c>
      <c r="R524" s="252">
        <v>0</v>
      </c>
      <c r="S524" s="250" t="s">
        <v>269</v>
      </c>
      <c r="T524" s="64"/>
      <c r="U524" s="64"/>
    </row>
    <row r="525" spans="1:21" s="58" customFormat="1" ht="35.25" customHeight="1">
      <c r="A525" s="269" t="s">
        <v>792</v>
      </c>
      <c r="B525" s="269"/>
      <c r="C525" s="250"/>
      <c r="D525" s="176"/>
      <c r="E525" s="254" t="s">
        <v>68</v>
      </c>
      <c r="F525" s="254" t="s">
        <v>68</v>
      </c>
      <c r="G525" s="254" t="s">
        <v>68</v>
      </c>
      <c r="H525" s="254" t="s">
        <v>68</v>
      </c>
      <c r="I525" s="252">
        <f>SUM(I523:I524)</f>
        <v>782</v>
      </c>
      <c r="J525" s="252">
        <f t="shared" ref="J525:R525" si="107">SUM(J523:J524)</f>
        <v>741.4</v>
      </c>
      <c r="K525" s="302">
        <f t="shared" si="107"/>
        <v>24</v>
      </c>
      <c r="L525" s="252">
        <f>SUM(L523:L524)</f>
        <v>3230776.96</v>
      </c>
      <c r="M525" s="252">
        <f t="shared" si="107"/>
        <v>0</v>
      </c>
      <c r="N525" s="252">
        <f t="shared" si="107"/>
        <v>0</v>
      </c>
      <c r="O525" s="252">
        <f t="shared" si="107"/>
        <v>0</v>
      </c>
      <c r="P525" s="252">
        <f t="shared" si="107"/>
        <v>3230776.96</v>
      </c>
      <c r="Q525" s="252">
        <f t="shared" si="107"/>
        <v>0</v>
      </c>
      <c r="R525" s="252">
        <f t="shared" si="107"/>
        <v>0</v>
      </c>
      <c r="S525" s="252"/>
      <c r="T525" s="56"/>
      <c r="U525" s="57"/>
    </row>
    <row r="526" spans="1:21" s="58" customFormat="1" ht="9" customHeight="1">
      <c r="A526" s="311" t="s">
        <v>114</v>
      </c>
      <c r="B526" s="311"/>
      <c r="C526" s="311"/>
      <c r="D526" s="311"/>
      <c r="E526" s="311"/>
      <c r="F526" s="311"/>
      <c r="G526" s="311"/>
      <c r="H526" s="311"/>
      <c r="I526" s="311"/>
      <c r="J526" s="311"/>
      <c r="K526" s="311"/>
      <c r="L526" s="311"/>
      <c r="M526" s="311"/>
      <c r="N526" s="311"/>
      <c r="O526" s="311"/>
      <c r="P526" s="311"/>
      <c r="Q526" s="311"/>
      <c r="R526" s="311"/>
      <c r="S526" s="311"/>
      <c r="T526" s="56"/>
      <c r="U526" s="57"/>
    </row>
    <row r="527" spans="1:21" s="58" customFormat="1" ht="9" customHeight="1">
      <c r="A527" s="312">
        <v>182</v>
      </c>
      <c r="B527" s="176" t="s">
        <v>295</v>
      </c>
      <c r="C527" s="250" t="s">
        <v>151</v>
      </c>
      <c r="D527" s="264" t="s">
        <v>150</v>
      </c>
      <c r="E527" s="302">
        <v>1988</v>
      </c>
      <c r="F527" s="254" t="s">
        <v>24</v>
      </c>
      <c r="G527" s="302">
        <v>5</v>
      </c>
      <c r="H527" s="302">
        <v>4</v>
      </c>
      <c r="I527" s="252">
        <v>4344.51</v>
      </c>
      <c r="J527" s="252">
        <v>3100.21</v>
      </c>
      <c r="K527" s="302">
        <v>27</v>
      </c>
      <c r="L527" s="261">
        <f>'Приложение 2'!G530</f>
        <v>4464801.4800000004</v>
      </c>
      <c r="M527" s="252">
        <v>0</v>
      </c>
      <c r="N527" s="252">
        <v>0</v>
      </c>
      <c r="O527" s="252">
        <v>0</v>
      </c>
      <c r="P527" s="252">
        <f t="shared" ref="P527:P530" si="108">L527</f>
        <v>4464801.4800000004</v>
      </c>
      <c r="Q527" s="252">
        <v>0</v>
      </c>
      <c r="R527" s="252">
        <v>0</v>
      </c>
      <c r="S527" s="250" t="s">
        <v>269</v>
      </c>
      <c r="T527" s="56"/>
      <c r="U527" s="57"/>
    </row>
    <row r="528" spans="1:21" s="58" customFormat="1" ht="9" customHeight="1">
      <c r="A528" s="312">
        <v>183</v>
      </c>
      <c r="B528" s="176" t="s">
        <v>296</v>
      </c>
      <c r="C528" s="250" t="s">
        <v>151</v>
      </c>
      <c r="D528" s="264" t="s">
        <v>150</v>
      </c>
      <c r="E528" s="302">
        <v>1986</v>
      </c>
      <c r="F528" s="254" t="s">
        <v>24</v>
      </c>
      <c r="G528" s="302">
        <v>3</v>
      </c>
      <c r="H528" s="302">
        <v>3</v>
      </c>
      <c r="I528" s="252">
        <v>1551</v>
      </c>
      <c r="J528" s="252">
        <v>1316.3</v>
      </c>
      <c r="K528" s="302">
        <v>11</v>
      </c>
      <c r="L528" s="261">
        <f>'Приложение 2'!G531</f>
        <v>3123757.47</v>
      </c>
      <c r="M528" s="252">
        <v>0</v>
      </c>
      <c r="N528" s="252">
        <v>0</v>
      </c>
      <c r="O528" s="252">
        <v>0</v>
      </c>
      <c r="P528" s="252">
        <f t="shared" si="108"/>
        <v>3123757.47</v>
      </c>
      <c r="Q528" s="252">
        <v>0</v>
      </c>
      <c r="R528" s="252">
        <v>0</v>
      </c>
      <c r="S528" s="250" t="s">
        <v>269</v>
      </c>
      <c r="T528" s="56"/>
      <c r="U528" s="57"/>
    </row>
    <row r="529" spans="1:22" s="58" customFormat="1" ht="9" customHeight="1">
      <c r="A529" s="312">
        <v>184</v>
      </c>
      <c r="B529" s="176" t="s">
        <v>297</v>
      </c>
      <c r="C529" s="250" t="s">
        <v>151</v>
      </c>
      <c r="D529" s="264" t="s">
        <v>150</v>
      </c>
      <c r="E529" s="302">
        <v>1986</v>
      </c>
      <c r="F529" s="254" t="s">
        <v>24</v>
      </c>
      <c r="G529" s="302">
        <v>5</v>
      </c>
      <c r="H529" s="302">
        <v>6</v>
      </c>
      <c r="I529" s="252">
        <v>5540.7</v>
      </c>
      <c r="J529" s="252">
        <v>4297.3999999999996</v>
      </c>
      <c r="K529" s="302">
        <v>14</v>
      </c>
      <c r="L529" s="261">
        <f>'Приложение 2'!G532</f>
        <v>4424101.38</v>
      </c>
      <c r="M529" s="252">
        <v>0</v>
      </c>
      <c r="N529" s="252">
        <v>0</v>
      </c>
      <c r="O529" s="252">
        <v>0</v>
      </c>
      <c r="P529" s="252">
        <f t="shared" si="108"/>
        <v>4424101.38</v>
      </c>
      <c r="Q529" s="252">
        <v>0</v>
      </c>
      <c r="R529" s="252">
        <v>0</v>
      </c>
      <c r="S529" s="250" t="s">
        <v>269</v>
      </c>
      <c r="T529" s="65"/>
      <c r="U529" s="66"/>
    </row>
    <row r="530" spans="1:22" s="58" customFormat="1" ht="9" customHeight="1">
      <c r="A530" s="312">
        <v>185</v>
      </c>
      <c r="B530" s="176" t="s">
        <v>298</v>
      </c>
      <c r="C530" s="250" t="s">
        <v>151</v>
      </c>
      <c r="D530" s="264" t="s">
        <v>150</v>
      </c>
      <c r="E530" s="302">
        <v>1988</v>
      </c>
      <c r="F530" s="254" t="s">
        <v>24</v>
      </c>
      <c r="G530" s="302">
        <v>5</v>
      </c>
      <c r="H530" s="302">
        <v>6</v>
      </c>
      <c r="I530" s="252">
        <v>5764.5</v>
      </c>
      <c r="J530" s="252">
        <v>4274.5</v>
      </c>
      <c r="K530" s="302">
        <v>16</v>
      </c>
      <c r="L530" s="261">
        <f>'Приложение 2'!G533</f>
        <v>4464801.4800000004</v>
      </c>
      <c r="M530" s="252">
        <v>0</v>
      </c>
      <c r="N530" s="252">
        <v>0</v>
      </c>
      <c r="O530" s="252">
        <v>0</v>
      </c>
      <c r="P530" s="252">
        <f t="shared" si="108"/>
        <v>4464801.4800000004</v>
      </c>
      <c r="Q530" s="252">
        <v>0</v>
      </c>
      <c r="R530" s="252">
        <v>0</v>
      </c>
      <c r="S530" s="250" t="s">
        <v>269</v>
      </c>
      <c r="T530" s="59"/>
      <c r="U530" s="59"/>
    </row>
    <row r="531" spans="1:22" s="58" customFormat="1" ht="31.5" customHeight="1">
      <c r="A531" s="313" t="s">
        <v>58</v>
      </c>
      <c r="B531" s="313"/>
      <c r="C531" s="314"/>
      <c r="D531" s="312"/>
      <c r="E531" s="254" t="s">
        <v>68</v>
      </c>
      <c r="F531" s="254" t="s">
        <v>68</v>
      </c>
      <c r="G531" s="254" t="s">
        <v>68</v>
      </c>
      <c r="H531" s="254" t="s">
        <v>68</v>
      </c>
      <c r="I531" s="252">
        <f t="shared" ref="I531:R531" si="109">SUM(I527:I530)</f>
        <v>17200.71</v>
      </c>
      <c r="J531" s="252">
        <f t="shared" si="109"/>
        <v>12988.41</v>
      </c>
      <c r="K531" s="299">
        <f t="shared" si="109"/>
        <v>68</v>
      </c>
      <c r="L531" s="252">
        <f>SUM(L527:L530)</f>
        <v>16477461.810000002</v>
      </c>
      <c r="M531" s="252">
        <f t="shared" si="109"/>
        <v>0</v>
      </c>
      <c r="N531" s="252">
        <f t="shared" si="109"/>
        <v>0</v>
      </c>
      <c r="O531" s="252">
        <f t="shared" si="109"/>
        <v>0</v>
      </c>
      <c r="P531" s="252">
        <f t="shared" si="109"/>
        <v>16477461.810000002</v>
      </c>
      <c r="Q531" s="252">
        <f t="shared" si="109"/>
        <v>0</v>
      </c>
      <c r="R531" s="252">
        <f t="shared" si="109"/>
        <v>0</v>
      </c>
      <c r="S531" s="252"/>
      <c r="T531" s="56"/>
      <c r="U531" s="57"/>
    </row>
    <row r="532" spans="1:22" s="58" customFormat="1" ht="9" customHeight="1">
      <c r="A532" s="311" t="s">
        <v>185</v>
      </c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  <c r="N532" s="311"/>
      <c r="O532" s="311"/>
      <c r="P532" s="311"/>
      <c r="Q532" s="311"/>
      <c r="R532" s="311"/>
      <c r="S532" s="311"/>
      <c r="T532" s="63"/>
      <c r="U532" s="73"/>
      <c r="V532" s="60"/>
    </row>
    <row r="533" spans="1:22" s="58" customFormat="1" ht="9" customHeight="1">
      <c r="A533" s="312">
        <v>186</v>
      </c>
      <c r="B533" s="315" t="s">
        <v>299</v>
      </c>
      <c r="C533" s="250" t="s">
        <v>151</v>
      </c>
      <c r="D533" s="264" t="s">
        <v>150</v>
      </c>
      <c r="E533" s="302">
        <v>1977</v>
      </c>
      <c r="F533" s="254" t="s">
        <v>23</v>
      </c>
      <c r="G533" s="302">
        <v>2</v>
      </c>
      <c r="H533" s="302">
        <v>2</v>
      </c>
      <c r="I533" s="252">
        <v>1556.8</v>
      </c>
      <c r="J533" s="252">
        <v>865.3</v>
      </c>
      <c r="K533" s="302">
        <v>17</v>
      </c>
      <c r="L533" s="261">
        <f>'Приложение 2'!G536</f>
        <v>2694346.93</v>
      </c>
      <c r="M533" s="252">
        <v>0</v>
      </c>
      <c r="N533" s="252">
        <v>0</v>
      </c>
      <c r="O533" s="252">
        <v>0</v>
      </c>
      <c r="P533" s="252">
        <f t="shared" ref="P533" si="110">L533</f>
        <v>2694346.93</v>
      </c>
      <c r="Q533" s="252">
        <v>0</v>
      </c>
      <c r="R533" s="252">
        <v>0</v>
      </c>
      <c r="S533" s="250" t="s">
        <v>269</v>
      </c>
      <c r="T533" s="63"/>
      <c r="U533" s="73"/>
      <c r="V533" s="60"/>
    </row>
    <row r="534" spans="1:22" s="58" customFormat="1" ht="24.75" customHeight="1">
      <c r="A534" s="313" t="s">
        <v>73</v>
      </c>
      <c r="B534" s="313"/>
      <c r="C534" s="314"/>
      <c r="D534" s="312"/>
      <c r="E534" s="254" t="s">
        <v>68</v>
      </c>
      <c r="F534" s="254" t="s">
        <v>68</v>
      </c>
      <c r="G534" s="254" t="s">
        <v>68</v>
      </c>
      <c r="H534" s="254" t="s">
        <v>68</v>
      </c>
      <c r="I534" s="252">
        <f>SUM(I533)</f>
        <v>1556.8</v>
      </c>
      <c r="J534" s="252">
        <f>SUM(J533)</f>
        <v>865.3</v>
      </c>
      <c r="K534" s="299">
        <f>SUM(K533)</f>
        <v>17</v>
      </c>
      <c r="L534" s="252">
        <f>SUM(L533)</f>
        <v>2694346.93</v>
      </c>
      <c r="M534" s="252">
        <f t="shared" ref="M534:R534" si="111">SUM(M533)</f>
        <v>0</v>
      </c>
      <c r="N534" s="252">
        <f t="shared" si="111"/>
        <v>0</v>
      </c>
      <c r="O534" s="252">
        <f t="shared" si="111"/>
        <v>0</v>
      </c>
      <c r="P534" s="252">
        <f t="shared" si="111"/>
        <v>2694346.93</v>
      </c>
      <c r="Q534" s="252">
        <f t="shared" si="111"/>
        <v>0</v>
      </c>
      <c r="R534" s="252">
        <f t="shared" si="111"/>
        <v>0</v>
      </c>
      <c r="S534" s="252"/>
      <c r="T534" s="63"/>
      <c r="U534" s="73"/>
      <c r="V534" s="60"/>
    </row>
    <row r="535" spans="1:22" s="58" customFormat="1" ht="9" customHeight="1">
      <c r="A535" s="253" t="s">
        <v>976</v>
      </c>
      <c r="B535" s="253"/>
      <c r="C535" s="253"/>
      <c r="D535" s="253"/>
      <c r="E535" s="253"/>
      <c r="F535" s="253"/>
      <c r="G535" s="253"/>
      <c r="H535" s="253"/>
      <c r="I535" s="253"/>
      <c r="J535" s="253"/>
      <c r="K535" s="253"/>
      <c r="L535" s="253"/>
      <c r="M535" s="253"/>
      <c r="N535" s="253"/>
      <c r="O535" s="253"/>
      <c r="P535" s="253"/>
      <c r="Q535" s="253"/>
      <c r="R535" s="253"/>
      <c r="S535" s="253"/>
      <c r="T535" s="61"/>
      <c r="U535" s="57"/>
    </row>
    <row r="536" spans="1:22" s="58" customFormat="1" ht="9" customHeight="1">
      <c r="A536" s="254">
        <v>187</v>
      </c>
      <c r="B536" s="176" t="s">
        <v>799</v>
      </c>
      <c r="C536" s="250" t="s">
        <v>151</v>
      </c>
      <c r="D536" s="264" t="s">
        <v>150</v>
      </c>
      <c r="E536" s="302">
        <v>1965</v>
      </c>
      <c r="F536" s="254" t="s">
        <v>23</v>
      </c>
      <c r="G536" s="302">
        <v>3</v>
      </c>
      <c r="H536" s="302">
        <v>2</v>
      </c>
      <c r="I536" s="252">
        <v>1045.5</v>
      </c>
      <c r="J536" s="252">
        <v>933.1</v>
      </c>
      <c r="K536" s="302">
        <v>35</v>
      </c>
      <c r="L536" s="261">
        <f>'Приложение 2'!G539</f>
        <v>3553854.66</v>
      </c>
      <c r="M536" s="252">
        <v>0</v>
      </c>
      <c r="N536" s="252">
        <v>0</v>
      </c>
      <c r="O536" s="252">
        <v>0</v>
      </c>
      <c r="P536" s="252">
        <f t="shared" ref="P536" si="112">L536</f>
        <v>3553854.66</v>
      </c>
      <c r="Q536" s="252">
        <v>0</v>
      </c>
      <c r="R536" s="252">
        <v>0</v>
      </c>
      <c r="S536" s="250" t="s">
        <v>269</v>
      </c>
      <c r="T536" s="59"/>
      <c r="U536" s="59"/>
    </row>
    <row r="537" spans="1:22" s="58" customFormat="1" ht="32.25" customHeight="1">
      <c r="A537" s="269" t="s">
        <v>977</v>
      </c>
      <c r="B537" s="269"/>
      <c r="C537" s="250"/>
      <c r="D537" s="176"/>
      <c r="E537" s="254" t="s">
        <v>68</v>
      </c>
      <c r="F537" s="254" t="s">
        <v>68</v>
      </c>
      <c r="G537" s="254" t="s">
        <v>68</v>
      </c>
      <c r="H537" s="254" t="s">
        <v>68</v>
      </c>
      <c r="I537" s="252">
        <f t="shared" ref="I537:R537" si="113">SUM(I536:I536)</f>
        <v>1045.5</v>
      </c>
      <c r="J537" s="252">
        <f t="shared" si="113"/>
        <v>933.1</v>
      </c>
      <c r="K537" s="302">
        <f t="shared" si="113"/>
        <v>35</v>
      </c>
      <c r="L537" s="252">
        <f>SUM(L536:L536)</f>
        <v>3553854.66</v>
      </c>
      <c r="M537" s="252">
        <f t="shared" si="113"/>
        <v>0</v>
      </c>
      <c r="N537" s="252">
        <f t="shared" si="113"/>
        <v>0</v>
      </c>
      <c r="O537" s="252">
        <f t="shared" si="113"/>
        <v>0</v>
      </c>
      <c r="P537" s="252">
        <f t="shared" si="113"/>
        <v>3553854.66</v>
      </c>
      <c r="Q537" s="252">
        <f t="shared" si="113"/>
        <v>0</v>
      </c>
      <c r="R537" s="252">
        <f t="shared" si="113"/>
        <v>0</v>
      </c>
      <c r="S537" s="252"/>
      <c r="T537" s="56"/>
      <c r="U537" s="57"/>
    </row>
    <row r="538" spans="1:22" s="58" customFormat="1" ht="9" customHeight="1">
      <c r="A538" s="253" t="s">
        <v>78</v>
      </c>
      <c r="B538" s="253"/>
      <c r="C538" s="253"/>
      <c r="D538" s="253"/>
      <c r="E538" s="253"/>
      <c r="F538" s="253"/>
      <c r="G538" s="253"/>
      <c r="H538" s="253"/>
      <c r="I538" s="253"/>
      <c r="J538" s="253"/>
      <c r="K538" s="253"/>
      <c r="L538" s="253"/>
      <c r="M538" s="253"/>
      <c r="N538" s="253"/>
      <c r="O538" s="253"/>
      <c r="P538" s="253"/>
      <c r="Q538" s="253"/>
      <c r="R538" s="253"/>
      <c r="S538" s="253"/>
      <c r="T538" s="56"/>
      <c r="U538" s="57"/>
    </row>
    <row r="539" spans="1:22" s="58" customFormat="1" ht="9" customHeight="1">
      <c r="A539" s="254">
        <v>188</v>
      </c>
      <c r="B539" s="310" t="s">
        <v>804</v>
      </c>
      <c r="C539" s="250" t="s">
        <v>151</v>
      </c>
      <c r="D539" s="264" t="s">
        <v>150</v>
      </c>
      <c r="E539" s="302">
        <v>1980</v>
      </c>
      <c r="F539" s="254" t="s">
        <v>23</v>
      </c>
      <c r="G539" s="302">
        <v>3</v>
      </c>
      <c r="H539" s="302">
        <v>3</v>
      </c>
      <c r="I539" s="252">
        <v>2010</v>
      </c>
      <c r="J539" s="252">
        <v>1861.5</v>
      </c>
      <c r="K539" s="302">
        <v>104</v>
      </c>
      <c r="L539" s="261">
        <f>'Приложение 2'!G542</f>
        <v>3641287.56</v>
      </c>
      <c r="M539" s="252">
        <v>0</v>
      </c>
      <c r="N539" s="252">
        <v>0</v>
      </c>
      <c r="O539" s="252">
        <v>0</v>
      </c>
      <c r="P539" s="252">
        <f t="shared" ref="P539:P545" si="114">L539</f>
        <v>3641287.56</v>
      </c>
      <c r="Q539" s="252">
        <v>0</v>
      </c>
      <c r="R539" s="252">
        <v>0</v>
      </c>
      <c r="S539" s="250" t="s">
        <v>269</v>
      </c>
      <c r="T539" s="56"/>
      <c r="U539" s="57"/>
    </row>
    <row r="540" spans="1:22" s="58" customFormat="1" ht="9" customHeight="1">
      <c r="A540" s="254">
        <v>189</v>
      </c>
      <c r="B540" s="310" t="s">
        <v>802</v>
      </c>
      <c r="C540" s="250" t="s">
        <v>151</v>
      </c>
      <c r="D540" s="264" t="s">
        <v>150</v>
      </c>
      <c r="E540" s="302">
        <v>1972</v>
      </c>
      <c r="F540" s="254" t="s">
        <v>23</v>
      </c>
      <c r="G540" s="302">
        <v>2</v>
      </c>
      <c r="H540" s="302">
        <v>3</v>
      </c>
      <c r="I540" s="252">
        <v>1382</v>
      </c>
      <c r="J540" s="252">
        <v>898</v>
      </c>
      <c r="K540" s="302">
        <v>149</v>
      </c>
      <c r="L540" s="261">
        <f>'Приложение 2'!G543</f>
        <v>2988468.69</v>
      </c>
      <c r="M540" s="252">
        <v>0</v>
      </c>
      <c r="N540" s="252">
        <v>0</v>
      </c>
      <c r="O540" s="252">
        <v>0</v>
      </c>
      <c r="P540" s="252">
        <f t="shared" si="114"/>
        <v>2988468.69</v>
      </c>
      <c r="Q540" s="252">
        <v>0</v>
      </c>
      <c r="R540" s="252">
        <v>0</v>
      </c>
      <c r="S540" s="250" t="s">
        <v>269</v>
      </c>
      <c r="T540" s="56"/>
      <c r="U540" s="57"/>
    </row>
    <row r="541" spans="1:22" s="58" customFormat="1" ht="9" customHeight="1">
      <c r="A541" s="254">
        <v>190</v>
      </c>
      <c r="B541" s="310" t="s">
        <v>805</v>
      </c>
      <c r="C541" s="250" t="s">
        <v>151</v>
      </c>
      <c r="D541" s="264" t="s">
        <v>150</v>
      </c>
      <c r="E541" s="302">
        <v>1982</v>
      </c>
      <c r="F541" s="254" t="s">
        <v>23</v>
      </c>
      <c r="G541" s="302">
        <v>2</v>
      </c>
      <c r="H541" s="302">
        <v>2</v>
      </c>
      <c r="I541" s="252">
        <v>714.8</v>
      </c>
      <c r="J541" s="252">
        <v>629</v>
      </c>
      <c r="K541" s="302">
        <v>28</v>
      </c>
      <c r="L541" s="261">
        <f>'Приложение 2'!G544</f>
        <v>2331772.89</v>
      </c>
      <c r="M541" s="252">
        <v>0</v>
      </c>
      <c r="N541" s="252">
        <v>0</v>
      </c>
      <c r="O541" s="252">
        <v>0</v>
      </c>
      <c r="P541" s="252">
        <f t="shared" si="114"/>
        <v>2331772.89</v>
      </c>
      <c r="Q541" s="252">
        <v>0</v>
      </c>
      <c r="R541" s="252">
        <v>0</v>
      </c>
      <c r="S541" s="250" t="s">
        <v>269</v>
      </c>
      <c r="T541" s="56"/>
      <c r="U541" s="57"/>
    </row>
    <row r="542" spans="1:22" s="58" customFormat="1" ht="9" customHeight="1">
      <c r="A542" s="254">
        <v>191</v>
      </c>
      <c r="B542" s="310" t="s">
        <v>806</v>
      </c>
      <c r="C542" s="250" t="s">
        <v>151</v>
      </c>
      <c r="D542" s="264" t="s">
        <v>150</v>
      </c>
      <c r="E542" s="302">
        <v>1984</v>
      </c>
      <c r="F542" s="254" t="s">
        <v>24</v>
      </c>
      <c r="G542" s="302">
        <v>2</v>
      </c>
      <c r="H542" s="302">
        <v>2</v>
      </c>
      <c r="I542" s="252">
        <v>597.20000000000005</v>
      </c>
      <c r="J542" s="252">
        <v>351.2</v>
      </c>
      <c r="K542" s="302">
        <v>33</v>
      </c>
      <c r="L542" s="261">
        <f>'Приложение 2'!G545</f>
        <v>2261543.88</v>
      </c>
      <c r="M542" s="252">
        <v>0</v>
      </c>
      <c r="N542" s="252">
        <v>0</v>
      </c>
      <c r="O542" s="252">
        <v>0</v>
      </c>
      <c r="P542" s="252">
        <f t="shared" si="114"/>
        <v>2261543.88</v>
      </c>
      <c r="Q542" s="252">
        <v>0</v>
      </c>
      <c r="R542" s="252">
        <v>0</v>
      </c>
      <c r="S542" s="250" t="s">
        <v>269</v>
      </c>
      <c r="T542" s="56"/>
      <c r="U542" s="57"/>
    </row>
    <row r="543" spans="1:22" s="58" customFormat="1" ht="9" customHeight="1">
      <c r="A543" s="254">
        <v>192</v>
      </c>
      <c r="B543" s="310" t="s">
        <v>817</v>
      </c>
      <c r="C543" s="250" t="s">
        <v>151</v>
      </c>
      <c r="D543" s="264" t="s">
        <v>150</v>
      </c>
      <c r="E543" s="302">
        <v>1972</v>
      </c>
      <c r="F543" s="254" t="s">
        <v>23</v>
      </c>
      <c r="G543" s="302">
        <v>2</v>
      </c>
      <c r="H543" s="302">
        <v>2</v>
      </c>
      <c r="I543" s="252">
        <v>778.2</v>
      </c>
      <c r="J543" s="252">
        <v>710.6</v>
      </c>
      <c r="K543" s="302">
        <v>27</v>
      </c>
      <c r="L543" s="261">
        <f>'Приложение 2'!G546</f>
        <v>2475179.0099999998</v>
      </c>
      <c r="M543" s="252">
        <v>0</v>
      </c>
      <c r="N543" s="252">
        <v>0</v>
      </c>
      <c r="O543" s="252">
        <v>0</v>
      </c>
      <c r="P543" s="252">
        <f t="shared" si="114"/>
        <v>2475179.0099999998</v>
      </c>
      <c r="Q543" s="252">
        <v>0</v>
      </c>
      <c r="R543" s="252">
        <v>0</v>
      </c>
      <c r="S543" s="250" t="s">
        <v>269</v>
      </c>
      <c r="T543" s="56"/>
      <c r="U543" s="57"/>
    </row>
    <row r="544" spans="1:22" s="58" customFormat="1" ht="9" customHeight="1">
      <c r="A544" s="254">
        <v>193</v>
      </c>
      <c r="B544" s="310" t="s">
        <v>815</v>
      </c>
      <c r="C544" s="250" t="s">
        <v>151</v>
      </c>
      <c r="D544" s="264" t="s">
        <v>150</v>
      </c>
      <c r="E544" s="302">
        <v>1978</v>
      </c>
      <c r="F544" s="254" t="s">
        <v>23</v>
      </c>
      <c r="G544" s="302">
        <v>2</v>
      </c>
      <c r="H544" s="302">
        <v>2</v>
      </c>
      <c r="I544" s="252">
        <v>640.20000000000005</v>
      </c>
      <c r="J544" s="252">
        <v>555.79999999999995</v>
      </c>
      <c r="K544" s="302">
        <v>20</v>
      </c>
      <c r="L544" s="261">
        <f>'Приложение 2'!G547</f>
        <v>2271640.0499999998</v>
      </c>
      <c r="M544" s="252">
        <v>0</v>
      </c>
      <c r="N544" s="252">
        <v>0</v>
      </c>
      <c r="O544" s="252">
        <v>0</v>
      </c>
      <c r="P544" s="252">
        <f>L544</f>
        <v>2271640.0499999998</v>
      </c>
      <c r="Q544" s="252">
        <v>0</v>
      </c>
      <c r="R544" s="252">
        <v>0</v>
      </c>
      <c r="S544" s="250" t="s">
        <v>269</v>
      </c>
      <c r="T544" s="59"/>
      <c r="U544" s="59"/>
      <c r="V544" s="60"/>
    </row>
    <row r="545" spans="1:21" s="58" customFormat="1" ht="9" customHeight="1">
      <c r="A545" s="254">
        <v>194</v>
      </c>
      <c r="B545" s="310" t="s">
        <v>819</v>
      </c>
      <c r="C545" s="250" t="s">
        <v>151</v>
      </c>
      <c r="D545" s="264" t="s">
        <v>150</v>
      </c>
      <c r="E545" s="302">
        <v>1958</v>
      </c>
      <c r="F545" s="254" t="s">
        <v>23</v>
      </c>
      <c r="G545" s="302">
        <v>2</v>
      </c>
      <c r="H545" s="302">
        <v>2</v>
      </c>
      <c r="I545" s="252">
        <v>571.70000000000005</v>
      </c>
      <c r="J545" s="252">
        <v>567.70000000000005</v>
      </c>
      <c r="K545" s="302">
        <v>23</v>
      </c>
      <c r="L545" s="261">
        <f>'Приложение 2'!G548</f>
        <v>1975620.11</v>
      </c>
      <c r="M545" s="252">
        <v>0</v>
      </c>
      <c r="N545" s="252">
        <v>0</v>
      </c>
      <c r="O545" s="252">
        <v>0</v>
      </c>
      <c r="P545" s="252">
        <f t="shared" si="114"/>
        <v>1975620.11</v>
      </c>
      <c r="Q545" s="252">
        <v>0</v>
      </c>
      <c r="R545" s="252">
        <v>0</v>
      </c>
      <c r="S545" s="250" t="s">
        <v>269</v>
      </c>
      <c r="T545" s="61"/>
      <c r="U545" s="57"/>
    </row>
    <row r="546" spans="1:21" s="58" customFormat="1" ht="23.25" customHeight="1">
      <c r="A546" s="269" t="s">
        <v>79</v>
      </c>
      <c r="B546" s="269"/>
      <c r="C546" s="250"/>
      <c r="D546" s="176"/>
      <c r="E546" s="6" t="s">
        <v>68</v>
      </c>
      <c r="F546" s="6" t="s">
        <v>68</v>
      </c>
      <c r="G546" s="6" t="s">
        <v>68</v>
      </c>
      <c r="H546" s="6" t="s">
        <v>68</v>
      </c>
      <c r="I546" s="251">
        <f t="shared" ref="I546:R546" si="115">SUM(I539:I545)</f>
        <v>6694.0999999999995</v>
      </c>
      <c r="J546" s="251">
        <f t="shared" si="115"/>
        <v>5573.8</v>
      </c>
      <c r="K546" s="302">
        <f t="shared" si="115"/>
        <v>384</v>
      </c>
      <c r="L546" s="251">
        <f t="shared" si="115"/>
        <v>17945512.189999998</v>
      </c>
      <c r="M546" s="251">
        <f t="shared" si="115"/>
        <v>0</v>
      </c>
      <c r="N546" s="251">
        <f t="shared" si="115"/>
        <v>0</v>
      </c>
      <c r="O546" s="251">
        <f t="shared" si="115"/>
        <v>0</v>
      </c>
      <c r="P546" s="251">
        <f t="shared" si="115"/>
        <v>17945512.189999998</v>
      </c>
      <c r="Q546" s="251">
        <f t="shared" si="115"/>
        <v>0</v>
      </c>
      <c r="R546" s="251">
        <f t="shared" si="115"/>
        <v>0</v>
      </c>
      <c r="S546" s="252"/>
      <c r="T546" s="61"/>
      <c r="U546" s="57"/>
    </row>
    <row r="547" spans="1:21" s="58" customFormat="1" ht="9" customHeight="1">
      <c r="A547" s="253" t="s">
        <v>821</v>
      </c>
      <c r="B547" s="253"/>
      <c r="C547" s="253"/>
      <c r="D547" s="253"/>
      <c r="E547" s="253"/>
      <c r="F547" s="253"/>
      <c r="G547" s="253"/>
      <c r="H547" s="253"/>
      <c r="I547" s="253"/>
      <c r="J547" s="253"/>
      <c r="K547" s="253"/>
      <c r="L547" s="253"/>
      <c r="M547" s="253"/>
      <c r="N547" s="253"/>
      <c r="O547" s="253"/>
      <c r="P547" s="253"/>
      <c r="Q547" s="253"/>
      <c r="R547" s="253"/>
      <c r="S547" s="253"/>
      <c r="T547" s="61"/>
      <c r="U547" s="57"/>
    </row>
    <row r="548" spans="1:21" s="58" customFormat="1" ht="9" customHeight="1">
      <c r="A548" s="254">
        <v>195</v>
      </c>
      <c r="B548" s="176" t="s">
        <v>823</v>
      </c>
      <c r="C548" s="250" t="s">
        <v>151</v>
      </c>
      <c r="D548" s="264" t="s">
        <v>150</v>
      </c>
      <c r="E548" s="316">
        <v>1978</v>
      </c>
      <c r="F548" s="6" t="s">
        <v>23</v>
      </c>
      <c r="G548" s="316">
        <v>2</v>
      </c>
      <c r="H548" s="316">
        <v>1</v>
      </c>
      <c r="I548" s="251">
        <v>1183.5999999999999</v>
      </c>
      <c r="J548" s="251">
        <v>987.9</v>
      </c>
      <c r="K548" s="302">
        <v>52</v>
      </c>
      <c r="L548" s="261">
        <f>'Приложение 2'!G551</f>
        <v>3622508.67</v>
      </c>
      <c r="M548" s="252">
        <v>0</v>
      </c>
      <c r="N548" s="252">
        <v>0</v>
      </c>
      <c r="O548" s="252">
        <v>0</v>
      </c>
      <c r="P548" s="252">
        <f t="shared" ref="P548" si="116">L548</f>
        <v>3622508.67</v>
      </c>
      <c r="Q548" s="252">
        <v>0</v>
      </c>
      <c r="R548" s="252">
        <v>0</v>
      </c>
      <c r="S548" s="250" t="s">
        <v>269</v>
      </c>
      <c r="T548" s="59"/>
      <c r="U548" s="59"/>
    </row>
    <row r="549" spans="1:21" s="58" customFormat="1" ht="24" customHeight="1">
      <c r="A549" s="269" t="s">
        <v>822</v>
      </c>
      <c r="B549" s="269"/>
      <c r="C549" s="250"/>
      <c r="D549" s="176"/>
      <c r="E549" s="6" t="s">
        <v>68</v>
      </c>
      <c r="F549" s="6" t="s">
        <v>68</v>
      </c>
      <c r="G549" s="6" t="s">
        <v>68</v>
      </c>
      <c r="H549" s="6" t="s">
        <v>68</v>
      </c>
      <c r="I549" s="251">
        <f t="shared" ref="I549:R549" si="117">SUM(I548:I548)</f>
        <v>1183.5999999999999</v>
      </c>
      <c r="J549" s="251">
        <f t="shared" si="117"/>
        <v>987.9</v>
      </c>
      <c r="K549" s="302">
        <f t="shared" si="117"/>
        <v>52</v>
      </c>
      <c r="L549" s="251">
        <f t="shared" si="117"/>
        <v>3622508.67</v>
      </c>
      <c r="M549" s="251">
        <f t="shared" si="117"/>
        <v>0</v>
      </c>
      <c r="N549" s="251">
        <f t="shared" si="117"/>
        <v>0</v>
      </c>
      <c r="O549" s="251">
        <f t="shared" si="117"/>
        <v>0</v>
      </c>
      <c r="P549" s="251">
        <f t="shared" si="117"/>
        <v>3622508.67</v>
      </c>
      <c r="Q549" s="251">
        <f t="shared" si="117"/>
        <v>0</v>
      </c>
      <c r="R549" s="251">
        <f t="shared" si="117"/>
        <v>0</v>
      </c>
      <c r="S549" s="252"/>
      <c r="T549" s="56"/>
      <c r="U549" s="57"/>
    </row>
    <row r="550" spans="1:21" s="58" customFormat="1" ht="9" customHeight="1">
      <c r="A550" s="253" t="s">
        <v>59</v>
      </c>
      <c r="B550" s="253"/>
      <c r="C550" s="253"/>
      <c r="D550" s="253"/>
      <c r="E550" s="253"/>
      <c r="F550" s="253"/>
      <c r="G550" s="253"/>
      <c r="H550" s="253"/>
      <c r="I550" s="253"/>
      <c r="J550" s="253"/>
      <c r="K550" s="253"/>
      <c r="L550" s="253"/>
      <c r="M550" s="253"/>
      <c r="N550" s="253"/>
      <c r="O550" s="253"/>
      <c r="P550" s="253"/>
      <c r="Q550" s="253"/>
      <c r="R550" s="253"/>
      <c r="S550" s="253"/>
      <c r="T550" s="56"/>
      <c r="U550" s="57"/>
    </row>
    <row r="551" spans="1:21" s="58" customFormat="1" ht="9" customHeight="1">
      <c r="A551" s="254">
        <v>196</v>
      </c>
      <c r="B551" s="310" t="s">
        <v>300</v>
      </c>
      <c r="C551" s="250" t="s">
        <v>151</v>
      </c>
      <c r="D551" s="264" t="s">
        <v>150</v>
      </c>
      <c r="E551" s="302">
        <v>1986</v>
      </c>
      <c r="F551" s="254" t="s">
        <v>23</v>
      </c>
      <c r="G551" s="302">
        <v>3</v>
      </c>
      <c r="H551" s="302">
        <v>3</v>
      </c>
      <c r="I551" s="252">
        <v>1254</v>
      </c>
      <c r="J551" s="252">
        <v>1153.4000000000001</v>
      </c>
      <c r="K551" s="302">
        <v>40</v>
      </c>
      <c r="L551" s="261">
        <f>'Приложение 2'!G554</f>
        <v>3236834.67</v>
      </c>
      <c r="M551" s="252">
        <v>0</v>
      </c>
      <c r="N551" s="252">
        <v>0</v>
      </c>
      <c r="O551" s="252">
        <v>0</v>
      </c>
      <c r="P551" s="252">
        <f>L551</f>
        <v>3236834.67</v>
      </c>
      <c r="Q551" s="252">
        <v>0</v>
      </c>
      <c r="R551" s="252">
        <v>0</v>
      </c>
      <c r="S551" s="250" t="s">
        <v>269</v>
      </c>
      <c r="T551" s="61"/>
      <c r="U551" s="57"/>
    </row>
    <row r="552" spans="1:21" s="58" customFormat="1" ht="9" customHeight="1">
      <c r="A552" s="254">
        <v>197</v>
      </c>
      <c r="B552" s="310" t="s">
        <v>826</v>
      </c>
      <c r="C552" s="250" t="s">
        <v>151</v>
      </c>
      <c r="D552" s="264" t="s">
        <v>150</v>
      </c>
      <c r="E552" s="302">
        <v>1983</v>
      </c>
      <c r="F552" s="254" t="s">
        <v>23</v>
      </c>
      <c r="G552" s="302">
        <v>2</v>
      </c>
      <c r="H552" s="302">
        <v>3</v>
      </c>
      <c r="I552" s="252">
        <v>1030.4000000000001</v>
      </c>
      <c r="J552" s="252">
        <v>962.8</v>
      </c>
      <c r="K552" s="302">
        <v>54</v>
      </c>
      <c r="L552" s="261">
        <f>'Приложение 2'!G555</f>
        <v>3364046.52</v>
      </c>
      <c r="M552" s="252">
        <v>0</v>
      </c>
      <c r="N552" s="252">
        <v>0</v>
      </c>
      <c r="O552" s="252">
        <v>0</v>
      </c>
      <c r="P552" s="252">
        <f>L552</f>
        <v>3364046.52</v>
      </c>
      <c r="Q552" s="252">
        <v>0</v>
      </c>
      <c r="R552" s="252">
        <v>0</v>
      </c>
      <c r="S552" s="250" t="s">
        <v>269</v>
      </c>
      <c r="T552" s="59"/>
      <c r="U552" s="59"/>
    </row>
    <row r="553" spans="1:21" s="58" customFormat="1" ht="24" customHeight="1">
      <c r="A553" s="269" t="s">
        <v>110</v>
      </c>
      <c r="B553" s="269"/>
      <c r="C553" s="250"/>
      <c r="D553" s="176"/>
      <c r="E553" s="6" t="s">
        <v>68</v>
      </c>
      <c r="F553" s="6" t="s">
        <v>68</v>
      </c>
      <c r="G553" s="6" t="s">
        <v>68</v>
      </c>
      <c r="H553" s="6" t="s">
        <v>68</v>
      </c>
      <c r="I553" s="251">
        <f>SUM(I551:I552)</f>
        <v>2284.4</v>
      </c>
      <c r="J553" s="251">
        <f t="shared" ref="J553:R553" si="118">SUM(J551:J552)</f>
        <v>2116.1999999999998</v>
      </c>
      <c r="K553" s="302">
        <f t="shared" si="118"/>
        <v>94</v>
      </c>
      <c r="L553" s="251">
        <f>SUM(L551:L552)</f>
        <v>6600881.1899999995</v>
      </c>
      <c r="M553" s="251">
        <f t="shared" si="118"/>
        <v>0</v>
      </c>
      <c r="N553" s="251">
        <f t="shared" si="118"/>
        <v>0</v>
      </c>
      <c r="O553" s="251">
        <f>SUM(O551:O552)</f>
        <v>0</v>
      </c>
      <c r="P553" s="251">
        <f>SUM(P551:P552)</f>
        <v>6600881.1899999995</v>
      </c>
      <c r="Q553" s="251">
        <f t="shared" si="118"/>
        <v>0</v>
      </c>
      <c r="R553" s="251">
        <f t="shared" si="118"/>
        <v>0</v>
      </c>
      <c r="S553" s="252"/>
      <c r="T553" s="56"/>
      <c r="U553" s="57"/>
    </row>
    <row r="554" spans="1:21" s="58" customFormat="1" ht="9" customHeight="1">
      <c r="A554" s="253" t="s">
        <v>76</v>
      </c>
      <c r="B554" s="253"/>
      <c r="C554" s="253"/>
      <c r="D554" s="253"/>
      <c r="E554" s="253"/>
      <c r="F554" s="253"/>
      <c r="G554" s="253"/>
      <c r="H554" s="253"/>
      <c r="I554" s="253"/>
      <c r="J554" s="253"/>
      <c r="K554" s="253"/>
      <c r="L554" s="253"/>
      <c r="M554" s="253"/>
      <c r="N554" s="253"/>
      <c r="O554" s="253"/>
      <c r="P554" s="253"/>
      <c r="Q554" s="253"/>
      <c r="R554" s="253"/>
      <c r="S554" s="253"/>
      <c r="T554" s="56"/>
      <c r="U554" s="56"/>
    </row>
    <row r="555" spans="1:21" s="58" customFormat="1" ht="9" customHeight="1">
      <c r="A555" s="254">
        <v>198</v>
      </c>
      <c r="B555" s="310" t="s">
        <v>828</v>
      </c>
      <c r="C555" s="250" t="s">
        <v>151</v>
      </c>
      <c r="D555" s="264" t="s">
        <v>150</v>
      </c>
      <c r="E555" s="302">
        <v>1965</v>
      </c>
      <c r="F555" s="254" t="s">
        <v>23</v>
      </c>
      <c r="G555" s="302">
        <v>2</v>
      </c>
      <c r="H555" s="302">
        <v>3</v>
      </c>
      <c r="I555" s="252">
        <v>1004.6</v>
      </c>
      <c r="J555" s="252">
        <v>942.7</v>
      </c>
      <c r="K555" s="302">
        <v>58</v>
      </c>
      <c r="L555" s="261">
        <f>'Приложение 2'!G558</f>
        <v>4339741.1500000004</v>
      </c>
      <c r="M555" s="252">
        <v>0</v>
      </c>
      <c r="N555" s="252">
        <v>0</v>
      </c>
      <c r="O555" s="252">
        <v>0</v>
      </c>
      <c r="P555" s="252">
        <f>L555</f>
        <v>4339741.1500000004</v>
      </c>
      <c r="Q555" s="252">
        <v>0</v>
      </c>
      <c r="R555" s="252">
        <v>0</v>
      </c>
      <c r="S555" s="250" t="s">
        <v>269</v>
      </c>
      <c r="T555" s="59"/>
      <c r="U555" s="59"/>
    </row>
    <row r="556" spans="1:21" s="58" customFormat="1" ht="24" customHeight="1">
      <c r="A556" s="269" t="s">
        <v>75</v>
      </c>
      <c r="B556" s="269"/>
      <c r="C556" s="250"/>
      <c r="D556" s="176"/>
      <c r="E556" s="6" t="s">
        <v>68</v>
      </c>
      <c r="F556" s="6" t="s">
        <v>68</v>
      </c>
      <c r="G556" s="6" t="s">
        <v>68</v>
      </c>
      <c r="H556" s="6" t="s">
        <v>68</v>
      </c>
      <c r="I556" s="251">
        <f t="shared" ref="I556:R556" si="119">SUM(I555:I555)</f>
        <v>1004.6</v>
      </c>
      <c r="J556" s="251">
        <f t="shared" si="119"/>
        <v>942.7</v>
      </c>
      <c r="K556" s="302">
        <f t="shared" si="119"/>
        <v>58</v>
      </c>
      <c r="L556" s="251">
        <f>SUM(L555:L555)</f>
        <v>4339741.1500000004</v>
      </c>
      <c r="M556" s="251">
        <f t="shared" si="119"/>
        <v>0</v>
      </c>
      <c r="N556" s="251">
        <f t="shared" si="119"/>
        <v>0</v>
      </c>
      <c r="O556" s="251">
        <f t="shared" si="119"/>
        <v>0</v>
      </c>
      <c r="P556" s="251">
        <f t="shared" si="119"/>
        <v>4339741.1500000004</v>
      </c>
      <c r="Q556" s="251">
        <f t="shared" si="119"/>
        <v>0</v>
      </c>
      <c r="R556" s="251">
        <f t="shared" si="119"/>
        <v>0</v>
      </c>
      <c r="S556" s="252"/>
      <c r="T556" s="56"/>
      <c r="U556" s="57"/>
    </row>
    <row r="557" spans="1:21" s="58" customFormat="1" ht="9" customHeight="1">
      <c r="A557" s="253" t="s">
        <v>61</v>
      </c>
      <c r="B557" s="253"/>
      <c r="C557" s="253"/>
      <c r="D557" s="253"/>
      <c r="E557" s="253"/>
      <c r="F557" s="253"/>
      <c r="G557" s="253"/>
      <c r="H557" s="253"/>
      <c r="I557" s="253"/>
      <c r="J557" s="253"/>
      <c r="K557" s="253"/>
      <c r="L557" s="253"/>
      <c r="M557" s="253"/>
      <c r="N557" s="253"/>
      <c r="O557" s="253"/>
      <c r="P557" s="253"/>
      <c r="Q557" s="253"/>
      <c r="R557" s="253"/>
      <c r="S557" s="253"/>
      <c r="T557" s="56"/>
      <c r="U557" s="57"/>
    </row>
    <row r="558" spans="1:21" s="58" customFormat="1" ht="9" customHeight="1">
      <c r="A558" s="254">
        <v>199</v>
      </c>
      <c r="B558" s="176" t="s">
        <v>833</v>
      </c>
      <c r="C558" s="250" t="s">
        <v>151</v>
      </c>
      <c r="D558" s="264" t="s">
        <v>150</v>
      </c>
      <c r="E558" s="302">
        <v>1960</v>
      </c>
      <c r="F558" s="254" t="s">
        <v>23</v>
      </c>
      <c r="G558" s="302">
        <v>2</v>
      </c>
      <c r="H558" s="302">
        <v>1</v>
      </c>
      <c r="I558" s="252">
        <v>284.77999999999997</v>
      </c>
      <c r="J558" s="252">
        <v>266.88</v>
      </c>
      <c r="K558" s="302">
        <v>13</v>
      </c>
      <c r="L558" s="261">
        <f>'Приложение 2'!G561</f>
        <v>1138848.8799999999</v>
      </c>
      <c r="M558" s="252">
        <v>0</v>
      </c>
      <c r="N558" s="252">
        <v>0</v>
      </c>
      <c r="O558" s="252">
        <v>0</v>
      </c>
      <c r="P558" s="252">
        <f>L558</f>
        <v>1138848.8799999999</v>
      </c>
      <c r="Q558" s="252">
        <v>0</v>
      </c>
      <c r="R558" s="252">
        <v>0</v>
      </c>
      <c r="S558" s="250" t="s">
        <v>269</v>
      </c>
      <c r="T558" s="56"/>
      <c r="U558" s="57"/>
    </row>
    <row r="559" spans="1:21" s="58" customFormat="1" ht="9" customHeight="1">
      <c r="A559" s="254">
        <v>200</v>
      </c>
      <c r="B559" s="176" t="s">
        <v>834</v>
      </c>
      <c r="C559" s="250" t="s">
        <v>151</v>
      </c>
      <c r="D559" s="264" t="s">
        <v>150</v>
      </c>
      <c r="E559" s="302">
        <v>1979</v>
      </c>
      <c r="F559" s="254" t="s">
        <v>23</v>
      </c>
      <c r="G559" s="302">
        <v>2</v>
      </c>
      <c r="H559" s="302">
        <v>2</v>
      </c>
      <c r="I559" s="252">
        <v>938.29</v>
      </c>
      <c r="J559" s="252">
        <v>905.69</v>
      </c>
      <c r="K559" s="302">
        <v>27</v>
      </c>
      <c r="L559" s="261">
        <f>'Приложение 2'!G562</f>
        <v>3549250.8</v>
      </c>
      <c r="M559" s="252">
        <v>0</v>
      </c>
      <c r="N559" s="252">
        <v>0</v>
      </c>
      <c r="O559" s="252">
        <v>0</v>
      </c>
      <c r="P559" s="252">
        <f>L559</f>
        <v>3549250.8</v>
      </c>
      <c r="Q559" s="252">
        <v>0</v>
      </c>
      <c r="R559" s="252">
        <v>0</v>
      </c>
      <c r="S559" s="250" t="s">
        <v>269</v>
      </c>
      <c r="T559" s="59"/>
      <c r="U559" s="59"/>
    </row>
    <row r="560" spans="1:21" s="58" customFormat="1" ht="23.25" customHeight="1">
      <c r="A560" s="269" t="s">
        <v>60</v>
      </c>
      <c r="B560" s="269"/>
      <c r="C560" s="250"/>
      <c r="D560" s="176"/>
      <c r="E560" s="6" t="s">
        <v>68</v>
      </c>
      <c r="F560" s="6" t="s">
        <v>68</v>
      </c>
      <c r="G560" s="6" t="s">
        <v>68</v>
      </c>
      <c r="H560" s="6" t="s">
        <v>68</v>
      </c>
      <c r="I560" s="251">
        <f t="shared" ref="I560:R560" si="120">SUM(I558:I559)</f>
        <v>1223.07</v>
      </c>
      <c r="J560" s="251">
        <f t="shared" si="120"/>
        <v>1172.5700000000002</v>
      </c>
      <c r="K560" s="6">
        <f t="shared" si="120"/>
        <v>40</v>
      </c>
      <c r="L560" s="317">
        <f>SUM(L558:L559)</f>
        <v>4688099.68</v>
      </c>
      <c r="M560" s="318">
        <f t="shared" si="120"/>
        <v>0</v>
      </c>
      <c r="N560" s="318">
        <f t="shared" si="120"/>
        <v>0</v>
      </c>
      <c r="O560" s="318">
        <f t="shared" si="120"/>
        <v>0</v>
      </c>
      <c r="P560" s="251">
        <f t="shared" si="120"/>
        <v>4688099.68</v>
      </c>
      <c r="Q560" s="318">
        <f t="shared" si="120"/>
        <v>0</v>
      </c>
      <c r="R560" s="318">
        <f t="shared" si="120"/>
        <v>0</v>
      </c>
      <c r="S560" s="252"/>
      <c r="T560" s="56"/>
      <c r="U560" s="57"/>
    </row>
    <row r="561" spans="1:22" s="58" customFormat="1" ht="9" customHeight="1">
      <c r="A561" s="253" t="s">
        <v>84</v>
      </c>
      <c r="B561" s="253"/>
      <c r="C561" s="253"/>
      <c r="D561" s="253"/>
      <c r="E561" s="253"/>
      <c r="F561" s="253"/>
      <c r="G561" s="253"/>
      <c r="H561" s="253"/>
      <c r="I561" s="253"/>
      <c r="J561" s="253"/>
      <c r="K561" s="253"/>
      <c r="L561" s="253"/>
      <c r="M561" s="253"/>
      <c r="N561" s="253"/>
      <c r="O561" s="253"/>
      <c r="P561" s="253"/>
      <c r="Q561" s="253"/>
      <c r="R561" s="253"/>
      <c r="S561" s="253"/>
      <c r="T561" s="56"/>
      <c r="U561" s="57"/>
    </row>
    <row r="562" spans="1:22" s="58" customFormat="1" ht="9" customHeight="1">
      <c r="A562" s="319">
        <v>201</v>
      </c>
      <c r="B562" s="320" t="s">
        <v>845</v>
      </c>
      <c r="C562" s="250" t="s">
        <v>151</v>
      </c>
      <c r="D562" s="264" t="s">
        <v>150</v>
      </c>
      <c r="E562" s="321">
        <v>1982</v>
      </c>
      <c r="F562" s="322" t="s">
        <v>23</v>
      </c>
      <c r="G562" s="321">
        <v>2</v>
      </c>
      <c r="H562" s="321">
        <v>3</v>
      </c>
      <c r="I562" s="323">
        <v>1137.2</v>
      </c>
      <c r="J562" s="323">
        <v>852.65</v>
      </c>
      <c r="K562" s="321">
        <v>35</v>
      </c>
      <c r="L562" s="261">
        <f>'Приложение 2'!G565</f>
        <v>111824.14</v>
      </c>
      <c r="M562" s="252">
        <v>0</v>
      </c>
      <c r="N562" s="252">
        <v>0</v>
      </c>
      <c r="O562" s="252">
        <v>0</v>
      </c>
      <c r="P562" s="252">
        <f t="shared" ref="P562:P569" si="121">L562</f>
        <v>111824.14</v>
      </c>
      <c r="Q562" s="252">
        <v>0</v>
      </c>
      <c r="R562" s="252">
        <v>0</v>
      </c>
      <c r="S562" s="250" t="s">
        <v>269</v>
      </c>
      <c r="T562" s="56"/>
      <c r="U562" s="57"/>
    </row>
    <row r="563" spans="1:22" s="58" customFormat="1" ht="9" customHeight="1">
      <c r="A563" s="319">
        <v>202</v>
      </c>
      <c r="B563" s="320" t="s">
        <v>849</v>
      </c>
      <c r="C563" s="250" t="s">
        <v>151</v>
      </c>
      <c r="D563" s="264" t="s">
        <v>150</v>
      </c>
      <c r="E563" s="321">
        <v>1970</v>
      </c>
      <c r="F563" s="322" t="s">
        <v>23</v>
      </c>
      <c r="G563" s="321">
        <v>2</v>
      </c>
      <c r="H563" s="321">
        <v>2</v>
      </c>
      <c r="I563" s="323">
        <v>1202.1400000000001</v>
      </c>
      <c r="J563" s="323">
        <v>718.76</v>
      </c>
      <c r="K563" s="321">
        <v>44</v>
      </c>
      <c r="L563" s="261">
        <f>'Приложение 2'!G566</f>
        <v>95695.66</v>
      </c>
      <c r="M563" s="252">
        <v>0</v>
      </c>
      <c r="N563" s="252">
        <v>0</v>
      </c>
      <c r="O563" s="252">
        <v>0</v>
      </c>
      <c r="P563" s="252">
        <f t="shared" si="121"/>
        <v>95695.66</v>
      </c>
      <c r="Q563" s="252">
        <v>0</v>
      </c>
      <c r="R563" s="252">
        <v>0</v>
      </c>
      <c r="S563" s="250" t="s">
        <v>269</v>
      </c>
      <c r="T563" s="56"/>
      <c r="U563" s="57"/>
    </row>
    <row r="564" spans="1:22" s="58" customFormat="1" ht="9" customHeight="1">
      <c r="A564" s="319">
        <v>203</v>
      </c>
      <c r="B564" s="320" t="s">
        <v>850</v>
      </c>
      <c r="C564" s="250" t="s">
        <v>151</v>
      </c>
      <c r="D564" s="264" t="s">
        <v>150</v>
      </c>
      <c r="E564" s="321">
        <v>1973</v>
      </c>
      <c r="F564" s="322" t="s">
        <v>23</v>
      </c>
      <c r="G564" s="321">
        <v>2</v>
      </c>
      <c r="H564" s="321">
        <v>2</v>
      </c>
      <c r="I564" s="323">
        <v>788.4</v>
      </c>
      <c r="J564" s="323">
        <v>715.7</v>
      </c>
      <c r="K564" s="321">
        <v>50</v>
      </c>
      <c r="L564" s="261">
        <f>'Приложение 2'!G567</f>
        <v>193313.8</v>
      </c>
      <c r="M564" s="252">
        <v>0</v>
      </c>
      <c r="N564" s="252">
        <v>0</v>
      </c>
      <c r="O564" s="252">
        <v>0</v>
      </c>
      <c r="P564" s="252">
        <f t="shared" si="121"/>
        <v>193313.8</v>
      </c>
      <c r="Q564" s="252">
        <v>0</v>
      </c>
      <c r="R564" s="252">
        <v>0</v>
      </c>
      <c r="S564" s="250" t="s">
        <v>269</v>
      </c>
      <c r="T564" s="56"/>
      <c r="U564" s="57"/>
    </row>
    <row r="565" spans="1:22" s="58" customFormat="1" ht="9" customHeight="1">
      <c r="A565" s="319">
        <v>204</v>
      </c>
      <c r="B565" s="320" t="s">
        <v>851</v>
      </c>
      <c r="C565" s="250" t="s">
        <v>151</v>
      </c>
      <c r="D565" s="264" t="s">
        <v>150</v>
      </c>
      <c r="E565" s="321">
        <v>1976</v>
      </c>
      <c r="F565" s="322" t="s">
        <v>23</v>
      </c>
      <c r="G565" s="321">
        <v>2</v>
      </c>
      <c r="H565" s="321">
        <v>3</v>
      </c>
      <c r="I565" s="323">
        <v>1507.38</v>
      </c>
      <c r="J565" s="323">
        <v>853.34</v>
      </c>
      <c r="K565" s="321">
        <v>46</v>
      </c>
      <c r="L565" s="261">
        <f>'Приложение 2'!G568</f>
        <v>105731.16</v>
      </c>
      <c r="M565" s="252">
        <v>0</v>
      </c>
      <c r="N565" s="252">
        <v>0</v>
      </c>
      <c r="O565" s="252">
        <v>0</v>
      </c>
      <c r="P565" s="252">
        <f t="shared" si="121"/>
        <v>105731.16</v>
      </c>
      <c r="Q565" s="252">
        <v>0</v>
      </c>
      <c r="R565" s="252">
        <v>0</v>
      </c>
      <c r="S565" s="250" t="s">
        <v>269</v>
      </c>
      <c r="T565" s="56"/>
      <c r="U565" s="57"/>
    </row>
    <row r="566" spans="1:22" s="58" customFormat="1" ht="9" customHeight="1">
      <c r="A566" s="319">
        <v>205</v>
      </c>
      <c r="B566" s="320" t="s">
        <v>852</v>
      </c>
      <c r="C566" s="250" t="s">
        <v>151</v>
      </c>
      <c r="D566" s="264" t="s">
        <v>150</v>
      </c>
      <c r="E566" s="321">
        <v>1984</v>
      </c>
      <c r="F566" s="322" t="s">
        <v>23</v>
      </c>
      <c r="G566" s="321">
        <v>2</v>
      </c>
      <c r="H566" s="321">
        <v>3</v>
      </c>
      <c r="I566" s="323">
        <v>1180.8</v>
      </c>
      <c r="J566" s="323">
        <v>848.64</v>
      </c>
      <c r="K566" s="321">
        <v>32</v>
      </c>
      <c r="L566" s="261">
        <f>'Приложение 2'!G569</f>
        <v>106322.55</v>
      </c>
      <c r="M566" s="252">
        <v>0</v>
      </c>
      <c r="N566" s="252">
        <v>0</v>
      </c>
      <c r="O566" s="252">
        <v>0</v>
      </c>
      <c r="P566" s="252">
        <f t="shared" si="121"/>
        <v>106322.55</v>
      </c>
      <c r="Q566" s="252">
        <v>0</v>
      </c>
      <c r="R566" s="252">
        <v>0</v>
      </c>
      <c r="S566" s="250" t="s">
        <v>269</v>
      </c>
      <c r="T566" s="56"/>
      <c r="U566" s="57"/>
    </row>
    <row r="567" spans="1:22" s="58" customFormat="1" ht="9" customHeight="1">
      <c r="A567" s="319">
        <v>206</v>
      </c>
      <c r="B567" s="320" t="s">
        <v>853</v>
      </c>
      <c r="C567" s="250" t="s">
        <v>151</v>
      </c>
      <c r="D567" s="264" t="s">
        <v>150</v>
      </c>
      <c r="E567" s="321">
        <v>1979</v>
      </c>
      <c r="F567" s="322" t="s">
        <v>23</v>
      </c>
      <c r="G567" s="321">
        <v>2</v>
      </c>
      <c r="H567" s="321">
        <v>3</v>
      </c>
      <c r="I567" s="323">
        <v>1697.54</v>
      </c>
      <c r="J567" s="323">
        <v>939.8</v>
      </c>
      <c r="K567" s="321">
        <v>52</v>
      </c>
      <c r="L567" s="261">
        <f>'Приложение 2'!G570</f>
        <v>122576.47</v>
      </c>
      <c r="M567" s="252">
        <v>0</v>
      </c>
      <c r="N567" s="252">
        <v>0</v>
      </c>
      <c r="O567" s="252">
        <v>0</v>
      </c>
      <c r="P567" s="252">
        <f t="shared" si="121"/>
        <v>122576.47</v>
      </c>
      <c r="Q567" s="252">
        <v>0</v>
      </c>
      <c r="R567" s="252">
        <v>0</v>
      </c>
      <c r="S567" s="250" t="s">
        <v>269</v>
      </c>
      <c r="T567" s="56"/>
      <c r="U567" s="57"/>
    </row>
    <row r="568" spans="1:22" s="58" customFormat="1" ht="9" customHeight="1">
      <c r="A568" s="319">
        <v>207</v>
      </c>
      <c r="B568" s="320" t="s">
        <v>854</v>
      </c>
      <c r="C568" s="250" t="s">
        <v>151</v>
      </c>
      <c r="D568" s="264" t="s">
        <v>150</v>
      </c>
      <c r="E568" s="321">
        <v>1976</v>
      </c>
      <c r="F568" s="322" t="s">
        <v>23</v>
      </c>
      <c r="G568" s="321">
        <v>2</v>
      </c>
      <c r="H568" s="321">
        <v>3</v>
      </c>
      <c r="I568" s="323">
        <v>1001.2</v>
      </c>
      <c r="J568" s="323">
        <v>948.64</v>
      </c>
      <c r="K568" s="321">
        <v>33</v>
      </c>
      <c r="L568" s="261">
        <f>'Приложение 2'!G571</f>
        <v>113974.61</v>
      </c>
      <c r="M568" s="252">
        <v>0</v>
      </c>
      <c r="N568" s="252">
        <v>0</v>
      </c>
      <c r="O568" s="252">
        <v>0</v>
      </c>
      <c r="P568" s="252">
        <f t="shared" si="121"/>
        <v>113974.61</v>
      </c>
      <c r="Q568" s="252">
        <v>0</v>
      </c>
      <c r="R568" s="252">
        <v>0</v>
      </c>
      <c r="S568" s="250" t="s">
        <v>269</v>
      </c>
      <c r="T568" s="67"/>
      <c r="U568" s="68"/>
    </row>
    <row r="569" spans="1:22" s="58" customFormat="1" ht="9" customHeight="1">
      <c r="A569" s="319">
        <v>208</v>
      </c>
      <c r="B569" s="320" t="s">
        <v>855</v>
      </c>
      <c r="C569" s="250" t="s">
        <v>151</v>
      </c>
      <c r="D569" s="264" t="s">
        <v>150</v>
      </c>
      <c r="E569" s="321">
        <v>1981</v>
      </c>
      <c r="F569" s="322" t="s">
        <v>23</v>
      </c>
      <c r="G569" s="321">
        <v>2</v>
      </c>
      <c r="H569" s="321">
        <v>3</v>
      </c>
      <c r="I569" s="323">
        <v>1392.2</v>
      </c>
      <c r="J569" s="323">
        <v>817.6</v>
      </c>
      <c r="K569" s="321">
        <v>30</v>
      </c>
      <c r="L569" s="261">
        <f>'Приложение 2'!G572</f>
        <v>110265.06</v>
      </c>
      <c r="M569" s="252">
        <v>0</v>
      </c>
      <c r="N569" s="252">
        <v>0</v>
      </c>
      <c r="O569" s="252">
        <v>0</v>
      </c>
      <c r="P569" s="252">
        <f t="shared" si="121"/>
        <v>110265.06</v>
      </c>
      <c r="Q569" s="252">
        <v>0</v>
      </c>
      <c r="R569" s="252">
        <v>0</v>
      </c>
      <c r="S569" s="250" t="s">
        <v>269</v>
      </c>
      <c r="T569" s="62"/>
      <c r="U569" s="62"/>
      <c r="V569" s="60"/>
    </row>
    <row r="570" spans="1:22" s="58" customFormat="1" ht="34.5" customHeight="1">
      <c r="A570" s="324" t="s">
        <v>85</v>
      </c>
      <c r="B570" s="324"/>
      <c r="C570" s="325"/>
      <c r="D570" s="326"/>
      <c r="E570" s="319" t="s">
        <v>68</v>
      </c>
      <c r="F570" s="319" t="s">
        <v>68</v>
      </c>
      <c r="G570" s="319" t="s">
        <v>68</v>
      </c>
      <c r="H570" s="319" t="s">
        <v>68</v>
      </c>
      <c r="I570" s="317">
        <f t="shared" ref="I570:R570" si="122">SUM(I562:I569)</f>
        <v>9906.8600000000024</v>
      </c>
      <c r="J570" s="317">
        <f t="shared" si="122"/>
        <v>6695.13</v>
      </c>
      <c r="K570" s="327">
        <f t="shared" si="122"/>
        <v>322</v>
      </c>
      <c r="L570" s="317">
        <f>SUM(L562:L569)</f>
        <v>959703.45</v>
      </c>
      <c r="M570" s="317">
        <f t="shared" si="122"/>
        <v>0</v>
      </c>
      <c r="N570" s="317">
        <f t="shared" si="122"/>
        <v>0</v>
      </c>
      <c r="O570" s="317">
        <f t="shared" si="122"/>
        <v>0</v>
      </c>
      <c r="P570" s="317">
        <f t="shared" si="122"/>
        <v>959703.45</v>
      </c>
      <c r="Q570" s="317">
        <f t="shared" si="122"/>
        <v>0</v>
      </c>
      <c r="R570" s="317">
        <f t="shared" si="122"/>
        <v>0</v>
      </c>
      <c r="S570" s="252"/>
      <c r="T570" s="56"/>
      <c r="U570" s="57"/>
      <c r="V570" s="60"/>
    </row>
    <row r="571" spans="1:22" s="58" customFormat="1" ht="9" customHeight="1">
      <c r="A571" s="300" t="s">
        <v>950</v>
      </c>
      <c r="B571" s="300"/>
      <c r="C571" s="300"/>
      <c r="D571" s="300"/>
      <c r="E571" s="300"/>
      <c r="F571" s="300"/>
      <c r="G571" s="300"/>
      <c r="H571" s="300"/>
      <c r="I571" s="300"/>
      <c r="J571" s="300"/>
      <c r="K571" s="300"/>
      <c r="L571" s="300"/>
      <c r="M571" s="300"/>
      <c r="N571" s="300"/>
      <c r="O571" s="300"/>
      <c r="P571" s="300"/>
      <c r="Q571" s="300"/>
      <c r="R571" s="300"/>
      <c r="S571" s="300"/>
      <c r="T571" s="67"/>
      <c r="U571" s="68"/>
      <c r="V571" s="60"/>
    </row>
    <row r="572" spans="1:22" s="58" customFormat="1" ht="9" customHeight="1">
      <c r="A572" s="319">
        <v>209</v>
      </c>
      <c r="B572" s="326" t="s">
        <v>242</v>
      </c>
      <c r="C572" s="250" t="s">
        <v>151</v>
      </c>
      <c r="D572" s="264" t="s">
        <v>150</v>
      </c>
      <c r="E572" s="328">
        <v>1970</v>
      </c>
      <c r="F572" s="330" t="s">
        <v>23</v>
      </c>
      <c r="G572" s="328">
        <v>4</v>
      </c>
      <c r="H572" s="328">
        <v>3</v>
      </c>
      <c r="I572" s="317">
        <v>2702.78</v>
      </c>
      <c r="J572" s="317">
        <v>1932.3</v>
      </c>
      <c r="K572" s="33">
        <v>187</v>
      </c>
      <c r="L572" s="261">
        <f>'Приложение 2'!G575</f>
        <v>5233858.68</v>
      </c>
      <c r="M572" s="252">
        <v>0</v>
      </c>
      <c r="N572" s="252">
        <v>0</v>
      </c>
      <c r="O572" s="252">
        <v>0</v>
      </c>
      <c r="P572" s="252">
        <f>L572</f>
        <v>5233858.68</v>
      </c>
      <c r="Q572" s="252">
        <v>0</v>
      </c>
      <c r="R572" s="252">
        <v>0</v>
      </c>
      <c r="S572" s="250" t="s">
        <v>269</v>
      </c>
      <c r="T572" s="59"/>
      <c r="U572" s="59"/>
    </row>
    <row r="573" spans="1:22" s="58" customFormat="1" ht="35.25" customHeight="1">
      <c r="A573" s="324" t="s">
        <v>115</v>
      </c>
      <c r="B573" s="324"/>
      <c r="C573" s="325"/>
      <c r="D573" s="326"/>
      <c r="E573" s="319" t="s">
        <v>68</v>
      </c>
      <c r="F573" s="319" t="s">
        <v>68</v>
      </c>
      <c r="G573" s="319" t="s">
        <v>68</v>
      </c>
      <c r="H573" s="319" t="s">
        <v>68</v>
      </c>
      <c r="I573" s="317">
        <f>SUM(I572:I572)</f>
        <v>2702.78</v>
      </c>
      <c r="J573" s="317">
        <f t="shared" ref="J573:R573" si="123">SUM(J572:J572)</f>
        <v>1932.3</v>
      </c>
      <c r="K573" s="327">
        <f t="shared" si="123"/>
        <v>187</v>
      </c>
      <c r="L573" s="317">
        <f>SUM(L572:L572)</f>
        <v>5233858.68</v>
      </c>
      <c r="M573" s="317">
        <f t="shared" si="123"/>
        <v>0</v>
      </c>
      <c r="N573" s="317">
        <f t="shared" si="123"/>
        <v>0</v>
      </c>
      <c r="O573" s="317">
        <f t="shared" si="123"/>
        <v>0</v>
      </c>
      <c r="P573" s="317">
        <f t="shared" si="123"/>
        <v>5233858.68</v>
      </c>
      <c r="Q573" s="317">
        <f t="shared" si="123"/>
        <v>0</v>
      </c>
      <c r="R573" s="317">
        <f t="shared" si="123"/>
        <v>0</v>
      </c>
      <c r="S573" s="317"/>
      <c r="T573" s="56"/>
      <c r="U573" s="57"/>
    </row>
    <row r="574" spans="1:22" s="58" customFormat="1" ht="9" customHeight="1">
      <c r="A574" s="329" t="s">
        <v>0</v>
      </c>
      <c r="B574" s="329"/>
      <c r="C574" s="329"/>
      <c r="D574" s="329"/>
      <c r="E574" s="329"/>
      <c r="F574" s="329"/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  <c r="R574" s="329"/>
      <c r="S574" s="329"/>
      <c r="T574" s="69"/>
      <c r="U574" s="69"/>
    </row>
    <row r="575" spans="1:22" s="58" customFormat="1" ht="9" customHeight="1">
      <c r="A575" s="330">
        <v>210</v>
      </c>
      <c r="B575" s="331" t="s">
        <v>862</v>
      </c>
      <c r="C575" s="325" t="s">
        <v>151</v>
      </c>
      <c r="D575" s="264" t="s">
        <v>150</v>
      </c>
      <c r="E575" s="332">
        <v>1969</v>
      </c>
      <c r="F575" s="330" t="s">
        <v>23</v>
      </c>
      <c r="G575" s="332">
        <v>2</v>
      </c>
      <c r="H575" s="332">
        <v>2</v>
      </c>
      <c r="I575" s="333">
        <v>713.62</v>
      </c>
      <c r="J575" s="333">
        <v>663.36</v>
      </c>
      <c r="K575" s="332">
        <v>26</v>
      </c>
      <c r="L575" s="261">
        <f>'Приложение 2'!G578</f>
        <v>2226813.0299999998</v>
      </c>
      <c r="M575" s="252">
        <v>0</v>
      </c>
      <c r="N575" s="252">
        <v>0</v>
      </c>
      <c r="O575" s="252">
        <v>0</v>
      </c>
      <c r="P575" s="252">
        <f t="shared" ref="P575:P576" si="124">L575</f>
        <v>2226813.0299999998</v>
      </c>
      <c r="Q575" s="252">
        <v>0</v>
      </c>
      <c r="R575" s="252">
        <v>0</v>
      </c>
      <c r="S575" s="250" t="s">
        <v>269</v>
      </c>
      <c r="T575" s="70"/>
      <c r="U575" s="71"/>
      <c r="V575" s="60"/>
    </row>
    <row r="576" spans="1:22" s="58" customFormat="1" ht="9" customHeight="1">
      <c r="A576" s="330">
        <v>211</v>
      </c>
      <c r="B576" s="331" t="s">
        <v>863</v>
      </c>
      <c r="C576" s="325" t="s">
        <v>151</v>
      </c>
      <c r="D576" s="264" t="s">
        <v>150</v>
      </c>
      <c r="E576" s="332">
        <v>1967</v>
      </c>
      <c r="F576" s="330" t="s">
        <v>23</v>
      </c>
      <c r="G576" s="332">
        <v>2</v>
      </c>
      <c r="H576" s="332">
        <v>2</v>
      </c>
      <c r="I576" s="333">
        <v>692.86</v>
      </c>
      <c r="J576" s="333">
        <v>650.04</v>
      </c>
      <c r="K576" s="332">
        <v>20</v>
      </c>
      <c r="L576" s="261">
        <f>'Приложение 2'!G579</f>
        <v>2281736.23</v>
      </c>
      <c r="M576" s="252">
        <v>0</v>
      </c>
      <c r="N576" s="252">
        <v>0</v>
      </c>
      <c r="O576" s="252">
        <v>0</v>
      </c>
      <c r="P576" s="252">
        <f t="shared" si="124"/>
        <v>2281736.23</v>
      </c>
      <c r="Q576" s="252">
        <v>0</v>
      </c>
      <c r="R576" s="252">
        <v>0</v>
      </c>
      <c r="S576" s="250" t="s">
        <v>269</v>
      </c>
      <c r="T576" s="62"/>
      <c r="U576" s="62"/>
      <c r="V576" s="60"/>
    </row>
    <row r="577" spans="1:22" s="58" customFormat="1" ht="23.25" customHeight="1">
      <c r="A577" s="334" t="s">
        <v>1</v>
      </c>
      <c r="B577" s="334"/>
      <c r="C577" s="335"/>
      <c r="D577" s="331"/>
      <c r="E577" s="6" t="s">
        <v>68</v>
      </c>
      <c r="F577" s="6" t="s">
        <v>68</v>
      </c>
      <c r="G577" s="6" t="s">
        <v>68</v>
      </c>
      <c r="H577" s="6" t="s">
        <v>68</v>
      </c>
      <c r="I577" s="251">
        <f t="shared" ref="I577:R577" si="125">SUM(I575:I576)</f>
        <v>1406.48</v>
      </c>
      <c r="J577" s="251">
        <f t="shared" si="125"/>
        <v>1313.4</v>
      </c>
      <c r="K577" s="332">
        <f t="shared" si="125"/>
        <v>46</v>
      </c>
      <c r="L577" s="251">
        <f>SUM(L575:L576)</f>
        <v>4508549.26</v>
      </c>
      <c r="M577" s="251">
        <f t="shared" si="125"/>
        <v>0</v>
      </c>
      <c r="N577" s="251">
        <f t="shared" si="125"/>
        <v>0</v>
      </c>
      <c r="O577" s="251">
        <f t="shared" si="125"/>
        <v>0</v>
      </c>
      <c r="P577" s="251">
        <f t="shared" si="125"/>
        <v>4508549.26</v>
      </c>
      <c r="Q577" s="251">
        <f t="shared" si="125"/>
        <v>0</v>
      </c>
      <c r="R577" s="251">
        <f t="shared" si="125"/>
        <v>0</v>
      </c>
      <c r="S577" s="333"/>
      <c r="T577" s="56"/>
      <c r="U577" s="57"/>
      <c r="V577" s="60"/>
    </row>
    <row r="578" spans="1:22" s="58" customFormat="1" ht="9" customHeight="1">
      <c r="A578" s="300" t="s">
        <v>953</v>
      </c>
      <c r="B578" s="300"/>
      <c r="C578" s="300"/>
      <c r="D578" s="300"/>
      <c r="E578" s="300"/>
      <c r="F578" s="300"/>
      <c r="G578" s="300"/>
      <c r="H578" s="300"/>
      <c r="I578" s="300"/>
      <c r="J578" s="300"/>
      <c r="K578" s="300"/>
      <c r="L578" s="300"/>
      <c r="M578" s="300"/>
      <c r="N578" s="300"/>
      <c r="O578" s="300"/>
      <c r="P578" s="300"/>
      <c r="Q578" s="300"/>
      <c r="R578" s="300"/>
      <c r="S578" s="300"/>
      <c r="T578" s="56"/>
      <c r="U578" s="57"/>
      <c r="V578" s="60"/>
    </row>
    <row r="579" spans="1:22" s="58" customFormat="1" ht="9" customHeight="1">
      <c r="A579" s="301">
        <v>212</v>
      </c>
      <c r="B579" s="336" t="s">
        <v>874</v>
      </c>
      <c r="C579" s="325" t="s">
        <v>151</v>
      </c>
      <c r="D579" s="264" t="s">
        <v>150</v>
      </c>
      <c r="E579" s="307">
        <v>1978</v>
      </c>
      <c r="F579" s="330" t="s">
        <v>23</v>
      </c>
      <c r="G579" s="307">
        <v>2</v>
      </c>
      <c r="H579" s="307">
        <v>2</v>
      </c>
      <c r="I579" s="308">
        <v>732.4</v>
      </c>
      <c r="J579" s="308">
        <v>484.8</v>
      </c>
      <c r="K579" s="307">
        <v>16</v>
      </c>
      <c r="L579" s="261">
        <f>'Приложение 2'!G582</f>
        <v>2625006.2799999998</v>
      </c>
      <c r="M579" s="252">
        <v>0</v>
      </c>
      <c r="N579" s="252">
        <v>0</v>
      </c>
      <c r="O579" s="252">
        <v>0</v>
      </c>
      <c r="P579" s="252">
        <f t="shared" ref="P579:P581" si="126">L579</f>
        <v>2625006.2799999998</v>
      </c>
      <c r="Q579" s="252">
        <v>0</v>
      </c>
      <c r="R579" s="252">
        <v>0</v>
      </c>
      <c r="S579" s="250" t="s">
        <v>269</v>
      </c>
      <c r="T579" s="56"/>
      <c r="U579" s="57"/>
      <c r="V579" s="60"/>
    </row>
    <row r="580" spans="1:22" s="58" customFormat="1" ht="9" customHeight="1">
      <c r="A580" s="301">
        <v>213</v>
      </c>
      <c r="B580" s="336" t="s">
        <v>875</v>
      </c>
      <c r="C580" s="325" t="s">
        <v>151</v>
      </c>
      <c r="D580" s="264" t="s">
        <v>150</v>
      </c>
      <c r="E580" s="307">
        <v>1982</v>
      </c>
      <c r="F580" s="330" t="s">
        <v>24</v>
      </c>
      <c r="G580" s="307">
        <v>2</v>
      </c>
      <c r="H580" s="307">
        <v>2</v>
      </c>
      <c r="I580" s="308">
        <v>546.4</v>
      </c>
      <c r="J580" s="308">
        <v>494</v>
      </c>
      <c r="K580" s="307">
        <v>15</v>
      </c>
      <c r="L580" s="261">
        <f>'Приложение 2'!G583</f>
        <v>2826929.85</v>
      </c>
      <c r="M580" s="252">
        <v>0</v>
      </c>
      <c r="N580" s="252">
        <v>0</v>
      </c>
      <c r="O580" s="252">
        <v>0</v>
      </c>
      <c r="P580" s="252">
        <f t="shared" si="126"/>
        <v>2826929.85</v>
      </c>
      <c r="Q580" s="252">
        <v>0</v>
      </c>
      <c r="R580" s="252">
        <v>0</v>
      </c>
      <c r="S580" s="250" t="s">
        <v>269</v>
      </c>
      <c r="T580" s="63"/>
      <c r="U580" s="72"/>
      <c r="V580" s="60"/>
    </row>
    <row r="581" spans="1:22" s="58" customFormat="1" ht="9" customHeight="1">
      <c r="A581" s="301">
        <v>214</v>
      </c>
      <c r="B581" s="336" t="s">
        <v>877</v>
      </c>
      <c r="C581" s="325" t="s">
        <v>151</v>
      </c>
      <c r="D581" s="264" t="s">
        <v>150</v>
      </c>
      <c r="E581" s="307">
        <v>1984</v>
      </c>
      <c r="F581" s="330" t="s">
        <v>24</v>
      </c>
      <c r="G581" s="307">
        <v>2</v>
      </c>
      <c r="H581" s="307">
        <v>2</v>
      </c>
      <c r="I581" s="308">
        <v>612</v>
      </c>
      <c r="J581" s="308">
        <v>559.6</v>
      </c>
      <c r="K581" s="307">
        <v>32</v>
      </c>
      <c r="L581" s="261">
        <f>'Приложение 2'!G584</f>
        <v>2625006.2799999998</v>
      </c>
      <c r="M581" s="252">
        <v>0</v>
      </c>
      <c r="N581" s="252">
        <v>0</v>
      </c>
      <c r="O581" s="252">
        <v>0</v>
      </c>
      <c r="P581" s="252">
        <f t="shared" si="126"/>
        <v>2625006.2799999998</v>
      </c>
      <c r="Q581" s="252">
        <v>0</v>
      </c>
      <c r="R581" s="252">
        <v>0</v>
      </c>
      <c r="S581" s="250" t="s">
        <v>269</v>
      </c>
      <c r="T581" s="63"/>
      <c r="U581" s="72"/>
      <c r="V581" s="60"/>
    </row>
    <row r="582" spans="1:22" s="58" customFormat="1" ht="24" customHeight="1">
      <c r="A582" s="303" t="s">
        <v>955</v>
      </c>
      <c r="B582" s="303"/>
      <c r="C582" s="304"/>
      <c r="D582" s="305"/>
      <c r="E582" s="6" t="s">
        <v>68</v>
      </c>
      <c r="F582" s="6" t="s">
        <v>68</v>
      </c>
      <c r="G582" s="6" t="s">
        <v>68</v>
      </c>
      <c r="H582" s="6" t="s">
        <v>68</v>
      </c>
      <c r="I582" s="251">
        <f t="shared" ref="I582:R582" si="127">SUM(I579:I581)</f>
        <v>1890.8</v>
      </c>
      <c r="J582" s="251">
        <f t="shared" si="127"/>
        <v>1538.4</v>
      </c>
      <c r="K582" s="33">
        <f t="shared" si="127"/>
        <v>63</v>
      </c>
      <c r="L582" s="251">
        <f>SUM(L579:L581)</f>
        <v>8076942.4100000001</v>
      </c>
      <c r="M582" s="251">
        <f t="shared" si="127"/>
        <v>0</v>
      </c>
      <c r="N582" s="251">
        <f t="shared" si="127"/>
        <v>0</v>
      </c>
      <c r="O582" s="251">
        <f t="shared" si="127"/>
        <v>0</v>
      </c>
      <c r="P582" s="251">
        <f t="shared" si="127"/>
        <v>8076942.4100000001</v>
      </c>
      <c r="Q582" s="251">
        <f t="shared" si="127"/>
        <v>0</v>
      </c>
      <c r="R582" s="251">
        <f t="shared" si="127"/>
        <v>0</v>
      </c>
      <c r="S582" s="252"/>
      <c r="T582" s="63"/>
      <c r="U582" s="72"/>
      <c r="V582" s="60"/>
    </row>
    <row r="583" spans="1:22" s="58" customFormat="1" ht="9" customHeight="1">
      <c r="A583" s="300" t="s">
        <v>69</v>
      </c>
      <c r="B583" s="300"/>
      <c r="C583" s="300"/>
      <c r="D583" s="300"/>
      <c r="E583" s="300"/>
      <c r="F583" s="300"/>
      <c r="G583" s="300"/>
      <c r="H583" s="300"/>
      <c r="I583" s="300"/>
      <c r="J583" s="300"/>
      <c r="K583" s="300"/>
      <c r="L583" s="300"/>
      <c r="M583" s="300"/>
      <c r="N583" s="300"/>
      <c r="O583" s="300"/>
      <c r="P583" s="300"/>
      <c r="Q583" s="300"/>
      <c r="R583" s="300"/>
      <c r="S583" s="300"/>
      <c r="T583" s="63"/>
      <c r="U583" s="73"/>
      <c r="V583" s="60"/>
    </row>
    <row r="584" spans="1:22" s="58" customFormat="1" ht="9" customHeight="1">
      <c r="A584" s="301">
        <v>215</v>
      </c>
      <c r="B584" s="336" t="s">
        <v>884</v>
      </c>
      <c r="C584" s="304" t="s">
        <v>151</v>
      </c>
      <c r="D584" s="264" t="s">
        <v>150</v>
      </c>
      <c r="E584" s="307">
        <v>1965</v>
      </c>
      <c r="F584" s="301" t="s">
        <v>23</v>
      </c>
      <c r="G584" s="307">
        <v>2</v>
      </c>
      <c r="H584" s="307">
        <v>3</v>
      </c>
      <c r="I584" s="308">
        <v>535</v>
      </c>
      <c r="J584" s="308">
        <v>508.4</v>
      </c>
      <c r="K584" s="307">
        <v>18</v>
      </c>
      <c r="L584" s="261">
        <f>'Приложение 2'!G587</f>
        <v>1324618.56</v>
      </c>
      <c r="M584" s="252">
        <v>0</v>
      </c>
      <c r="N584" s="252">
        <v>0</v>
      </c>
      <c r="O584" s="252">
        <v>0</v>
      </c>
      <c r="P584" s="252">
        <f t="shared" ref="P584" si="128">L584</f>
        <v>1324618.56</v>
      </c>
      <c r="Q584" s="252">
        <v>0</v>
      </c>
      <c r="R584" s="252">
        <v>0</v>
      </c>
      <c r="S584" s="250" t="s">
        <v>269</v>
      </c>
      <c r="T584" s="67"/>
      <c r="U584" s="68"/>
      <c r="V584" s="60"/>
    </row>
    <row r="585" spans="1:22" s="58" customFormat="1" ht="33.75" customHeight="1">
      <c r="A585" s="303" t="s">
        <v>4</v>
      </c>
      <c r="B585" s="303"/>
      <c r="C585" s="304"/>
      <c r="D585" s="305"/>
      <c r="E585" s="6" t="s">
        <v>68</v>
      </c>
      <c r="F585" s="6" t="s">
        <v>68</v>
      </c>
      <c r="G585" s="6" t="s">
        <v>68</v>
      </c>
      <c r="H585" s="6" t="s">
        <v>68</v>
      </c>
      <c r="I585" s="251">
        <f t="shared" ref="I585:R585" si="129">SUM(I584:I584)</f>
        <v>535</v>
      </c>
      <c r="J585" s="251">
        <f t="shared" si="129"/>
        <v>508.4</v>
      </c>
      <c r="K585" s="33">
        <f t="shared" si="129"/>
        <v>18</v>
      </c>
      <c r="L585" s="251">
        <f>SUM(L584:L584)</f>
        <v>1324618.56</v>
      </c>
      <c r="M585" s="251">
        <f t="shared" si="129"/>
        <v>0</v>
      </c>
      <c r="N585" s="251">
        <f t="shared" si="129"/>
        <v>0</v>
      </c>
      <c r="O585" s="251">
        <f t="shared" si="129"/>
        <v>0</v>
      </c>
      <c r="P585" s="251">
        <f t="shared" si="129"/>
        <v>1324618.56</v>
      </c>
      <c r="Q585" s="318">
        <f t="shared" si="129"/>
        <v>0</v>
      </c>
      <c r="R585" s="318">
        <f t="shared" si="129"/>
        <v>0</v>
      </c>
      <c r="S585" s="252"/>
      <c r="T585" s="67"/>
      <c r="U585" s="68"/>
      <c r="V585" s="60"/>
    </row>
    <row r="586" spans="1:22" s="58" customFormat="1" ht="9" customHeight="1">
      <c r="A586" s="300" t="s">
        <v>995</v>
      </c>
      <c r="B586" s="300"/>
      <c r="C586" s="300"/>
      <c r="D586" s="300"/>
      <c r="E586" s="300"/>
      <c r="F586" s="300"/>
      <c r="G586" s="300"/>
      <c r="H586" s="300"/>
      <c r="I586" s="300"/>
      <c r="J586" s="300"/>
      <c r="K586" s="300"/>
      <c r="L586" s="300"/>
      <c r="M586" s="300"/>
      <c r="N586" s="300"/>
      <c r="O586" s="300"/>
      <c r="P586" s="300"/>
      <c r="Q586" s="300"/>
      <c r="R586" s="300"/>
      <c r="S586" s="300"/>
      <c r="T586" s="67"/>
      <c r="U586" s="68"/>
      <c r="V586" s="60"/>
    </row>
    <row r="587" spans="1:22" s="58" customFormat="1" ht="9" customHeight="1">
      <c r="A587" s="301">
        <v>216</v>
      </c>
      <c r="B587" s="305" t="s">
        <v>885</v>
      </c>
      <c r="C587" s="325" t="s">
        <v>151</v>
      </c>
      <c r="D587" s="264" t="s">
        <v>150</v>
      </c>
      <c r="E587" s="316">
        <v>1964</v>
      </c>
      <c r="F587" s="6" t="s">
        <v>24</v>
      </c>
      <c r="G587" s="316">
        <v>2</v>
      </c>
      <c r="H587" s="316">
        <v>2</v>
      </c>
      <c r="I587" s="251">
        <v>800.6</v>
      </c>
      <c r="J587" s="251">
        <v>744.8</v>
      </c>
      <c r="K587" s="316">
        <v>37</v>
      </c>
      <c r="L587" s="261">
        <f>'Приложение 2'!G590</f>
        <v>2044839.51</v>
      </c>
      <c r="M587" s="252">
        <v>0</v>
      </c>
      <c r="N587" s="252">
        <v>0</v>
      </c>
      <c r="O587" s="252">
        <v>0</v>
      </c>
      <c r="P587" s="252">
        <f t="shared" ref="P587" si="130">L587</f>
        <v>2044839.51</v>
      </c>
      <c r="Q587" s="252">
        <v>0</v>
      </c>
      <c r="R587" s="252">
        <v>0</v>
      </c>
      <c r="S587" s="250" t="s">
        <v>269</v>
      </c>
      <c r="T587" s="60"/>
      <c r="U587" s="60"/>
    </row>
    <row r="588" spans="1:22" s="58" customFormat="1" ht="25.5" customHeight="1">
      <c r="A588" s="303" t="s">
        <v>994</v>
      </c>
      <c r="B588" s="303"/>
      <c r="C588" s="304"/>
      <c r="D588" s="305"/>
      <c r="E588" s="6" t="s">
        <v>68</v>
      </c>
      <c r="F588" s="6" t="s">
        <v>68</v>
      </c>
      <c r="G588" s="6" t="s">
        <v>68</v>
      </c>
      <c r="H588" s="6" t="s">
        <v>68</v>
      </c>
      <c r="I588" s="251">
        <f t="shared" ref="I588:R588" si="131">SUM(I587:I587)</f>
        <v>800.6</v>
      </c>
      <c r="J588" s="251">
        <f t="shared" si="131"/>
        <v>744.8</v>
      </c>
      <c r="K588" s="33">
        <f t="shared" si="131"/>
        <v>37</v>
      </c>
      <c r="L588" s="251">
        <f t="shared" si="131"/>
        <v>2044839.51</v>
      </c>
      <c r="M588" s="251">
        <f t="shared" si="131"/>
        <v>0</v>
      </c>
      <c r="N588" s="251">
        <f t="shared" si="131"/>
        <v>0</v>
      </c>
      <c r="O588" s="251">
        <f t="shared" si="131"/>
        <v>0</v>
      </c>
      <c r="P588" s="251">
        <f t="shared" si="131"/>
        <v>2044839.51</v>
      </c>
      <c r="Q588" s="251">
        <f t="shared" si="131"/>
        <v>0</v>
      </c>
      <c r="R588" s="251">
        <f t="shared" si="131"/>
        <v>0</v>
      </c>
      <c r="S588" s="252"/>
      <c r="T588" s="56"/>
      <c r="U588" s="73"/>
      <c r="V588" s="60"/>
    </row>
    <row r="589" spans="1:22" s="58" customFormat="1" ht="9" customHeight="1">
      <c r="A589" s="300" t="s">
        <v>974</v>
      </c>
      <c r="B589" s="300"/>
      <c r="C589" s="300"/>
      <c r="D589" s="300"/>
      <c r="E589" s="300"/>
      <c r="F589" s="300"/>
      <c r="G589" s="300"/>
      <c r="H589" s="300"/>
      <c r="I589" s="300"/>
      <c r="J589" s="300"/>
      <c r="K589" s="300"/>
      <c r="L589" s="300"/>
      <c r="M589" s="300"/>
      <c r="N589" s="300"/>
      <c r="O589" s="300"/>
      <c r="P589" s="300"/>
      <c r="Q589" s="300"/>
      <c r="R589" s="300"/>
      <c r="S589" s="300"/>
      <c r="T589" s="56"/>
      <c r="U589" s="73"/>
      <c r="V589" s="60"/>
    </row>
    <row r="590" spans="1:22" s="58" customFormat="1" ht="9" customHeight="1">
      <c r="A590" s="254">
        <v>217</v>
      </c>
      <c r="B590" s="176" t="s">
        <v>888</v>
      </c>
      <c r="C590" s="250" t="s">
        <v>151</v>
      </c>
      <c r="D590" s="254" t="s">
        <v>150</v>
      </c>
      <c r="E590" s="316">
        <v>1980</v>
      </c>
      <c r="F590" s="6" t="s">
        <v>23</v>
      </c>
      <c r="G590" s="316">
        <v>2</v>
      </c>
      <c r="H590" s="316">
        <v>2</v>
      </c>
      <c r="I590" s="251">
        <v>801.6</v>
      </c>
      <c r="J590" s="251">
        <v>742.8</v>
      </c>
      <c r="K590" s="316">
        <v>34</v>
      </c>
      <c r="L590" s="261">
        <f>'Приложение 2'!G593</f>
        <v>2051543.37</v>
      </c>
      <c r="M590" s="252">
        <v>0</v>
      </c>
      <c r="N590" s="252">
        <v>0</v>
      </c>
      <c r="O590" s="252">
        <v>0</v>
      </c>
      <c r="P590" s="252">
        <f t="shared" ref="P590" si="132">L590</f>
        <v>2051543.37</v>
      </c>
      <c r="Q590" s="252">
        <v>0</v>
      </c>
      <c r="R590" s="252">
        <v>0</v>
      </c>
      <c r="S590" s="250" t="s">
        <v>269</v>
      </c>
      <c r="T590" s="62"/>
      <c r="U590" s="62"/>
      <c r="V590" s="60"/>
    </row>
    <row r="591" spans="1:22" s="58" customFormat="1" ht="31.5" customHeight="1">
      <c r="A591" s="269" t="s">
        <v>975</v>
      </c>
      <c r="B591" s="269"/>
      <c r="C591" s="250"/>
      <c r="D591" s="176"/>
      <c r="E591" s="6" t="s">
        <v>68</v>
      </c>
      <c r="F591" s="6" t="s">
        <v>68</v>
      </c>
      <c r="G591" s="6" t="s">
        <v>68</v>
      </c>
      <c r="H591" s="6" t="s">
        <v>68</v>
      </c>
      <c r="I591" s="251">
        <f>SUM(I590)</f>
        <v>801.6</v>
      </c>
      <c r="J591" s="251">
        <f t="shared" ref="J591:R591" si="133">SUM(J590)</f>
        <v>742.8</v>
      </c>
      <c r="K591" s="316">
        <f t="shared" si="133"/>
        <v>34</v>
      </c>
      <c r="L591" s="251">
        <f>SUM(L590)</f>
        <v>2051543.37</v>
      </c>
      <c r="M591" s="251">
        <f t="shared" si="133"/>
        <v>0</v>
      </c>
      <c r="N591" s="251">
        <f t="shared" si="133"/>
        <v>0</v>
      </c>
      <c r="O591" s="251">
        <f t="shared" si="133"/>
        <v>0</v>
      </c>
      <c r="P591" s="251">
        <f t="shared" si="133"/>
        <v>2051543.37</v>
      </c>
      <c r="Q591" s="251">
        <f t="shared" si="133"/>
        <v>0</v>
      </c>
      <c r="R591" s="251">
        <f t="shared" si="133"/>
        <v>0</v>
      </c>
      <c r="S591" s="252"/>
      <c r="T591" s="62"/>
      <c r="U591" s="62"/>
      <c r="V591" s="60"/>
    </row>
    <row r="592" spans="1:22" s="58" customFormat="1" ht="9" customHeight="1">
      <c r="A592" s="300" t="s">
        <v>95</v>
      </c>
      <c r="B592" s="300"/>
      <c r="C592" s="300"/>
      <c r="D592" s="300"/>
      <c r="E592" s="300"/>
      <c r="F592" s="300"/>
      <c r="G592" s="300"/>
      <c r="H592" s="300"/>
      <c r="I592" s="300"/>
      <c r="J592" s="300"/>
      <c r="K592" s="300"/>
      <c r="L592" s="300"/>
      <c r="M592" s="300"/>
      <c r="N592" s="300"/>
      <c r="O592" s="300"/>
      <c r="P592" s="300"/>
      <c r="Q592" s="300"/>
      <c r="R592" s="300"/>
      <c r="S592" s="300"/>
      <c r="T592" s="60"/>
      <c r="U592" s="60"/>
    </row>
    <row r="593" spans="1:22" s="58" customFormat="1" ht="9" customHeight="1">
      <c r="A593" s="254">
        <v>218</v>
      </c>
      <c r="B593" s="310" t="s">
        <v>886</v>
      </c>
      <c r="C593" s="250" t="s">
        <v>151</v>
      </c>
      <c r="D593" s="254" t="s">
        <v>150</v>
      </c>
      <c r="E593" s="302">
        <v>1989</v>
      </c>
      <c r="F593" s="254" t="s">
        <v>23</v>
      </c>
      <c r="G593" s="302">
        <v>2</v>
      </c>
      <c r="H593" s="302">
        <v>2</v>
      </c>
      <c r="I593" s="252">
        <v>620.6</v>
      </c>
      <c r="J593" s="252">
        <v>346.5</v>
      </c>
      <c r="K593" s="302">
        <v>29</v>
      </c>
      <c r="L593" s="261">
        <f>'Приложение 2'!G596</f>
        <v>1839644.73</v>
      </c>
      <c r="M593" s="252">
        <v>0</v>
      </c>
      <c r="N593" s="252">
        <v>0</v>
      </c>
      <c r="O593" s="252">
        <v>0</v>
      </c>
      <c r="P593" s="252">
        <f t="shared" ref="P593" si="134">L593</f>
        <v>1839644.73</v>
      </c>
      <c r="Q593" s="252">
        <v>0</v>
      </c>
      <c r="R593" s="252">
        <v>0</v>
      </c>
      <c r="S593" s="250" t="s">
        <v>269</v>
      </c>
      <c r="T593" s="60"/>
      <c r="U593" s="60"/>
    </row>
    <row r="594" spans="1:22" s="58" customFormat="1" ht="33.75" customHeight="1">
      <c r="A594" s="269" t="s">
        <v>887</v>
      </c>
      <c r="B594" s="269"/>
      <c r="C594" s="250"/>
      <c r="D594" s="176"/>
      <c r="E594" s="6" t="s">
        <v>68</v>
      </c>
      <c r="F594" s="6" t="s">
        <v>68</v>
      </c>
      <c r="G594" s="6" t="s">
        <v>68</v>
      </c>
      <c r="H594" s="6" t="s">
        <v>68</v>
      </c>
      <c r="I594" s="251">
        <f>SUM(I593)</f>
        <v>620.6</v>
      </c>
      <c r="J594" s="251">
        <f t="shared" ref="J594:R594" si="135">SUM(J593)</f>
        <v>346.5</v>
      </c>
      <c r="K594" s="33">
        <f t="shared" si="135"/>
        <v>29</v>
      </c>
      <c r="L594" s="251">
        <f>SUM(L593)</f>
        <v>1839644.73</v>
      </c>
      <c r="M594" s="251">
        <f t="shared" si="135"/>
        <v>0</v>
      </c>
      <c r="N594" s="251">
        <f t="shared" si="135"/>
        <v>0</v>
      </c>
      <c r="O594" s="251">
        <f t="shared" si="135"/>
        <v>0</v>
      </c>
      <c r="P594" s="251">
        <f t="shared" si="135"/>
        <v>1839644.73</v>
      </c>
      <c r="Q594" s="251">
        <f t="shared" si="135"/>
        <v>0</v>
      </c>
      <c r="R594" s="251">
        <f t="shared" si="135"/>
        <v>0</v>
      </c>
      <c r="S594" s="252"/>
      <c r="T594" s="60"/>
      <c r="U594" s="60"/>
    </row>
    <row r="595" spans="1:22" s="58" customFormat="1" ht="9" customHeight="1">
      <c r="A595" s="300" t="s">
        <v>80</v>
      </c>
      <c r="B595" s="300"/>
      <c r="C595" s="300"/>
      <c r="D595" s="300"/>
      <c r="E595" s="300"/>
      <c r="F595" s="300"/>
      <c r="G595" s="300"/>
      <c r="H595" s="300"/>
      <c r="I595" s="300"/>
      <c r="J595" s="300"/>
      <c r="K595" s="300"/>
      <c r="L595" s="300"/>
      <c r="M595" s="300"/>
      <c r="N595" s="300"/>
      <c r="O595" s="300"/>
      <c r="P595" s="300"/>
      <c r="Q595" s="300"/>
      <c r="R595" s="300"/>
      <c r="S595" s="300"/>
      <c r="T595" s="62"/>
      <c r="U595" s="62"/>
      <c r="V595" s="60"/>
    </row>
    <row r="596" spans="1:22" s="58" customFormat="1" ht="9" customHeight="1">
      <c r="A596" s="301">
        <v>219</v>
      </c>
      <c r="B596" s="305" t="s">
        <v>889</v>
      </c>
      <c r="C596" s="250" t="s">
        <v>151</v>
      </c>
      <c r="D596" s="254" t="s">
        <v>150</v>
      </c>
      <c r="E596" s="307">
        <v>1977</v>
      </c>
      <c r="F596" s="301" t="s">
        <v>23</v>
      </c>
      <c r="G596" s="307">
        <v>2</v>
      </c>
      <c r="H596" s="307">
        <v>3</v>
      </c>
      <c r="I596" s="308">
        <v>769.5</v>
      </c>
      <c r="J596" s="308">
        <v>724.3</v>
      </c>
      <c r="K596" s="307">
        <v>27</v>
      </c>
      <c r="L596" s="261">
        <f>'Приложение 2'!G599</f>
        <v>2442467.38</v>
      </c>
      <c r="M596" s="252">
        <v>0</v>
      </c>
      <c r="N596" s="252">
        <v>0</v>
      </c>
      <c r="O596" s="252">
        <v>0</v>
      </c>
      <c r="P596" s="252">
        <f t="shared" ref="P596:P597" si="136">L596</f>
        <v>2442467.38</v>
      </c>
      <c r="Q596" s="252">
        <v>0</v>
      </c>
      <c r="R596" s="252">
        <v>0</v>
      </c>
      <c r="S596" s="250" t="s">
        <v>269</v>
      </c>
      <c r="T596" s="74"/>
      <c r="U596" s="57"/>
      <c r="V596" s="60"/>
    </row>
    <row r="597" spans="1:22" s="58" customFormat="1" ht="9" customHeight="1">
      <c r="A597" s="301">
        <v>220</v>
      </c>
      <c r="B597" s="305" t="s">
        <v>890</v>
      </c>
      <c r="C597" s="250" t="s">
        <v>151</v>
      </c>
      <c r="D597" s="254" t="s">
        <v>150</v>
      </c>
      <c r="E597" s="307">
        <v>1975</v>
      </c>
      <c r="F597" s="301" t="s">
        <v>23</v>
      </c>
      <c r="G597" s="307">
        <v>2</v>
      </c>
      <c r="H597" s="307">
        <v>3</v>
      </c>
      <c r="I597" s="308">
        <v>976.74</v>
      </c>
      <c r="J597" s="308">
        <v>866.6</v>
      </c>
      <c r="K597" s="307">
        <v>35</v>
      </c>
      <c r="L597" s="261">
        <f>'Приложение 2'!G600</f>
        <v>2922237.76</v>
      </c>
      <c r="M597" s="252">
        <v>0</v>
      </c>
      <c r="N597" s="252">
        <v>0</v>
      </c>
      <c r="O597" s="252">
        <v>0</v>
      </c>
      <c r="P597" s="252">
        <f t="shared" si="136"/>
        <v>2922237.76</v>
      </c>
      <c r="Q597" s="252">
        <v>0</v>
      </c>
      <c r="R597" s="252">
        <v>0</v>
      </c>
      <c r="S597" s="250" t="s">
        <v>269</v>
      </c>
      <c r="T597" s="59"/>
      <c r="U597" s="59"/>
      <c r="V597" s="60"/>
    </row>
    <row r="598" spans="1:22" s="58" customFormat="1" ht="36" customHeight="1">
      <c r="A598" s="269" t="s">
        <v>81</v>
      </c>
      <c r="B598" s="269"/>
      <c r="C598" s="250"/>
      <c r="D598" s="176"/>
      <c r="E598" s="6" t="s">
        <v>68</v>
      </c>
      <c r="F598" s="6" t="s">
        <v>68</v>
      </c>
      <c r="G598" s="6" t="s">
        <v>68</v>
      </c>
      <c r="H598" s="6" t="s">
        <v>68</v>
      </c>
      <c r="I598" s="251">
        <f t="shared" ref="I598:R598" si="137">SUM(I596:I597)</f>
        <v>1746.24</v>
      </c>
      <c r="J598" s="251">
        <f t="shared" si="137"/>
        <v>1590.9</v>
      </c>
      <c r="K598" s="302">
        <f t="shared" si="137"/>
        <v>62</v>
      </c>
      <c r="L598" s="251">
        <f>SUM(L596:L597)</f>
        <v>5364705.1399999997</v>
      </c>
      <c r="M598" s="251">
        <f t="shared" si="137"/>
        <v>0</v>
      </c>
      <c r="N598" s="251">
        <f t="shared" si="137"/>
        <v>0</v>
      </c>
      <c r="O598" s="251">
        <f t="shared" si="137"/>
        <v>0</v>
      </c>
      <c r="P598" s="251">
        <f t="shared" si="137"/>
        <v>5364705.1399999997</v>
      </c>
      <c r="Q598" s="251">
        <f t="shared" si="137"/>
        <v>0</v>
      </c>
      <c r="R598" s="251">
        <f t="shared" si="137"/>
        <v>0</v>
      </c>
      <c r="S598" s="252"/>
      <c r="T598" s="59"/>
      <c r="U598" s="59"/>
      <c r="V598" s="60"/>
    </row>
    <row r="599" spans="1:22" s="58" customFormat="1" ht="9" customHeight="1">
      <c r="A599" s="253" t="s">
        <v>5</v>
      </c>
      <c r="B599" s="253"/>
      <c r="C599" s="253"/>
      <c r="D599" s="253"/>
      <c r="E599" s="253"/>
      <c r="F599" s="253"/>
      <c r="G599" s="253"/>
      <c r="H599" s="253"/>
      <c r="I599" s="253"/>
      <c r="J599" s="253"/>
      <c r="K599" s="253"/>
      <c r="L599" s="253"/>
      <c r="M599" s="253"/>
      <c r="N599" s="253"/>
      <c r="O599" s="253"/>
      <c r="P599" s="253"/>
      <c r="Q599" s="253"/>
      <c r="R599" s="253"/>
      <c r="S599" s="253"/>
      <c r="T599" s="59"/>
      <c r="U599" s="59"/>
      <c r="V599" s="60"/>
    </row>
    <row r="600" spans="1:22" s="58" customFormat="1" ht="9" customHeight="1">
      <c r="A600" s="254">
        <v>221</v>
      </c>
      <c r="B600" s="176" t="s">
        <v>892</v>
      </c>
      <c r="C600" s="250" t="s">
        <v>151</v>
      </c>
      <c r="D600" s="254" t="s">
        <v>150</v>
      </c>
      <c r="E600" s="302">
        <v>1971</v>
      </c>
      <c r="F600" s="254" t="s">
        <v>23</v>
      </c>
      <c r="G600" s="302">
        <v>2</v>
      </c>
      <c r="H600" s="302">
        <v>3</v>
      </c>
      <c r="I600" s="252">
        <v>1003.9</v>
      </c>
      <c r="J600" s="252">
        <v>917</v>
      </c>
      <c r="K600" s="302">
        <v>44</v>
      </c>
      <c r="L600" s="261">
        <f>'Приложение 2'!G603</f>
        <v>3319623.33</v>
      </c>
      <c r="M600" s="252">
        <v>0</v>
      </c>
      <c r="N600" s="252">
        <v>0</v>
      </c>
      <c r="O600" s="252">
        <v>0</v>
      </c>
      <c r="P600" s="252">
        <f t="shared" ref="P600:P601" si="138">L600</f>
        <v>3319623.33</v>
      </c>
      <c r="Q600" s="252">
        <v>0</v>
      </c>
      <c r="R600" s="252">
        <v>0</v>
      </c>
      <c r="S600" s="250" t="s">
        <v>269</v>
      </c>
      <c r="T600" s="56"/>
      <c r="U600" s="57"/>
      <c r="V600" s="60"/>
    </row>
    <row r="601" spans="1:22" s="58" customFormat="1" ht="9" customHeight="1">
      <c r="A601" s="254">
        <v>222</v>
      </c>
      <c r="B601" s="176" t="s">
        <v>893</v>
      </c>
      <c r="C601" s="250" t="s">
        <v>151</v>
      </c>
      <c r="D601" s="254" t="s">
        <v>150</v>
      </c>
      <c r="E601" s="302">
        <v>1988</v>
      </c>
      <c r="F601" s="254" t="s">
        <v>23</v>
      </c>
      <c r="G601" s="302">
        <v>5</v>
      </c>
      <c r="H601" s="302">
        <v>2</v>
      </c>
      <c r="I601" s="252">
        <v>1579.3</v>
      </c>
      <c r="J601" s="252">
        <v>1454.7</v>
      </c>
      <c r="K601" s="302">
        <v>48</v>
      </c>
      <c r="L601" s="261">
        <f>'Приложение 2'!G604</f>
        <v>2450146.2999999998</v>
      </c>
      <c r="M601" s="252">
        <v>0</v>
      </c>
      <c r="N601" s="252">
        <v>0</v>
      </c>
      <c r="O601" s="252">
        <v>0</v>
      </c>
      <c r="P601" s="252">
        <f t="shared" si="138"/>
        <v>2450146.2999999998</v>
      </c>
      <c r="Q601" s="252">
        <v>0</v>
      </c>
      <c r="R601" s="252">
        <v>0</v>
      </c>
      <c r="S601" s="250" t="s">
        <v>269</v>
      </c>
      <c r="T601" s="59"/>
      <c r="U601" s="59"/>
      <c r="V601" s="60"/>
    </row>
    <row r="602" spans="1:22" s="58" customFormat="1" ht="26.25" customHeight="1">
      <c r="A602" s="269" t="s">
        <v>6</v>
      </c>
      <c r="B602" s="269"/>
      <c r="C602" s="250"/>
      <c r="D602" s="176"/>
      <c r="E602" s="6" t="s">
        <v>68</v>
      </c>
      <c r="F602" s="6" t="s">
        <v>68</v>
      </c>
      <c r="G602" s="6" t="s">
        <v>68</v>
      </c>
      <c r="H602" s="6" t="s">
        <v>68</v>
      </c>
      <c r="I602" s="251">
        <f t="shared" ref="I602:R602" si="139">SUM(I600:I601)</f>
        <v>2583.1999999999998</v>
      </c>
      <c r="J602" s="251">
        <f t="shared" si="139"/>
        <v>2371.6999999999998</v>
      </c>
      <c r="K602" s="302">
        <f t="shared" si="139"/>
        <v>92</v>
      </c>
      <c r="L602" s="251">
        <f>SUM(L600:L601)</f>
        <v>5769769.6299999999</v>
      </c>
      <c r="M602" s="251">
        <f t="shared" si="139"/>
        <v>0</v>
      </c>
      <c r="N602" s="251">
        <f t="shared" si="139"/>
        <v>0</v>
      </c>
      <c r="O602" s="251">
        <f t="shared" si="139"/>
        <v>0</v>
      </c>
      <c r="P602" s="251">
        <f t="shared" si="139"/>
        <v>5769769.6299999999</v>
      </c>
      <c r="Q602" s="251">
        <f t="shared" si="139"/>
        <v>0</v>
      </c>
      <c r="R602" s="251">
        <f t="shared" si="139"/>
        <v>0</v>
      </c>
      <c r="S602" s="252"/>
      <c r="T602" s="56"/>
      <c r="U602" s="57"/>
      <c r="V602" s="60"/>
    </row>
    <row r="603" spans="1:22" s="58" customFormat="1" ht="9" customHeight="1">
      <c r="A603" s="253" t="s">
        <v>7</v>
      </c>
      <c r="B603" s="253"/>
      <c r="C603" s="253"/>
      <c r="D603" s="253"/>
      <c r="E603" s="253"/>
      <c r="F603" s="253"/>
      <c r="G603" s="253"/>
      <c r="H603" s="253"/>
      <c r="I603" s="253"/>
      <c r="J603" s="253"/>
      <c r="K603" s="253"/>
      <c r="L603" s="253"/>
      <c r="M603" s="253"/>
      <c r="N603" s="253"/>
      <c r="O603" s="253"/>
      <c r="P603" s="253"/>
      <c r="Q603" s="253"/>
      <c r="R603" s="253"/>
      <c r="S603" s="253"/>
      <c r="T603" s="56"/>
      <c r="U603" s="57"/>
      <c r="V603" s="60"/>
    </row>
    <row r="604" spans="1:22" s="58" customFormat="1" ht="9" customHeight="1">
      <c r="A604" s="254">
        <v>223</v>
      </c>
      <c r="B604" s="310" t="s">
        <v>903</v>
      </c>
      <c r="C604" s="250" t="s">
        <v>151</v>
      </c>
      <c r="D604" s="254" t="s">
        <v>150</v>
      </c>
      <c r="E604" s="302">
        <v>1989</v>
      </c>
      <c r="F604" s="254" t="s">
        <v>23</v>
      </c>
      <c r="G604" s="302">
        <v>3</v>
      </c>
      <c r="H604" s="302">
        <v>3</v>
      </c>
      <c r="I604" s="252">
        <v>1357.7</v>
      </c>
      <c r="J604" s="252">
        <v>1232.3</v>
      </c>
      <c r="K604" s="302">
        <v>45</v>
      </c>
      <c r="L604" s="261">
        <f>'Приложение 2'!G607</f>
        <v>2988468.69</v>
      </c>
      <c r="M604" s="252">
        <v>0</v>
      </c>
      <c r="N604" s="252">
        <v>0</v>
      </c>
      <c r="O604" s="252">
        <v>0</v>
      </c>
      <c r="P604" s="252">
        <f t="shared" ref="P604:P605" si="140">L604</f>
        <v>2988468.69</v>
      </c>
      <c r="Q604" s="252">
        <v>0</v>
      </c>
      <c r="R604" s="252">
        <v>0</v>
      </c>
      <c r="S604" s="250" t="s">
        <v>269</v>
      </c>
      <c r="T604" s="56"/>
      <c r="U604" s="57"/>
      <c r="V604" s="60"/>
    </row>
    <row r="605" spans="1:22" s="58" customFormat="1" ht="9" customHeight="1">
      <c r="A605" s="254">
        <v>224</v>
      </c>
      <c r="B605" s="310" t="s">
        <v>905</v>
      </c>
      <c r="C605" s="250" t="s">
        <v>151</v>
      </c>
      <c r="D605" s="254" t="s">
        <v>150</v>
      </c>
      <c r="E605" s="302">
        <v>1988</v>
      </c>
      <c r="F605" s="254" t="s">
        <v>24</v>
      </c>
      <c r="G605" s="302">
        <v>5</v>
      </c>
      <c r="H605" s="302">
        <v>4</v>
      </c>
      <c r="I605" s="252">
        <v>3126.59</v>
      </c>
      <c r="J605" s="252">
        <v>2881.79</v>
      </c>
      <c r="K605" s="302">
        <v>95</v>
      </c>
      <c r="L605" s="261">
        <f>'Приложение 2'!G608</f>
        <v>3227518.3</v>
      </c>
      <c r="M605" s="252">
        <v>0</v>
      </c>
      <c r="N605" s="252">
        <v>0</v>
      </c>
      <c r="O605" s="252">
        <v>0</v>
      </c>
      <c r="P605" s="252">
        <f t="shared" si="140"/>
        <v>3227518.3</v>
      </c>
      <c r="Q605" s="252">
        <v>0</v>
      </c>
      <c r="R605" s="252">
        <v>0</v>
      </c>
      <c r="S605" s="250" t="s">
        <v>269</v>
      </c>
      <c r="T605" s="59"/>
      <c r="U605" s="59"/>
      <c r="V605" s="60"/>
    </row>
    <row r="606" spans="1:22" s="58" customFormat="1" ht="26.25" customHeight="1">
      <c r="A606" s="269" t="s">
        <v>8</v>
      </c>
      <c r="B606" s="269"/>
      <c r="C606" s="250"/>
      <c r="D606" s="176"/>
      <c r="E606" s="6" t="s">
        <v>68</v>
      </c>
      <c r="F606" s="6" t="s">
        <v>68</v>
      </c>
      <c r="G606" s="6" t="s">
        <v>68</v>
      </c>
      <c r="H606" s="6" t="s">
        <v>68</v>
      </c>
      <c r="I606" s="251">
        <f t="shared" ref="I606:R606" si="141">SUM(I604:I605)</f>
        <v>4484.29</v>
      </c>
      <c r="J606" s="251">
        <f t="shared" si="141"/>
        <v>4114.09</v>
      </c>
      <c r="K606" s="302">
        <f t="shared" si="141"/>
        <v>140</v>
      </c>
      <c r="L606" s="251">
        <f>SUM(L604:L605)</f>
        <v>6215986.9900000002</v>
      </c>
      <c r="M606" s="251">
        <f t="shared" si="141"/>
        <v>0</v>
      </c>
      <c r="N606" s="251">
        <f t="shared" si="141"/>
        <v>0</v>
      </c>
      <c r="O606" s="251">
        <f t="shared" si="141"/>
        <v>0</v>
      </c>
      <c r="P606" s="251">
        <f t="shared" si="141"/>
        <v>6215986.9900000002</v>
      </c>
      <c r="Q606" s="251">
        <f t="shared" si="141"/>
        <v>0</v>
      </c>
      <c r="R606" s="251">
        <f t="shared" si="141"/>
        <v>0</v>
      </c>
      <c r="S606" s="252"/>
      <c r="T606" s="56"/>
      <c r="U606" s="57"/>
      <c r="V606" s="60"/>
    </row>
    <row r="607" spans="1:22" s="58" customFormat="1" ht="9" customHeight="1">
      <c r="A607" s="253" t="s">
        <v>10</v>
      </c>
      <c r="B607" s="253"/>
      <c r="C607" s="253"/>
      <c r="D607" s="253"/>
      <c r="E607" s="253"/>
      <c r="F607" s="253"/>
      <c r="G607" s="253"/>
      <c r="H607" s="253"/>
      <c r="I607" s="253"/>
      <c r="J607" s="253"/>
      <c r="K607" s="253"/>
      <c r="L607" s="253"/>
      <c r="M607" s="253"/>
      <c r="N607" s="253"/>
      <c r="O607" s="253"/>
      <c r="P607" s="253"/>
      <c r="Q607" s="253"/>
      <c r="R607" s="253"/>
      <c r="S607" s="253"/>
      <c r="T607" s="56"/>
      <c r="U607" s="57"/>
      <c r="V607" s="60"/>
    </row>
    <row r="608" spans="1:22" s="58" customFormat="1" ht="9" customHeight="1">
      <c r="A608" s="254">
        <v>225</v>
      </c>
      <c r="B608" s="310" t="s">
        <v>303</v>
      </c>
      <c r="C608" s="250" t="s">
        <v>151</v>
      </c>
      <c r="D608" s="264" t="s">
        <v>150</v>
      </c>
      <c r="E608" s="302">
        <v>1948</v>
      </c>
      <c r="F608" s="254" t="s">
        <v>104</v>
      </c>
      <c r="G608" s="302">
        <v>2</v>
      </c>
      <c r="H608" s="302">
        <v>2</v>
      </c>
      <c r="I608" s="252">
        <v>417.37</v>
      </c>
      <c r="J608" s="252">
        <v>370.82</v>
      </c>
      <c r="K608" s="302">
        <v>18</v>
      </c>
      <c r="L608" s="261">
        <f>'Приложение 2'!G611</f>
        <v>1381157.15</v>
      </c>
      <c r="M608" s="252">
        <v>0</v>
      </c>
      <c r="N608" s="252">
        <v>0</v>
      </c>
      <c r="O608" s="252">
        <v>0</v>
      </c>
      <c r="P608" s="252">
        <f>L608</f>
        <v>1381157.15</v>
      </c>
      <c r="Q608" s="252">
        <v>0</v>
      </c>
      <c r="R608" s="252">
        <v>0</v>
      </c>
      <c r="S608" s="250" t="s">
        <v>269</v>
      </c>
      <c r="T608" s="56"/>
      <c r="U608" s="57"/>
      <c r="V608" s="60"/>
    </row>
    <row r="609" spans="1:22" s="58" customFormat="1" ht="9" customHeight="1">
      <c r="A609" s="254">
        <v>226</v>
      </c>
      <c r="B609" s="176" t="s">
        <v>908</v>
      </c>
      <c r="C609" s="250" t="s">
        <v>151</v>
      </c>
      <c r="D609" s="264" t="s">
        <v>150</v>
      </c>
      <c r="E609" s="302">
        <v>1952</v>
      </c>
      <c r="F609" s="254" t="s">
        <v>938</v>
      </c>
      <c r="G609" s="302">
        <v>2</v>
      </c>
      <c r="H609" s="302">
        <v>2</v>
      </c>
      <c r="I609" s="252">
        <v>420.87</v>
      </c>
      <c r="J609" s="252">
        <v>379.92</v>
      </c>
      <c r="K609" s="302">
        <v>17</v>
      </c>
      <c r="L609" s="261">
        <f>'Приложение 2'!G612</f>
        <v>1413464.92</v>
      </c>
      <c r="M609" s="252">
        <v>0</v>
      </c>
      <c r="N609" s="252">
        <v>0</v>
      </c>
      <c r="O609" s="252">
        <v>0</v>
      </c>
      <c r="P609" s="252">
        <f t="shared" ref="P609:P610" si="142">L609</f>
        <v>1413464.92</v>
      </c>
      <c r="Q609" s="252">
        <v>0</v>
      </c>
      <c r="R609" s="252">
        <v>0</v>
      </c>
      <c r="S609" s="250" t="s">
        <v>269</v>
      </c>
      <c r="T609" s="56"/>
      <c r="U609" s="57"/>
      <c r="V609" s="60"/>
    </row>
    <row r="610" spans="1:22" s="58" customFormat="1" ht="9" customHeight="1">
      <c r="A610" s="254">
        <v>227</v>
      </c>
      <c r="B610" s="176" t="s">
        <v>909</v>
      </c>
      <c r="C610" s="250" t="s">
        <v>151</v>
      </c>
      <c r="D610" s="264" t="s">
        <v>150</v>
      </c>
      <c r="E610" s="302">
        <v>1949</v>
      </c>
      <c r="F610" s="254" t="s">
        <v>938</v>
      </c>
      <c r="G610" s="302">
        <v>2</v>
      </c>
      <c r="H610" s="302">
        <v>2</v>
      </c>
      <c r="I610" s="252">
        <v>423.95</v>
      </c>
      <c r="J610" s="252">
        <v>372.66</v>
      </c>
      <c r="K610" s="302">
        <v>20</v>
      </c>
      <c r="L610" s="261">
        <f>'Приложение 2'!G613</f>
        <v>1413464.92</v>
      </c>
      <c r="M610" s="252">
        <v>0</v>
      </c>
      <c r="N610" s="252">
        <v>0</v>
      </c>
      <c r="O610" s="252">
        <v>0</v>
      </c>
      <c r="P610" s="252">
        <f t="shared" si="142"/>
        <v>1413464.92</v>
      </c>
      <c r="Q610" s="252">
        <v>0</v>
      </c>
      <c r="R610" s="252">
        <v>0</v>
      </c>
      <c r="S610" s="250" t="s">
        <v>269</v>
      </c>
      <c r="T610" s="59"/>
      <c r="U610" s="59"/>
      <c r="V610" s="60"/>
    </row>
    <row r="611" spans="1:22" s="58" customFormat="1" ht="33" customHeight="1">
      <c r="A611" s="269" t="s">
        <v>9</v>
      </c>
      <c r="B611" s="269"/>
      <c r="C611" s="250"/>
      <c r="D611" s="176"/>
      <c r="E611" s="6" t="s">
        <v>68</v>
      </c>
      <c r="F611" s="6" t="s">
        <v>68</v>
      </c>
      <c r="G611" s="6" t="s">
        <v>68</v>
      </c>
      <c r="H611" s="6" t="s">
        <v>68</v>
      </c>
      <c r="I611" s="251">
        <f t="shared" ref="I611:R611" si="143">SUM(I608:I610)</f>
        <v>1262.19</v>
      </c>
      <c r="J611" s="251">
        <f t="shared" si="143"/>
        <v>1123.4000000000001</v>
      </c>
      <c r="K611" s="302">
        <f t="shared" si="143"/>
        <v>55</v>
      </c>
      <c r="L611" s="251">
        <f>SUM(L608:L610)</f>
        <v>4208086.99</v>
      </c>
      <c r="M611" s="251">
        <f t="shared" si="143"/>
        <v>0</v>
      </c>
      <c r="N611" s="251">
        <f t="shared" si="143"/>
        <v>0</v>
      </c>
      <c r="O611" s="251">
        <f t="shared" si="143"/>
        <v>0</v>
      </c>
      <c r="P611" s="251">
        <f t="shared" si="143"/>
        <v>4208086.99</v>
      </c>
      <c r="Q611" s="251">
        <f t="shared" si="143"/>
        <v>0</v>
      </c>
      <c r="R611" s="251">
        <f t="shared" si="143"/>
        <v>0</v>
      </c>
      <c r="S611" s="252"/>
      <c r="T611" s="59"/>
      <c r="U611" s="59"/>
      <c r="V611" s="60"/>
    </row>
    <row r="612" spans="1:22" s="58" customFormat="1" ht="9" customHeight="1">
      <c r="A612" s="253" t="s">
        <v>120</v>
      </c>
      <c r="B612" s="253"/>
      <c r="C612" s="253"/>
      <c r="D612" s="253"/>
      <c r="E612" s="253"/>
      <c r="F612" s="253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/>
      <c r="S612" s="253"/>
      <c r="T612" s="56"/>
      <c r="U612" s="57"/>
      <c r="V612" s="60"/>
    </row>
    <row r="613" spans="1:22" s="58" customFormat="1" ht="9" customHeight="1">
      <c r="A613" s="254">
        <v>228</v>
      </c>
      <c r="B613" s="176" t="s">
        <v>910</v>
      </c>
      <c r="C613" s="250" t="s">
        <v>151</v>
      </c>
      <c r="D613" s="264" t="s">
        <v>150</v>
      </c>
      <c r="E613" s="302">
        <v>1984</v>
      </c>
      <c r="F613" s="254" t="s">
        <v>23</v>
      </c>
      <c r="G613" s="302">
        <v>2</v>
      </c>
      <c r="H613" s="302">
        <v>3</v>
      </c>
      <c r="I613" s="252">
        <v>906</v>
      </c>
      <c r="J613" s="252">
        <v>857</v>
      </c>
      <c r="K613" s="302">
        <v>30</v>
      </c>
      <c r="L613" s="261">
        <f>'Приложение 2'!G616</f>
        <v>2621086.7400000002</v>
      </c>
      <c r="M613" s="252">
        <v>0</v>
      </c>
      <c r="N613" s="252">
        <v>0</v>
      </c>
      <c r="O613" s="252">
        <v>0</v>
      </c>
      <c r="P613" s="252">
        <f t="shared" ref="P613" si="144">L613</f>
        <v>2621086.7400000002</v>
      </c>
      <c r="Q613" s="252">
        <v>0</v>
      </c>
      <c r="R613" s="252">
        <v>0</v>
      </c>
      <c r="S613" s="250" t="s">
        <v>269</v>
      </c>
      <c r="T613" s="59"/>
      <c r="U613" s="59"/>
      <c r="V613" s="60"/>
    </row>
    <row r="614" spans="1:22" s="58" customFormat="1" ht="24" customHeight="1">
      <c r="A614" s="269" t="s">
        <v>121</v>
      </c>
      <c r="B614" s="269"/>
      <c r="C614" s="250"/>
      <c r="D614" s="176"/>
      <c r="E614" s="6" t="s">
        <v>68</v>
      </c>
      <c r="F614" s="6" t="s">
        <v>68</v>
      </c>
      <c r="G614" s="6" t="s">
        <v>68</v>
      </c>
      <c r="H614" s="6" t="s">
        <v>68</v>
      </c>
      <c r="I614" s="251">
        <f t="shared" ref="I614:R614" si="145">SUM(I613:I613)</f>
        <v>906</v>
      </c>
      <c r="J614" s="251">
        <f t="shared" si="145"/>
        <v>857</v>
      </c>
      <c r="K614" s="302">
        <f t="shared" si="145"/>
        <v>30</v>
      </c>
      <c r="L614" s="251">
        <f>SUM(L613:L613)</f>
        <v>2621086.7400000002</v>
      </c>
      <c r="M614" s="251">
        <f t="shared" si="145"/>
        <v>0</v>
      </c>
      <c r="N614" s="251">
        <f t="shared" si="145"/>
        <v>0</v>
      </c>
      <c r="O614" s="251">
        <f t="shared" si="145"/>
        <v>0</v>
      </c>
      <c r="P614" s="251">
        <f t="shared" si="145"/>
        <v>2621086.7400000002</v>
      </c>
      <c r="Q614" s="251">
        <f t="shared" si="145"/>
        <v>0</v>
      </c>
      <c r="R614" s="251">
        <f t="shared" si="145"/>
        <v>0</v>
      </c>
      <c r="S614" s="252"/>
      <c r="T614" s="56"/>
      <c r="U614" s="57"/>
      <c r="V614" s="60"/>
    </row>
    <row r="615" spans="1:22" s="58" customFormat="1" ht="9" customHeight="1">
      <c r="A615" s="253" t="s">
        <v>12</v>
      </c>
      <c r="B615" s="253"/>
      <c r="C615" s="253"/>
      <c r="D615" s="253"/>
      <c r="E615" s="253"/>
      <c r="F615" s="253"/>
      <c r="G615" s="253"/>
      <c r="H615" s="253"/>
      <c r="I615" s="253"/>
      <c r="J615" s="253"/>
      <c r="K615" s="253"/>
      <c r="L615" s="253"/>
      <c r="M615" s="253"/>
      <c r="N615" s="253"/>
      <c r="O615" s="253"/>
      <c r="P615" s="253"/>
      <c r="Q615" s="253"/>
      <c r="R615" s="253"/>
      <c r="S615" s="253"/>
      <c r="T615" s="56"/>
      <c r="U615" s="57"/>
      <c r="V615" s="60"/>
    </row>
    <row r="616" spans="1:22" s="58" customFormat="1" ht="9" customHeight="1">
      <c r="A616" s="254">
        <v>229</v>
      </c>
      <c r="B616" s="310" t="s">
        <v>923</v>
      </c>
      <c r="C616" s="250" t="s">
        <v>151</v>
      </c>
      <c r="D616" s="264" t="s">
        <v>150</v>
      </c>
      <c r="E616" s="302">
        <v>1930</v>
      </c>
      <c r="F616" s="254" t="s">
        <v>23</v>
      </c>
      <c r="G616" s="302">
        <v>3</v>
      </c>
      <c r="H616" s="302">
        <v>4</v>
      </c>
      <c r="I616" s="252">
        <v>1964.66</v>
      </c>
      <c r="J616" s="252">
        <v>1810.1</v>
      </c>
      <c r="K616" s="302">
        <v>71</v>
      </c>
      <c r="L616" s="261">
        <f>'Приложение 2'!G619</f>
        <v>3747701.28</v>
      </c>
      <c r="M616" s="252">
        <v>0</v>
      </c>
      <c r="N616" s="252">
        <v>0</v>
      </c>
      <c r="O616" s="252">
        <v>0</v>
      </c>
      <c r="P616" s="252">
        <f t="shared" ref="P616:P622" si="146">L616</f>
        <v>3747701.28</v>
      </c>
      <c r="Q616" s="252">
        <v>0</v>
      </c>
      <c r="R616" s="252">
        <v>0</v>
      </c>
      <c r="S616" s="250" t="s">
        <v>269</v>
      </c>
      <c r="T616" s="56"/>
      <c r="U616" s="57"/>
      <c r="V616" s="60"/>
    </row>
    <row r="617" spans="1:22" s="58" customFormat="1" ht="9" customHeight="1">
      <c r="A617" s="254">
        <v>230</v>
      </c>
      <c r="B617" s="310" t="s">
        <v>924</v>
      </c>
      <c r="C617" s="250" t="s">
        <v>151</v>
      </c>
      <c r="D617" s="264" t="s">
        <v>150</v>
      </c>
      <c r="E617" s="302">
        <v>1949</v>
      </c>
      <c r="F617" s="254" t="s">
        <v>23</v>
      </c>
      <c r="G617" s="302">
        <v>3</v>
      </c>
      <c r="H617" s="302">
        <v>4</v>
      </c>
      <c r="I617" s="252">
        <v>1607.9</v>
      </c>
      <c r="J617" s="252">
        <v>1494.5</v>
      </c>
      <c r="K617" s="302">
        <v>55</v>
      </c>
      <c r="L617" s="261">
        <f>'Приложение 2'!G620</f>
        <v>2931930.09</v>
      </c>
      <c r="M617" s="252">
        <v>0</v>
      </c>
      <c r="N617" s="252">
        <v>0</v>
      </c>
      <c r="O617" s="252">
        <v>0</v>
      </c>
      <c r="P617" s="252">
        <f t="shared" si="146"/>
        <v>2931930.09</v>
      </c>
      <c r="Q617" s="252">
        <v>0</v>
      </c>
      <c r="R617" s="252">
        <v>0</v>
      </c>
      <c r="S617" s="250" t="s">
        <v>269</v>
      </c>
      <c r="T617" s="56"/>
      <c r="U617" s="57"/>
      <c r="V617" s="60"/>
    </row>
    <row r="618" spans="1:22" s="58" customFormat="1" ht="9" customHeight="1">
      <c r="A618" s="254">
        <v>231</v>
      </c>
      <c r="B618" s="310" t="s">
        <v>925</v>
      </c>
      <c r="C618" s="250" t="s">
        <v>151</v>
      </c>
      <c r="D618" s="264" t="s">
        <v>150</v>
      </c>
      <c r="E618" s="302">
        <v>1968</v>
      </c>
      <c r="F618" s="254" t="s">
        <v>23</v>
      </c>
      <c r="G618" s="302">
        <v>5</v>
      </c>
      <c r="H618" s="302">
        <v>4</v>
      </c>
      <c r="I618" s="252">
        <v>3271.7</v>
      </c>
      <c r="J618" s="252">
        <v>2544.1999999999998</v>
      </c>
      <c r="K618" s="302">
        <v>90</v>
      </c>
      <c r="L618" s="261">
        <f>'Приложение 2'!G621</f>
        <v>3545777.72</v>
      </c>
      <c r="M618" s="252">
        <v>0</v>
      </c>
      <c r="N618" s="252">
        <v>0</v>
      </c>
      <c r="O618" s="252">
        <v>0</v>
      </c>
      <c r="P618" s="252">
        <f t="shared" si="146"/>
        <v>3545777.72</v>
      </c>
      <c r="Q618" s="252">
        <v>0</v>
      </c>
      <c r="R618" s="252">
        <v>0</v>
      </c>
      <c r="S618" s="250" t="s">
        <v>269</v>
      </c>
      <c r="T618" s="56"/>
      <c r="U618" s="57"/>
      <c r="V618" s="60"/>
    </row>
    <row r="619" spans="1:22" s="58" customFormat="1" ht="9" customHeight="1">
      <c r="A619" s="254">
        <v>232</v>
      </c>
      <c r="B619" s="310" t="s">
        <v>926</v>
      </c>
      <c r="C619" s="250" t="s">
        <v>151</v>
      </c>
      <c r="D619" s="264" t="s">
        <v>150</v>
      </c>
      <c r="E619" s="302">
        <v>1966</v>
      </c>
      <c r="F619" s="254" t="s">
        <v>23</v>
      </c>
      <c r="G619" s="302">
        <v>3</v>
      </c>
      <c r="H619" s="302">
        <v>2</v>
      </c>
      <c r="I619" s="252">
        <v>1077.03</v>
      </c>
      <c r="J619" s="252">
        <v>763.73</v>
      </c>
      <c r="K619" s="302">
        <v>28</v>
      </c>
      <c r="L619" s="261">
        <f>'Приложение 2'!G622</f>
        <v>1841542.87</v>
      </c>
      <c r="M619" s="252">
        <v>0</v>
      </c>
      <c r="N619" s="252">
        <v>0</v>
      </c>
      <c r="O619" s="252">
        <v>0</v>
      </c>
      <c r="P619" s="252">
        <f t="shared" si="146"/>
        <v>1841542.87</v>
      </c>
      <c r="Q619" s="252">
        <v>0</v>
      </c>
      <c r="R619" s="252">
        <v>0</v>
      </c>
      <c r="S619" s="250" t="s">
        <v>269</v>
      </c>
      <c r="T619" s="56"/>
      <c r="U619" s="57"/>
      <c r="V619" s="60"/>
    </row>
    <row r="620" spans="1:22" s="36" customFormat="1" ht="9" customHeight="1">
      <c r="A620" s="254">
        <v>233</v>
      </c>
      <c r="B620" s="310" t="s">
        <v>929</v>
      </c>
      <c r="C620" s="250" t="s">
        <v>151</v>
      </c>
      <c r="D620" s="264" t="s">
        <v>150</v>
      </c>
      <c r="E620" s="302">
        <v>1969</v>
      </c>
      <c r="F620" s="254" t="s">
        <v>23</v>
      </c>
      <c r="G620" s="302">
        <v>3</v>
      </c>
      <c r="H620" s="302">
        <v>4</v>
      </c>
      <c r="I620" s="252">
        <v>1646.5</v>
      </c>
      <c r="J620" s="252">
        <v>1348.1</v>
      </c>
      <c r="K620" s="302">
        <v>67</v>
      </c>
      <c r="L620" s="261">
        <f>'Приложение 2'!G623</f>
        <v>2778468.19</v>
      </c>
      <c r="M620" s="252">
        <v>0</v>
      </c>
      <c r="N620" s="252">
        <v>0</v>
      </c>
      <c r="O620" s="252">
        <v>0</v>
      </c>
      <c r="P620" s="252">
        <f t="shared" si="146"/>
        <v>2778468.19</v>
      </c>
      <c r="Q620" s="252">
        <v>0</v>
      </c>
      <c r="R620" s="252">
        <v>0</v>
      </c>
      <c r="S620" s="250" t="s">
        <v>269</v>
      </c>
      <c r="T620" s="34"/>
      <c r="U620" s="35"/>
      <c r="V620" s="37"/>
    </row>
    <row r="621" spans="1:22" s="58" customFormat="1" ht="9" customHeight="1">
      <c r="A621" s="254">
        <v>234</v>
      </c>
      <c r="B621" s="310" t="s">
        <v>933</v>
      </c>
      <c r="C621" s="250" t="s">
        <v>151</v>
      </c>
      <c r="D621" s="264" t="s">
        <v>150</v>
      </c>
      <c r="E621" s="302">
        <v>1968</v>
      </c>
      <c r="F621" s="254" t="s">
        <v>23</v>
      </c>
      <c r="G621" s="302">
        <v>3</v>
      </c>
      <c r="H621" s="302">
        <v>2</v>
      </c>
      <c r="I621" s="252">
        <v>1054.7</v>
      </c>
      <c r="J621" s="252">
        <v>908.8</v>
      </c>
      <c r="K621" s="302">
        <v>43</v>
      </c>
      <c r="L621" s="261">
        <f>'Приложение 2'!G624</f>
        <v>2352005.63</v>
      </c>
      <c r="M621" s="252">
        <v>0</v>
      </c>
      <c r="N621" s="252">
        <v>0</v>
      </c>
      <c r="O621" s="252">
        <v>0</v>
      </c>
      <c r="P621" s="252">
        <f t="shared" si="146"/>
        <v>2352005.63</v>
      </c>
      <c r="Q621" s="252">
        <v>0</v>
      </c>
      <c r="R621" s="252">
        <v>0</v>
      </c>
      <c r="S621" s="250" t="s">
        <v>269</v>
      </c>
      <c r="T621" s="56"/>
      <c r="U621" s="57"/>
      <c r="V621" s="60"/>
    </row>
    <row r="622" spans="1:22" s="58" customFormat="1" ht="9" customHeight="1">
      <c r="A622" s="254">
        <v>235</v>
      </c>
      <c r="B622" s="310" t="s">
        <v>936</v>
      </c>
      <c r="C622" s="250" t="s">
        <v>151</v>
      </c>
      <c r="D622" s="264" t="s">
        <v>150</v>
      </c>
      <c r="E622" s="302">
        <v>1966</v>
      </c>
      <c r="F622" s="254" t="s">
        <v>23</v>
      </c>
      <c r="G622" s="302">
        <v>4</v>
      </c>
      <c r="H622" s="302">
        <v>2</v>
      </c>
      <c r="I622" s="252">
        <v>1410.1</v>
      </c>
      <c r="J622" s="252">
        <v>1269.7</v>
      </c>
      <c r="K622" s="302">
        <v>60</v>
      </c>
      <c r="L622" s="261">
        <f>'Приложение 2'!G625</f>
        <v>1837504.4</v>
      </c>
      <c r="M622" s="252">
        <v>0</v>
      </c>
      <c r="N622" s="252">
        <v>0</v>
      </c>
      <c r="O622" s="252">
        <v>0</v>
      </c>
      <c r="P622" s="252">
        <f t="shared" si="146"/>
        <v>1837504.4</v>
      </c>
      <c r="Q622" s="252">
        <v>0</v>
      </c>
      <c r="R622" s="252">
        <v>0</v>
      </c>
      <c r="S622" s="250" t="s">
        <v>269</v>
      </c>
      <c r="T622" s="59"/>
      <c r="U622" s="59"/>
      <c r="V622" s="60"/>
    </row>
    <row r="623" spans="1:22" s="58" customFormat="1" ht="33" customHeight="1">
      <c r="A623" s="269" t="s">
        <v>11</v>
      </c>
      <c r="B623" s="269"/>
      <c r="C623" s="250"/>
      <c r="D623" s="176"/>
      <c r="E623" s="6" t="s">
        <v>68</v>
      </c>
      <c r="F623" s="6" t="s">
        <v>68</v>
      </c>
      <c r="G623" s="6" t="s">
        <v>68</v>
      </c>
      <c r="H623" s="6" t="s">
        <v>68</v>
      </c>
      <c r="I623" s="251">
        <f>SUM(I616:I622)</f>
        <v>12032.590000000002</v>
      </c>
      <c r="J623" s="251">
        <f t="shared" ref="J623:R623" si="147">SUM(J616:J622)</f>
        <v>10139.129999999999</v>
      </c>
      <c r="K623" s="33">
        <f>SUM(K616:K622)</f>
        <v>414</v>
      </c>
      <c r="L623" s="251">
        <f>SUM(L616:L622)</f>
        <v>19034930.18</v>
      </c>
      <c r="M623" s="251">
        <f t="shared" si="147"/>
        <v>0</v>
      </c>
      <c r="N623" s="251">
        <f t="shared" si="147"/>
        <v>0</v>
      </c>
      <c r="O623" s="251">
        <f t="shared" si="147"/>
        <v>0</v>
      </c>
      <c r="P623" s="251">
        <f t="shared" si="147"/>
        <v>19034930.18</v>
      </c>
      <c r="Q623" s="251">
        <f t="shared" si="147"/>
        <v>0</v>
      </c>
      <c r="R623" s="251">
        <f t="shared" si="147"/>
        <v>0</v>
      </c>
      <c r="S623" s="252"/>
      <c r="T623" s="56"/>
      <c r="U623" s="57"/>
      <c r="V623" s="60"/>
    </row>
    <row r="624" spans="1:22" s="58" customFormat="1" ht="9" customHeight="1">
      <c r="A624" s="253" t="s">
        <v>125</v>
      </c>
      <c r="B624" s="253"/>
      <c r="C624" s="253"/>
      <c r="D624" s="253"/>
      <c r="E624" s="253"/>
      <c r="F624" s="253"/>
      <c r="G624" s="253"/>
      <c r="H624" s="253"/>
      <c r="I624" s="253"/>
      <c r="J624" s="253"/>
      <c r="K624" s="253"/>
      <c r="L624" s="253"/>
      <c r="M624" s="253"/>
      <c r="N624" s="253"/>
      <c r="O624" s="253"/>
      <c r="P624" s="253"/>
      <c r="Q624" s="253"/>
      <c r="R624" s="253"/>
      <c r="S624" s="253"/>
      <c r="T624" s="56"/>
      <c r="U624" s="57"/>
      <c r="V624" s="60"/>
    </row>
    <row r="625" spans="1:22" s="58" customFormat="1" ht="9" customHeight="1">
      <c r="A625" s="254">
        <v>236</v>
      </c>
      <c r="B625" s="176" t="s">
        <v>937</v>
      </c>
      <c r="C625" s="250" t="s">
        <v>151</v>
      </c>
      <c r="D625" s="264" t="s">
        <v>150</v>
      </c>
      <c r="E625" s="316">
        <v>1980</v>
      </c>
      <c r="F625" s="6" t="s">
        <v>24</v>
      </c>
      <c r="G625" s="302">
        <v>2</v>
      </c>
      <c r="H625" s="302">
        <v>3</v>
      </c>
      <c r="I625" s="252">
        <v>847</v>
      </c>
      <c r="J625" s="252">
        <v>766.2</v>
      </c>
      <c r="K625" s="302">
        <v>32</v>
      </c>
      <c r="L625" s="261">
        <f>'Приложение 2'!G628</f>
        <v>2079368.35</v>
      </c>
      <c r="M625" s="252">
        <v>0</v>
      </c>
      <c r="N625" s="252">
        <v>0</v>
      </c>
      <c r="O625" s="252">
        <v>0</v>
      </c>
      <c r="P625" s="252">
        <f t="shared" ref="P625" si="148">L625</f>
        <v>2079368.35</v>
      </c>
      <c r="Q625" s="252">
        <v>0</v>
      </c>
      <c r="R625" s="252">
        <v>0</v>
      </c>
      <c r="S625" s="250" t="s">
        <v>269</v>
      </c>
      <c r="T625" s="75"/>
      <c r="U625" s="75"/>
      <c r="V625" s="60"/>
    </row>
    <row r="626" spans="1:22" s="58" customFormat="1" ht="25.5" customHeight="1">
      <c r="A626" s="269" t="s">
        <v>126</v>
      </c>
      <c r="B626" s="269"/>
      <c r="C626" s="250"/>
      <c r="D626" s="176"/>
      <c r="E626" s="6" t="s">
        <v>68</v>
      </c>
      <c r="F626" s="6" t="s">
        <v>68</v>
      </c>
      <c r="G626" s="6" t="s">
        <v>68</v>
      </c>
      <c r="H626" s="6" t="s">
        <v>68</v>
      </c>
      <c r="I626" s="251">
        <f>SUM(I625)</f>
        <v>847</v>
      </c>
      <c r="J626" s="251">
        <f t="shared" ref="J626:R626" si="149">SUM(J625)</f>
        <v>766.2</v>
      </c>
      <c r="K626" s="33">
        <f t="shared" si="149"/>
        <v>32</v>
      </c>
      <c r="L626" s="251">
        <f>SUM(L625)</f>
        <v>2079368.35</v>
      </c>
      <c r="M626" s="251">
        <f t="shared" si="149"/>
        <v>0</v>
      </c>
      <c r="N626" s="251">
        <f t="shared" si="149"/>
        <v>0</v>
      </c>
      <c r="O626" s="251">
        <f t="shared" si="149"/>
        <v>0</v>
      </c>
      <c r="P626" s="251">
        <f t="shared" si="149"/>
        <v>2079368.35</v>
      </c>
      <c r="Q626" s="251">
        <f t="shared" si="149"/>
        <v>0</v>
      </c>
      <c r="R626" s="251">
        <f t="shared" si="149"/>
        <v>0</v>
      </c>
      <c r="S626" s="252"/>
      <c r="T626" s="56"/>
      <c r="U626" s="57"/>
    </row>
    <row r="627" spans="1:22" s="94" customFormat="1" ht="9" customHeight="1">
      <c r="A627" s="253" t="s">
        <v>304</v>
      </c>
      <c r="B627" s="253"/>
      <c r="C627" s="253"/>
      <c r="D627" s="253"/>
      <c r="E627" s="253"/>
      <c r="F627" s="253"/>
      <c r="G627" s="253"/>
      <c r="H627" s="253"/>
      <c r="I627" s="253"/>
      <c r="J627" s="253"/>
      <c r="K627" s="253"/>
      <c r="L627" s="253"/>
      <c r="M627" s="253"/>
      <c r="N627" s="253"/>
      <c r="O627" s="253"/>
      <c r="P627" s="253"/>
      <c r="Q627" s="253"/>
      <c r="R627" s="253"/>
      <c r="S627" s="253"/>
      <c r="T627" s="97"/>
      <c r="U627" s="97"/>
    </row>
    <row r="628" spans="1:22" s="94" customFormat="1" ht="9" customHeight="1">
      <c r="A628" s="188" t="s">
        <v>305</v>
      </c>
      <c r="B628" s="188"/>
      <c r="C628" s="250"/>
      <c r="D628" s="254"/>
      <c r="E628" s="254" t="s">
        <v>68</v>
      </c>
      <c r="F628" s="254" t="s">
        <v>68</v>
      </c>
      <c r="G628" s="254" t="s">
        <v>68</v>
      </c>
      <c r="H628" s="254" t="s">
        <v>68</v>
      </c>
      <c r="I628" s="252">
        <f t="shared" ref="I628:R628" si="150">I791+I808+I819+I823+I828+I839+I844+I858+I862+I872+I875+I878+I882+I885+I889+I893+I896+I902+I906+I915+I920+I923+I926+I932+I936+I939+I942+I946+I955+I962+I965+I968+I972+I978+I981+I995+I950+I958</f>
        <v>509703.89000000019</v>
      </c>
      <c r="J628" s="252">
        <f t="shared" si="150"/>
        <v>418002.97000000003</v>
      </c>
      <c r="K628" s="299">
        <f t="shared" si="150"/>
        <v>18417</v>
      </c>
      <c r="L628" s="252">
        <f t="shared" si="150"/>
        <v>819914922.99999988</v>
      </c>
      <c r="M628" s="252">
        <f t="shared" si="150"/>
        <v>0</v>
      </c>
      <c r="N628" s="252">
        <f t="shared" si="150"/>
        <v>0</v>
      </c>
      <c r="O628" s="252">
        <f t="shared" si="150"/>
        <v>0</v>
      </c>
      <c r="P628" s="252">
        <f t="shared" si="150"/>
        <v>819914922.99999988</v>
      </c>
      <c r="Q628" s="252">
        <f t="shared" si="150"/>
        <v>0</v>
      </c>
      <c r="R628" s="252">
        <f t="shared" si="150"/>
        <v>0</v>
      </c>
      <c r="S628" s="299"/>
      <c r="T628" s="98"/>
      <c r="U628" s="99"/>
    </row>
    <row r="629" spans="1:22" s="94" customFormat="1" ht="9" customHeight="1">
      <c r="A629" s="253" t="s">
        <v>36</v>
      </c>
      <c r="B629" s="253"/>
      <c r="C629" s="253"/>
      <c r="D629" s="253"/>
      <c r="E629" s="253"/>
      <c r="F629" s="253"/>
      <c r="G629" s="253"/>
      <c r="H629" s="253"/>
      <c r="I629" s="253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100"/>
      <c r="U629" s="100"/>
    </row>
    <row r="630" spans="1:22" s="94" customFormat="1" ht="9" customHeight="1">
      <c r="A630" s="254">
        <v>1</v>
      </c>
      <c r="B630" s="262" t="s">
        <v>649</v>
      </c>
      <c r="C630" s="263" t="s">
        <v>151</v>
      </c>
      <c r="D630" s="264" t="s">
        <v>150</v>
      </c>
      <c r="E630" s="258">
        <v>1999</v>
      </c>
      <c r="F630" s="259" t="s">
        <v>24</v>
      </c>
      <c r="G630" s="260">
        <v>5</v>
      </c>
      <c r="H630" s="260">
        <v>4</v>
      </c>
      <c r="I630" s="261">
        <v>3621.8</v>
      </c>
      <c r="J630" s="261">
        <v>3220.2</v>
      </c>
      <c r="K630" s="260">
        <v>121</v>
      </c>
      <c r="L630" s="261">
        <f>'Приложение 2'!G633</f>
        <v>3473085.24</v>
      </c>
      <c r="M630" s="252">
        <v>0</v>
      </c>
      <c r="N630" s="252">
        <v>0</v>
      </c>
      <c r="O630" s="252">
        <v>0</v>
      </c>
      <c r="P630" s="252">
        <f t="shared" ref="P630:P693" si="151">L630</f>
        <v>3473085.24</v>
      </c>
      <c r="Q630" s="252">
        <v>0</v>
      </c>
      <c r="R630" s="252">
        <v>0</v>
      </c>
      <c r="S630" s="250" t="s">
        <v>655</v>
      </c>
      <c r="T630" s="100"/>
      <c r="U630" s="100"/>
    </row>
    <row r="631" spans="1:22" s="94" customFormat="1" ht="9" customHeight="1">
      <c r="A631" s="254">
        <v>2</v>
      </c>
      <c r="B631" s="262" t="s">
        <v>650</v>
      </c>
      <c r="C631" s="263" t="s">
        <v>151</v>
      </c>
      <c r="D631" s="264" t="s">
        <v>150</v>
      </c>
      <c r="E631" s="258">
        <v>1951</v>
      </c>
      <c r="F631" s="259" t="s">
        <v>938</v>
      </c>
      <c r="G631" s="260">
        <v>2</v>
      </c>
      <c r="H631" s="260">
        <v>2</v>
      </c>
      <c r="I631" s="261">
        <v>988.7</v>
      </c>
      <c r="J631" s="261">
        <v>895.5</v>
      </c>
      <c r="K631" s="260">
        <v>37</v>
      </c>
      <c r="L631" s="261">
        <f>'Приложение 2'!G634</f>
        <v>3311546.39</v>
      </c>
      <c r="M631" s="252">
        <v>0</v>
      </c>
      <c r="N631" s="252">
        <v>0</v>
      </c>
      <c r="O631" s="252">
        <v>0</v>
      </c>
      <c r="P631" s="252">
        <f t="shared" si="151"/>
        <v>3311546.39</v>
      </c>
      <c r="Q631" s="252">
        <v>0</v>
      </c>
      <c r="R631" s="252">
        <v>0</v>
      </c>
      <c r="S631" s="250" t="s">
        <v>655</v>
      </c>
      <c r="T631" s="98"/>
      <c r="U631" s="99"/>
    </row>
    <row r="632" spans="1:22" s="94" customFormat="1" ht="9" customHeight="1">
      <c r="A632" s="254">
        <v>3</v>
      </c>
      <c r="B632" s="262" t="s">
        <v>653</v>
      </c>
      <c r="C632" s="263" t="s">
        <v>151</v>
      </c>
      <c r="D632" s="264" t="s">
        <v>150</v>
      </c>
      <c r="E632" s="258">
        <v>1949</v>
      </c>
      <c r="F632" s="259" t="s">
        <v>938</v>
      </c>
      <c r="G632" s="260">
        <v>2</v>
      </c>
      <c r="H632" s="260">
        <v>1</v>
      </c>
      <c r="I632" s="261">
        <v>392.2</v>
      </c>
      <c r="J632" s="261">
        <v>359</v>
      </c>
      <c r="K632" s="260">
        <v>15</v>
      </c>
      <c r="L632" s="261">
        <f>'Приложение 2'!G635</f>
        <v>1373080.21</v>
      </c>
      <c r="M632" s="252">
        <v>0</v>
      </c>
      <c r="N632" s="252">
        <v>0</v>
      </c>
      <c r="O632" s="252">
        <v>0</v>
      </c>
      <c r="P632" s="252">
        <f t="shared" si="151"/>
        <v>1373080.21</v>
      </c>
      <c r="Q632" s="252">
        <v>0</v>
      </c>
      <c r="R632" s="252">
        <v>0</v>
      </c>
      <c r="S632" s="250" t="s">
        <v>655</v>
      </c>
      <c r="T632" s="100"/>
      <c r="U632" s="100"/>
    </row>
    <row r="633" spans="1:22" s="94" customFormat="1" ht="9" customHeight="1">
      <c r="A633" s="254">
        <v>4</v>
      </c>
      <c r="B633" s="262" t="s">
        <v>654</v>
      </c>
      <c r="C633" s="263" t="s">
        <v>151</v>
      </c>
      <c r="D633" s="264" t="s">
        <v>150</v>
      </c>
      <c r="E633" s="258">
        <v>1935</v>
      </c>
      <c r="F633" s="259" t="s">
        <v>23</v>
      </c>
      <c r="G633" s="260">
        <v>3</v>
      </c>
      <c r="H633" s="260">
        <v>3</v>
      </c>
      <c r="I633" s="261">
        <v>1599</v>
      </c>
      <c r="J633" s="261">
        <v>1451.6</v>
      </c>
      <c r="K633" s="260">
        <v>68</v>
      </c>
      <c r="L633" s="261">
        <f>'Приложение 2'!G636</f>
        <v>3311546.39</v>
      </c>
      <c r="M633" s="252">
        <v>0</v>
      </c>
      <c r="N633" s="252">
        <v>0</v>
      </c>
      <c r="O633" s="252">
        <v>0</v>
      </c>
      <c r="P633" s="252">
        <f t="shared" si="151"/>
        <v>3311546.39</v>
      </c>
      <c r="Q633" s="252">
        <v>0</v>
      </c>
      <c r="R633" s="252">
        <v>0</v>
      </c>
      <c r="S633" s="250" t="s">
        <v>655</v>
      </c>
      <c r="T633" s="98"/>
      <c r="U633" s="99"/>
    </row>
    <row r="634" spans="1:22" s="94" customFormat="1" ht="9" customHeight="1">
      <c r="A634" s="254">
        <v>5</v>
      </c>
      <c r="B634" s="262" t="s">
        <v>651</v>
      </c>
      <c r="C634" s="263" t="s">
        <v>151</v>
      </c>
      <c r="D634" s="264" t="s">
        <v>150</v>
      </c>
      <c r="E634" s="258">
        <v>1949</v>
      </c>
      <c r="F634" s="259" t="s">
        <v>938</v>
      </c>
      <c r="G634" s="260">
        <v>2</v>
      </c>
      <c r="H634" s="260">
        <v>1</v>
      </c>
      <c r="I634" s="261">
        <v>409.3</v>
      </c>
      <c r="J634" s="261">
        <v>366.3</v>
      </c>
      <c r="K634" s="260">
        <v>20</v>
      </c>
      <c r="L634" s="261">
        <f>'Приложение 2'!G637</f>
        <v>1534619.06</v>
      </c>
      <c r="M634" s="252">
        <v>0</v>
      </c>
      <c r="N634" s="252">
        <v>0</v>
      </c>
      <c r="O634" s="252">
        <v>0</v>
      </c>
      <c r="P634" s="252">
        <f t="shared" si="151"/>
        <v>1534619.06</v>
      </c>
      <c r="Q634" s="252">
        <v>0</v>
      </c>
      <c r="R634" s="252">
        <v>0</v>
      </c>
      <c r="S634" s="250" t="s">
        <v>655</v>
      </c>
      <c r="T634" s="98"/>
      <c r="U634" s="99"/>
    </row>
    <row r="635" spans="1:22" s="94" customFormat="1" ht="9" customHeight="1">
      <c r="A635" s="254">
        <v>6</v>
      </c>
      <c r="B635" s="262" t="s">
        <v>652</v>
      </c>
      <c r="C635" s="263" t="s">
        <v>151</v>
      </c>
      <c r="D635" s="264" t="s">
        <v>150</v>
      </c>
      <c r="E635" s="258">
        <v>1949</v>
      </c>
      <c r="F635" s="259" t="s">
        <v>938</v>
      </c>
      <c r="G635" s="260">
        <v>2</v>
      </c>
      <c r="H635" s="260">
        <v>1</v>
      </c>
      <c r="I635" s="261">
        <v>409.1</v>
      </c>
      <c r="J635" s="261">
        <v>374.1</v>
      </c>
      <c r="K635" s="260">
        <v>18</v>
      </c>
      <c r="L635" s="261">
        <f>'Приложение 2'!G638</f>
        <v>3412508.17</v>
      </c>
      <c r="M635" s="252">
        <v>0</v>
      </c>
      <c r="N635" s="252">
        <v>0</v>
      </c>
      <c r="O635" s="252">
        <v>0</v>
      </c>
      <c r="P635" s="252">
        <f t="shared" si="151"/>
        <v>3412508.17</v>
      </c>
      <c r="Q635" s="252">
        <v>0</v>
      </c>
      <c r="R635" s="252">
        <v>0</v>
      </c>
      <c r="S635" s="250" t="s">
        <v>655</v>
      </c>
      <c r="T635" s="100"/>
      <c r="U635" s="100"/>
    </row>
    <row r="636" spans="1:22" s="94" customFormat="1" ht="9" customHeight="1">
      <c r="A636" s="254">
        <v>7</v>
      </c>
      <c r="B636" s="255" t="s">
        <v>957</v>
      </c>
      <c r="C636" s="256" t="s">
        <v>151</v>
      </c>
      <c r="D636" s="257" t="s">
        <v>150</v>
      </c>
      <c r="E636" s="258">
        <v>1989</v>
      </c>
      <c r="F636" s="259" t="s">
        <v>23</v>
      </c>
      <c r="G636" s="260">
        <v>2</v>
      </c>
      <c r="H636" s="260">
        <v>1</v>
      </c>
      <c r="I636" s="261">
        <v>401.3</v>
      </c>
      <c r="J636" s="261">
        <v>401.3</v>
      </c>
      <c r="K636" s="260">
        <v>30</v>
      </c>
      <c r="L636" s="261">
        <f>'Приложение 2'!G639</f>
        <v>1416363.64</v>
      </c>
      <c r="M636" s="252">
        <v>0</v>
      </c>
      <c r="N636" s="252">
        <v>0</v>
      </c>
      <c r="O636" s="252">
        <v>0</v>
      </c>
      <c r="P636" s="252">
        <f>L636</f>
        <v>1416363.64</v>
      </c>
      <c r="Q636" s="252">
        <v>0</v>
      </c>
      <c r="R636" s="252">
        <v>0</v>
      </c>
      <c r="S636" s="250" t="s">
        <v>655</v>
      </c>
      <c r="T636" s="100"/>
      <c r="U636" s="100"/>
    </row>
    <row r="637" spans="1:22" s="94" customFormat="1" ht="9" customHeight="1">
      <c r="A637" s="254">
        <v>8</v>
      </c>
      <c r="B637" s="255" t="s">
        <v>958</v>
      </c>
      <c r="C637" s="256" t="s">
        <v>151</v>
      </c>
      <c r="D637" s="257" t="s">
        <v>150</v>
      </c>
      <c r="E637" s="258">
        <v>1981</v>
      </c>
      <c r="F637" s="259" t="s">
        <v>23</v>
      </c>
      <c r="G637" s="260">
        <v>2</v>
      </c>
      <c r="H637" s="260">
        <v>2</v>
      </c>
      <c r="I637" s="261">
        <v>498.6</v>
      </c>
      <c r="J637" s="261">
        <v>450</v>
      </c>
      <c r="K637" s="260">
        <v>25</v>
      </c>
      <c r="L637" s="261">
        <f>'Приложение 2'!G640</f>
        <v>1575094.05</v>
      </c>
      <c r="M637" s="252">
        <v>0</v>
      </c>
      <c r="N637" s="252">
        <v>0</v>
      </c>
      <c r="O637" s="252">
        <v>0</v>
      </c>
      <c r="P637" s="252">
        <f>L637</f>
        <v>1575094.05</v>
      </c>
      <c r="Q637" s="252">
        <v>0</v>
      </c>
      <c r="R637" s="252">
        <v>0</v>
      </c>
      <c r="S637" s="250" t="s">
        <v>655</v>
      </c>
      <c r="T637" s="98"/>
      <c r="U637" s="99"/>
    </row>
    <row r="638" spans="1:22" s="94" customFormat="1" ht="9" customHeight="1">
      <c r="A638" s="254">
        <v>9</v>
      </c>
      <c r="B638" s="262" t="s">
        <v>249</v>
      </c>
      <c r="C638" s="263" t="s">
        <v>151</v>
      </c>
      <c r="D638" s="264" t="s">
        <v>150</v>
      </c>
      <c r="E638" s="265">
        <v>1992</v>
      </c>
      <c r="F638" s="266" t="s">
        <v>24</v>
      </c>
      <c r="G638" s="267">
        <v>5</v>
      </c>
      <c r="H638" s="267">
        <v>5</v>
      </c>
      <c r="I638" s="268">
        <v>4035.4</v>
      </c>
      <c r="J638" s="268">
        <v>3681.7</v>
      </c>
      <c r="K638" s="267">
        <v>172</v>
      </c>
      <c r="L638" s="261">
        <f>'Приложение 2'!G641</f>
        <v>3882789.99</v>
      </c>
      <c r="M638" s="252">
        <v>0</v>
      </c>
      <c r="N638" s="252">
        <v>0</v>
      </c>
      <c r="O638" s="252">
        <v>0</v>
      </c>
      <c r="P638" s="252">
        <f t="shared" si="151"/>
        <v>3882789.99</v>
      </c>
      <c r="Q638" s="252">
        <v>0</v>
      </c>
      <c r="R638" s="252">
        <v>0</v>
      </c>
      <c r="S638" s="250" t="s">
        <v>655</v>
      </c>
      <c r="T638" s="98"/>
      <c r="U638" s="99"/>
    </row>
    <row r="639" spans="1:22" s="94" customFormat="1" ht="9" customHeight="1">
      <c r="A639" s="254">
        <v>10</v>
      </c>
      <c r="B639" s="262" t="s">
        <v>250</v>
      </c>
      <c r="C639" s="263" t="s">
        <v>151</v>
      </c>
      <c r="D639" s="264" t="s">
        <v>150</v>
      </c>
      <c r="E639" s="265">
        <v>1994</v>
      </c>
      <c r="F639" s="266" t="s">
        <v>24</v>
      </c>
      <c r="G639" s="267">
        <v>5</v>
      </c>
      <c r="H639" s="267">
        <v>5</v>
      </c>
      <c r="I639" s="268">
        <v>4165</v>
      </c>
      <c r="J639" s="268">
        <v>3726.3</v>
      </c>
      <c r="K639" s="267">
        <v>172</v>
      </c>
      <c r="L639" s="261">
        <f>'Приложение 2'!G642</f>
        <v>4070010.47</v>
      </c>
      <c r="M639" s="252">
        <v>0</v>
      </c>
      <c r="N639" s="252">
        <v>0</v>
      </c>
      <c r="O639" s="252">
        <v>0</v>
      </c>
      <c r="P639" s="252">
        <f t="shared" si="151"/>
        <v>4070010.47</v>
      </c>
      <c r="Q639" s="252">
        <v>0</v>
      </c>
      <c r="R639" s="252">
        <v>0</v>
      </c>
      <c r="S639" s="250" t="s">
        <v>655</v>
      </c>
      <c r="T639" s="98"/>
      <c r="U639" s="99"/>
    </row>
    <row r="640" spans="1:22" s="94" customFormat="1" ht="9" customHeight="1">
      <c r="A640" s="254">
        <v>11</v>
      </c>
      <c r="B640" s="262" t="s">
        <v>306</v>
      </c>
      <c r="C640" s="263" t="s">
        <v>151</v>
      </c>
      <c r="D640" s="264" t="s">
        <v>150</v>
      </c>
      <c r="E640" s="265">
        <v>1996</v>
      </c>
      <c r="F640" s="266" t="s">
        <v>23</v>
      </c>
      <c r="G640" s="267">
        <v>9</v>
      </c>
      <c r="H640" s="267">
        <v>2</v>
      </c>
      <c r="I640" s="268">
        <v>4691.8</v>
      </c>
      <c r="J640" s="268">
        <v>4032.2</v>
      </c>
      <c r="K640" s="267">
        <v>164</v>
      </c>
      <c r="L640" s="261">
        <f>'Приложение 2'!G643</f>
        <v>3133908.06</v>
      </c>
      <c r="M640" s="252">
        <v>0</v>
      </c>
      <c r="N640" s="252">
        <v>0</v>
      </c>
      <c r="O640" s="252">
        <v>0</v>
      </c>
      <c r="P640" s="252">
        <f t="shared" si="151"/>
        <v>3133908.06</v>
      </c>
      <c r="Q640" s="252">
        <v>0</v>
      </c>
      <c r="R640" s="252">
        <v>0</v>
      </c>
      <c r="S640" s="250" t="s">
        <v>655</v>
      </c>
      <c r="T640" s="98"/>
      <c r="U640" s="99"/>
    </row>
    <row r="641" spans="1:21" s="94" customFormat="1" ht="9" customHeight="1">
      <c r="A641" s="254">
        <v>12</v>
      </c>
      <c r="B641" s="262" t="s">
        <v>251</v>
      </c>
      <c r="C641" s="263" t="s">
        <v>151</v>
      </c>
      <c r="D641" s="264" t="s">
        <v>150</v>
      </c>
      <c r="E641" s="265">
        <v>1944</v>
      </c>
      <c r="F641" s="266" t="s">
        <v>23</v>
      </c>
      <c r="G641" s="267">
        <v>1</v>
      </c>
      <c r="H641" s="267">
        <v>1</v>
      </c>
      <c r="I641" s="268">
        <v>507.9</v>
      </c>
      <c r="J641" s="268">
        <v>498.9</v>
      </c>
      <c r="K641" s="267">
        <v>45</v>
      </c>
      <c r="L641" s="261">
        <f>'Приложение 2'!G644</f>
        <v>3432700.53</v>
      </c>
      <c r="M641" s="252">
        <v>0</v>
      </c>
      <c r="N641" s="252">
        <v>0</v>
      </c>
      <c r="O641" s="252">
        <v>0</v>
      </c>
      <c r="P641" s="252">
        <f t="shared" si="151"/>
        <v>3432700.53</v>
      </c>
      <c r="Q641" s="252">
        <v>0</v>
      </c>
      <c r="R641" s="252">
        <v>0</v>
      </c>
      <c r="S641" s="250" t="s">
        <v>655</v>
      </c>
      <c r="T641" s="98"/>
      <c r="U641" s="99"/>
    </row>
    <row r="642" spans="1:21" s="94" customFormat="1" ht="9" customHeight="1">
      <c r="A642" s="254">
        <v>13</v>
      </c>
      <c r="B642" s="262" t="s">
        <v>254</v>
      </c>
      <c r="C642" s="263" t="s">
        <v>151</v>
      </c>
      <c r="D642" s="264" t="s">
        <v>150</v>
      </c>
      <c r="E642" s="265">
        <v>1996</v>
      </c>
      <c r="F642" s="266" t="s">
        <v>23</v>
      </c>
      <c r="G642" s="267">
        <v>9</v>
      </c>
      <c r="H642" s="267">
        <v>3</v>
      </c>
      <c r="I642" s="268">
        <v>7373.3</v>
      </c>
      <c r="J642" s="268">
        <v>6374.5</v>
      </c>
      <c r="K642" s="267">
        <v>302</v>
      </c>
      <c r="L642" s="261">
        <f>'Приложение 2'!G645</f>
        <v>5067163.04</v>
      </c>
      <c r="M642" s="252">
        <v>0</v>
      </c>
      <c r="N642" s="252">
        <v>0</v>
      </c>
      <c r="O642" s="252">
        <v>0</v>
      </c>
      <c r="P642" s="252">
        <f t="shared" si="151"/>
        <v>5067163.04</v>
      </c>
      <c r="Q642" s="252">
        <v>0</v>
      </c>
      <c r="R642" s="252">
        <v>0</v>
      </c>
      <c r="S642" s="250" t="s">
        <v>655</v>
      </c>
      <c r="T642" s="98"/>
      <c r="U642" s="99"/>
    </row>
    <row r="643" spans="1:21" s="94" customFormat="1" ht="9" customHeight="1">
      <c r="A643" s="254">
        <v>14</v>
      </c>
      <c r="B643" s="262" t="s">
        <v>252</v>
      </c>
      <c r="C643" s="263" t="s">
        <v>151</v>
      </c>
      <c r="D643" s="264" t="s">
        <v>150</v>
      </c>
      <c r="E643" s="265">
        <v>1990</v>
      </c>
      <c r="F643" s="266" t="s">
        <v>23</v>
      </c>
      <c r="G643" s="267">
        <v>5</v>
      </c>
      <c r="H643" s="267">
        <v>2</v>
      </c>
      <c r="I643" s="268">
        <v>1190</v>
      </c>
      <c r="J643" s="268">
        <v>993.8</v>
      </c>
      <c r="K643" s="267">
        <v>40</v>
      </c>
      <c r="L643" s="261">
        <f>'Приложение 2'!G646</f>
        <v>1587304.08</v>
      </c>
      <c r="M643" s="252">
        <v>0</v>
      </c>
      <c r="N643" s="252">
        <v>0</v>
      </c>
      <c r="O643" s="252">
        <v>0</v>
      </c>
      <c r="P643" s="252">
        <f t="shared" si="151"/>
        <v>1587304.08</v>
      </c>
      <c r="Q643" s="252">
        <v>0</v>
      </c>
      <c r="R643" s="252">
        <v>0</v>
      </c>
      <c r="S643" s="250" t="s">
        <v>655</v>
      </c>
      <c r="T643" s="98"/>
      <c r="U643" s="99"/>
    </row>
    <row r="644" spans="1:21" s="94" customFormat="1" ht="9" customHeight="1">
      <c r="A644" s="254">
        <v>15</v>
      </c>
      <c r="B644" s="262" t="s">
        <v>253</v>
      </c>
      <c r="C644" s="263" t="s">
        <v>151</v>
      </c>
      <c r="D644" s="264" t="s">
        <v>150</v>
      </c>
      <c r="E644" s="265">
        <v>1994</v>
      </c>
      <c r="F644" s="266" t="s">
        <v>23</v>
      </c>
      <c r="G644" s="267">
        <v>5</v>
      </c>
      <c r="H644" s="267">
        <v>1</v>
      </c>
      <c r="I644" s="268">
        <v>1218.7</v>
      </c>
      <c r="J644" s="268">
        <v>861.4</v>
      </c>
      <c r="K644" s="267">
        <v>44</v>
      </c>
      <c r="L644" s="261">
        <f>'Приложение 2'!G647</f>
        <v>1465203.77</v>
      </c>
      <c r="M644" s="252">
        <v>0</v>
      </c>
      <c r="N644" s="252">
        <v>0</v>
      </c>
      <c r="O644" s="252">
        <v>0</v>
      </c>
      <c r="P644" s="252">
        <f t="shared" si="151"/>
        <v>1465203.77</v>
      </c>
      <c r="Q644" s="252">
        <v>0</v>
      </c>
      <c r="R644" s="252">
        <v>0</v>
      </c>
      <c r="S644" s="250" t="s">
        <v>655</v>
      </c>
      <c r="T644" s="98"/>
      <c r="U644" s="99"/>
    </row>
    <row r="645" spans="1:21" s="94" customFormat="1" ht="9" customHeight="1">
      <c r="A645" s="254">
        <v>16</v>
      </c>
      <c r="B645" s="262" t="s">
        <v>312</v>
      </c>
      <c r="C645" s="263" t="s">
        <v>151</v>
      </c>
      <c r="D645" s="264" t="s">
        <v>150</v>
      </c>
      <c r="E645" s="265">
        <v>1994</v>
      </c>
      <c r="F645" s="266" t="s">
        <v>23</v>
      </c>
      <c r="G645" s="267">
        <v>2</v>
      </c>
      <c r="H645" s="267">
        <v>2</v>
      </c>
      <c r="I645" s="268">
        <v>590.29999999999995</v>
      </c>
      <c r="J645" s="268">
        <v>526.29999999999995</v>
      </c>
      <c r="K645" s="267">
        <v>24</v>
      </c>
      <c r="L645" s="261">
        <f>'Приложение 2'!G648</f>
        <v>1953605.03</v>
      </c>
      <c r="M645" s="252">
        <v>0</v>
      </c>
      <c r="N645" s="252">
        <v>0</v>
      </c>
      <c r="O645" s="252">
        <v>0</v>
      </c>
      <c r="P645" s="252">
        <f t="shared" si="151"/>
        <v>1953605.03</v>
      </c>
      <c r="Q645" s="252">
        <v>0</v>
      </c>
      <c r="R645" s="252">
        <v>0</v>
      </c>
      <c r="S645" s="250" t="s">
        <v>655</v>
      </c>
      <c r="T645" s="98"/>
      <c r="U645" s="99"/>
    </row>
    <row r="646" spans="1:21" s="94" customFormat="1" ht="9" customHeight="1">
      <c r="A646" s="254">
        <v>17</v>
      </c>
      <c r="B646" s="262" t="s">
        <v>255</v>
      </c>
      <c r="C646" s="263" t="s">
        <v>151</v>
      </c>
      <c r="D646" s="264" t="s">
        <v>150</v>
      </c>
      <c r="E646" s="265">
        <v>1993</v>
      </c>
      <c r="F646" s="266" t="s">
        <v>23</v>
      </c>
      <c r="G646" s="267">
        <v>5</v>
      </c>
      <c r="H646" s="267">
        <v>3</v>
      </c>
      <c r="I646" s="268">
        <v>3718.8</v>
      </c>
      <c r="J646" s="268">
        <v>3473.8</v>
      </c>
      <c r="K646" s="267">
        <v>157</v>
      </c>
      <c r="L646" s="261">
        <f>'Приложение 2'!G649</f>
        <v>3919420.08</v>
      </c>
      <c r="M646" s="252">
        <v>0</v>
      </c>
      <c r="N646" s="252">
        <v>0</v>
      </c>
      <c r="O646" s="252">
        <v>0</v>
      </c>
      <c r="P646" s="252">
        <f t="shared" si="151"/>
        <v>3919420.08</v>
      </c>
      <c r="Q646" s="252">
        <v>0</v>
      </c>
      <c r="R646" s="252">
        <v>0</v>
      </c>
      <c r="S646" s="250" t="s">
        <v>655</v>
      </c>
      <c r="T646" s="100"/>
      <c r="U646" s="100"/>
    </row>
    <row r="647" spans="1:21" s="94" customFormat="1" ht="9" customHeight="1">
      <c r="A647" s="254">
        <v>18</v>
      </c>
      <c r="B647" s="255" t="s">
        <v>197</v>
      </c>
      <c r="C647" s="256" t="s">
        <v>151</v>
      </c>
      <c r="D647" s="257" t="s">
        <v>150</v>
      </c>
      <c r="E647" s="258">
        <v>1953</v>
      </c>
      <c r="F647" s="259" t="s">
        <v>24</v>
      </c>
      <c r="G647" s="260">
        <v>2</v>
      </c>
      <c r="H647" s="260">
        <v>3</v>
      </c>
      <c r="I647" s="261">
        <v>1029.5</v>
      </c>
      <c r="J647" s="261">
        <v>793.5</v>
      </c>
      <c r="K647" s="260">
        <v>28</v>
      </c>
      <c r="L647" s="261">
        <f>'Приложение 2'!G650</f>
        <v>3067622.72</v>
      </c>
      <c r="M647" s="252">
        <v>0</v>
      </c>
      <c r="N647" s="252">
        <v>0</v>
      </c>
      <c r="O647" s="252">
        <v>0</v>
      </c>
      <c r="P647" s="252">
        <f t="shared" si="151"/>
        <v>3067622.72</v>
      </c>
      <c r="Q647" s="252">
        <v>0</v>
      </c>
      <c r="R647" s="252">
        <v>0</v>
      </c>
      <c r="S647" s="250" t="s">
        <v>655</v>
      </c>
      <c r="T647" s="100"/>
      <c r="U647" s="100"/>
    </row>
    <row r="648" spans="1:21" s="94" customFormat="1" ht="9" customHeight="1">
      <c r="A648" s="254">
        <v>19</v>
      </c>
      <c r="B648" s="255" t="s">
        <v>205</v>
      </c>
      <c r="C648" s="256" t="s">
        <v>151</v>
      </c>
      <c r="D648" s="257" t="s">
        <v>150</v>
      </c>
      <c r="E648" s="258">
        <v>1938</v>
      </c>
      <c r="F648" s="259" t="s">
        <v>23</v>
      </c>
      <c r="G648" s="260">
        <v>4</v>
      </c>
      <c r="H648" s="260">
        <v>4</v>
      </c>
      <c r="I648" s="261">
        <v>2658.3</v>
      </c>
      <c r="J648" s="261">
        <v>1696.6</v>
      </c>
      <c r="K648" s="260">
        <v>112</v>
      </c>
      <c r="L648" s="261">
        <f>'Приложение 2'!G651</f>
        <v>7140017.0899999999</v>
      </c>
      <c r="M648" s="252">
        <v>0</v>
      </c>
      <c r="N648" s="252">
        <v>0</v>
      </c>
      <c r="O648" s="252">
        <v>0</v>
      </c>
      <c r="P648" s="252">
        <f t="shared" si="151"/>
        <v>7140017.0899999999</v>
      </c>
      <c r="Q648" s="252">
        <v>0</v>
      </c>
      <c r="R648" s="252">
        <v>0</v>
      </c>
      <c r="S648" s="250" t="s">
        <v>655</v>
      </c>
      <c r="T648" s="100"/>
      <c r="U648" s="100"/>
    </row>
    <row r="649" spans="1:21" s="94" customFormat="1" ht="9" customHeight="1">
      <c r="A649" s="254">
        <v>20</v>
      </c>
      <c r="B649" s="262" t="s">
        <v>314</v>
      </c>
      <c r="C649" s="263" t="s">
        <v>151</v>
      </c>
      <c r="D649" s="264" t="s">
        <v>150</v>
      </c>
      <c r="E649" s="265">
        <v>1920</v>
      </c>
      <c r="F649" s="266" t="s">
        <v>23</v>
      </c>
      <c r="G649" s="267">
        <v>2</v>
      </c>
      <c r="H649" s="267">
        <v>2</v>
      </c>
      <c r="I649" s="268">
        <v>477</v>
      </c>
      <c r="J649" s="268">
        <v>352.9</v>
      </c>
      <c r="K649" s="267">
        <v>19</v>
      </c>
      <c r="L649" s="261">
        <f>'Приложение 2'!G652</f>
        <v>1992985.54</v>
      </c>
      <c r="M649" s="252">
        <v>0</v>
      </c>
      <c r="N649" s="252">
        <v>0</v>
      </c>
      <c r="O649" s="252">
        <v>0</v>
      </c>
      <c r="P649" s="252">
        <f t="shared" si="151"/>
        <v>1992985.54</v>
      </c>
      <c r="Q649" s="252">
        <v>0</v>
      </c>
      <c r="R649" s="252">
        <v>0</v>
      </c>
      <c r="S649" s="250" t="s">
        <v>655</v>
      </c>
      <c r="T649" s="98"/>
      <c r="U649" s="99"/>
    </row>
    <row r="650" spans="1:21" s="94" customFormat="1" ht="9" customHeight="1">
      <c r="A650" s="254">
        <v>21</v>
      </c>
      <c r="B650" s="262" t="s">
        <v>316</v>
      </c>
      <c r="C650" s="263" t="s">
        <v>151</v>
      </c>
      <c r="D650" s="264" t="s">
        <v>150</v>
      </c>
      <c r="E650" s="265">
        <v>1958</v>
      </c>
      <c r="F650" s="266" t="s">
        <v>23</v>
      </c>
      <c r="G650" s="267">
        <v>2</v>
      </c>
      <c r="H650" s="267">
        <v>1</v>
      </c>
      <c r="I650" s="268">
        <v>328.3</v>
      </c>
      <c r="J650" s="268">
        <v>280.64</v>
      </c>
      <c r="K650" s="267">
        <v>15</v>
      </c>
      <c r="L650" s="261">
        <f>'Приложение 2'!G653</f>
        <v>989425.44</v>
      </c>
      <c r="M650" s="252">
        <v>0</v>
      </c>
      <c r="N650" s="252">
        <v>0</v>
      </c>
      <c r="O650" s="252">
        <v>0</v>
      </c>
      <c r="P650" s="252">
        <f t="shared" si="151"/>
        <v>989425.44</v>
      </c>
      <c r="Q650" s="252">
        <v>0</v>
      </c>
      <c r="R650" s="252">
        <v>0</v>
      </c>
      <c r="S650" s="250" t="s">
        <v>655</v>
      </c>
      <c r="T650" s="100"/>
      <c r="U650" s="100"/>
    </row>
    <row r="651" spans="1:21" s="94" customFormat="1" ht="9" customHeight="1">
      <c r="A651" s="254">
        <v>22</v>
      </c>
      <c r="B651" s="262" t="s">
        <v>317</v>
      </c>
      <c r="C651" s="263" t="s">
        <v>151</v>
      </c>
      <c r="D651" s="264" t="s">
        <v>150</v>
      </c>
      <c r="E651" s="265">
        <v>1949</v>
      </c>
      <c r="F651" s="266" t="s">
        <v>656</v>
      </c>
      <c r="G651" s="267">
        <v>1</v>
      </c>
      <c r="H651" s="267">
        <v>1</v>
      </c>
      <c r="I651" s="268">
        <v>235.9</v>
      </c>
      <c r="J651" s="268">
        <v>184.1</v>
      </c>
      <c r="K651" s="267">
        <v>8</v>
      </c>
      <c r="L651" s="261">
        <f>'Приложение 2'!G654</f>
        <v>1025771.69</v>
      </c>
      <c r="M651" s="252">
        <v>0</v>
      </c>
      <c r="N651" s="252">
        <v>0</v>
      </c>
      <c r="O651" s="252">
        <v>0</v>
      </c>
      <c r="P651" s="252">
        <f t="shared" si="151"/>
        <v>1025771.69</v>
      </c>
      <c r="Q651" s="252">
        <v>0</v>
      </c>
      <c r="R651" s="252">
        <v>0</v>
      </c>
      <c r="S651" s="250" t="s">
        <v>655</v>
      </c>
      <c r="T651" s="98" t="s">
        <v>963</v>
      </c>
      <c r="U651" s="99"/>
    </row>
    <row r="652" spans="1:21" s="94" customFormat="1" ht="9" customHeight="1">
      <c r="A652" s="254">
        <v>23</v>
      </c>
      <c r="B652" s="262" t="s">
        <v>324</v>
      </c>
      <c r="C652" s="263" t="s">
        <v>151</v>
      </c>
      <c r="D652" s="264" t="s">
        <v>150</v>
      </c>
      <c r="E652" s="265">
        <v>1958</v>
      </c>
      <c r="F652" s="266" t="s">
        <v>23</v>
      </c>
      <c r="G652" s="267">
        <v>2</v>
      </c>
      <c r="H652" s="267">
        <v>2</v>
      </c>
      <c r="I652" s="268">
        <v>353.4</v>
      </c>
      <c r="J652" s="268">
        <v>328.8</v>
      </c>
      <c r="K652" s="267">
        <v>26</v>
      </c>
      <c r="L652" s="261">
        <f>'Приложение 2'!G655</f>
        <v>1130771.94</v>
      </c>
      <c r="M652" s="252">
        <v>0</v>
      </c>
      <c r="N652" s="252">
        <v>0</v>
      </c>
      <c r="O652" s="252">
        <v>0</v>
      </c>
      <c r="P652" s="252">
        <f t="shared" si="151"/>
        <v>1130771.94</v>
      </c>
      <c r="Q652" s="252">
        <v>0</v>
      </c>
      <c r="R652" s="252">
        <v>0</v>
      </c>
      <c r="S652" s="250" t="s">
        <v>655</v>
      </c>
      <c r="T652" s="100"/>
      <c r="U652" s="100"/>
    </row>
    <row r="653" spans="1:21" s="94" customFormat="1" ht="9" customHeight="1">
      <c r="A653" s="254">
        <v>24</v>
      </c>
      <c r="B653" s="262" t="s">
        <v>325</v>
      </c>
      <c r="C653" s="263" t="s">
        <v>151</v>
      </c>
      <c r="D653" s="264" t="s">
        <v>150</v>
      </c>
      <c r="E653" s="265">
        <v>1976</v>
      </c>
      <c r="F653" s="266" t="s">
        <v>23</v>
      </c>
      <c r="G653" s="267">
        <v>5</v>
      </c>
      <c r="H653" s="267">
        <v>2</v>
      </c>
      <c r="I653" s="268">
        <v>676</v>
      </c>
      <c r="J653" s="268">
        <v>594.70000000000005</v>
      </c>
      <c r="K653" s="267">
        <v>189</v>
      </c>
      <c r="L653" s="261">
        <f>'Приложение 2'!G656</f>
        <v>3988610.26</v>
      </c>
      <c r="M653" s="252">
        <v>0</v>
      </c>
      <c r="N653" s="252">
        <v>0</v>
      </c>
      <c r="O653" s="252">
        <v>0</v>
      </c>
      <c r="P653" s="252">
        <f t="shared" si="151"/>
        <v>3988610.26</v>
      </c>
      <c r="Q653" s="252">
        <v>0</v>
      </c>
      <c r="R653" s="252">
        <v>0</v>
      </c>
      <c r="S653" s="250" t="s">
        <v>655</v>
      </c>
      <c r="T653" s="100"/>
      <c r="U653" s="100"/>
    </row>
    <row r="654" spans="1:21" s="94" customFormat="1" ht="9" customHeight="1">
      <c r="A654" s="254">
        <v>25</v>
      </c>
      <c r="B654" s="262" t="s">
        <v>327</v>
      </c>
      <c r="C654" s="263" t="s">
        <v>151</v>
      </c>
      <c r="D654" s="264" t="s">
        <v>150</v>
      </c>
      <c r="E654" s="265">
        <v>1955</v>
      </c>
      <c r="F654" s="266" t="s">
        <v>23</v>
      </c>
      <c r="G654" s="267">
        <v>2</v>
      </c>
      <c r="H654" s="267">
        <v>3</v>
      </c>
      <c r="I654" s="268">
        <v>895</v>
      </c>
      <c r="J654" s="268">
        <v>800</v>
      </c>
      <c r="K654" s="267">
        <v>45</v>
      </c>
      <c r="L654" s="261">
        <f>'Приложение 2'!G657</f>
        <v>3049045.76</v>
      </c>
      <c r="M654" s="252">
        <v>0</v>
      </c>
      <c r="N654" s="252">
        <v>0</v>
      </c>
      <c r="O654" s="252">
        <v>0</v>
      </c>
      <c r="P654" s="252">
        <f t="shared" si="151"/>
        <v>3049045.76</v>
      </c>
      <c r="Q654" s="252">
        <v>0</v>
      </c>
      <c r="R654" s="252">
        <v>0</v>
      </c>
      <c r="S654" s="250" t="s">
        <v>655</v>
      </c>
      <c r="T654" s="98"/>
      <c r="U654" s="99"/>
    </row>
    <row r="655" spans="1:21" s="94" customFormat="1" ht="9" customHeight="1">
      <c r="A655" s="254">
        <v>26</v>
      </c>
      <c r="B655" s="262" t="s">
        <v>328</v>
      </c>
      <c r="C655" s="263" t="s">
        <v>151</v>
      </c>
      <c r="D655" s="264" t="s">
        <v>150</v>
      </c>
      <c r="E655" s="265">
        <v>1962</v>
      </c>
      <c r="F655" s="266" t="s">
        <v>23</v>
      </c>
      <c r="G655" s="267">
        <v>3</v>
      </c>
      <c r="H655" s="267">
        <v>3</v>
      </c>
      <c r="I655" s="268">
        <v>1602.9</v>
      </c>
      <c r="J655" s="268">
        <v>1353.9</v>
      </c>
      <c r="K655" s="267">
        <v>77</v>
      </c>
      <c r="L655" s="261">
        <f>'Приложение 2'!G658</f>
        <v>3715393.51</v>
      </c>
      <c r="M655" s="252">
        <v>0</v>
      </c>
      <c r="N655" s="252">
        <v>0</v>
      </c>
      <c r="O655" s="252">
        <v>0</v>
      </c>
      <c r="P655" s="252">
        <f t="shared" si="151"/>
        <v>3715393.51</v>
      </c>
      <c r="Q655" s="252">
        <v>0</v>
      </c>
      <c r="R655" s="252">
        <v>0</v>
      </c>
      <c r="S655" s="250" t="s">
        <v>655</v>
      </c>
      <c r="T655" s="98"/>
      <c r="U655" s="99"/>
    </row>
    <row r="656" spans="1:21" s="94" customFormat="1" ht="9" customHeight="1">
      <c r="A656" s="254">
        <v>27</v>
      </c>
      <c r="B656" s="262" t="s">
        <v>329</v>
      </c>
      <c r="C656" s="263" t="s">
        <v>151</v>
      </c>
      <c r="D656" s="264" t="s">
        <v>150</v>
      </c>
      <c r="E656" s="265">
        <v>1954</v>
      </c>
      <c r="F656" s="266" t="s">
        <v>23</v>
      </c>
      <c r="G656" s="267">
        <v>2</v>
      </c>
      <c r="H656" s="267">
        <v>2</v>
      </c>
      <c r="I656" s="268">
        <v>957.3</v>
      </c>
      <c r="J656" s="268">
        <v>865</v>
      </c>
      <c r="K656" s="267">
        <v>52</v>
      </c>
      <c r="L656" s="261">
        <f>'Приложение 2'!G659</f>
        <v>3234815.43</v>
      </c>
      <c r="M656" s="252">
        <v>0</v>
      </c>
      <c r="N656" s="252">
        <v>0</v>
      </c>
      <c r="O656" s="252">
        <v>0</v>
      </c>
      <c r="P656" s="252">
        <f t="shared" si="151"/>
        <v>3234815.43</v>
      </c>
      <c r="Q656" s="252">
        <v>0</v>
      </c>
      <c r="R656" s="252">
        <v>0</v>
      </c>
      <c r="S656" s="250" t="s">
        <v>655</v>
      </c>
      <c r="T656" s="100"/>
      <c r="U656" s="100"/>
    </row>
    <row r="657" spans="1:21" s="94" customFormat="1" ht="9" customHeight="1">
      <c r="A657" s="254">
        <v>28</v>
      </c>
      <c r="B657" s="262" t="s">
        <v>330</v>
      </c>
      <c r="C657" s="263" t="s">
        <v>151</v>
      </c>
      <c r="D657" s="264" t="s">
        <v>150</v>
      </c>
      <c r="E657" s="265">
        <v>1953</v>
      </c>
      <c r="F657" s="266" t="s">
        <v>23</v>
      </c>
      <c r="G657" s="267">
        <v>2</v>
      </c>
      <c r="H657" s="267">
        <v>2</v>
      </c>
      <c r="I657" s="268">
        <v>946.4</v>
      </c>
      <c r="J657" s="268">
        <v>852</v>
      </c>
      <c r="K657" s="267">
        <v>40</v>
      </c>
      <c r="L657" s="261">
        <f>'Приложение 2'!G660</f>
        <v>3133853.65</v>
      </c>
      <c r="M657" s="252">
        <v>0</v>
      </c>
      <c r="N657" s="252">
        <v>0</v>
      </c>
      <c r="O657" s="252">
        <v>0</v>
      </c>
      <c r="P657" s="252">
        <f t="shared" si="151"/>
        <v>3133853.65</v>
      </c>
      <c r="Q657" s="252">
        <v>0</v>
      </c>
      <c r="R657" s="252">
        <v>0</v>
      </c>
      <c r="S657" s="250" t="s">
        <v>655</v>
      </c>
      <c r="T657" s="100"/>
      <c r="U657" s="100"/>
    </row>
    <row r="658" spans="1:21" s="94" customFormat="1" ht="9" customHeight="1">
      <c r="A658" s="254">
        <v>29</v>
      </c>
      <c r="B658" s="262" t="s">
        <v>331</v>
      </c>
      <c r="C658" s="263" t="s">
        <v>151</v>
      </c>
      <c r="D658" s="264" t="s">
        <v>150</v>
      </c>
      <c r="E658" s="265">
        <v>1952</v>
      </c>
      <c r="F658" s="266" t="s">
        <v>23</v>
      </c>
      <c r="G658" s="267">
        <v>2</v>
      </c>
      <c r="H658" s="267">
        <v>2</v>
      </c>
      <c r="I658" s="268">
        <v>923</v>
      </c>
      <c r="J658" s="268">
        <v>852</v>
      </c>
      <c r="K658" s="267">
        <v>55</v>
      </c>
      <c r="L658" s="261">
        <f>'Приложение 2'!G661</f>
        <v>3133853.65</v>
      </c>
      <c r="M658" s="252">
        <v>0</v>
      </c>
      <c r="N658" s="252">
        <v>0</v>
      </c>
      <c r="O658" s="252">
        <v>0</v>
      </c>
      <c r="P658" s="252">
        <f t="shared" si="151"/>
        <v>3133853.65</v>
      </c>
      <c r="Q658" s="252">
        <v>0</v>
      </c>
      <c r="R658" s="252">
        <v>0</v>
      </c>
      <c r="S658" s="250" t="s">
        <v>655</v>
      </c>
      <c r="T658" s="98"/>
      <c r="U658" s="99"/>
    </row>
    <row r="659" spans="1:21" s="94" customFormat="1" ht="9" customHeight="1">
      <c r="A659" s="254">
        <v>30</v>
      </c>
      <c r="B659" s="262" t="s">
        <v>332</v>
      </c>
      <c r="C659" s="263" t="s">
        <v>151</v>
      </c>
      <c r="D659" s="264" t="s">
        <v>150</v>
      </c>
      <c r="E659" s="265">
        <v>1952</v>
      </c>
      <c r="F659" s="266" t="s">
        <v>23</v>
      </c>
      <c r="G659" s="267">
        <v>2</v>
      </c>
      <c r="H659" s="267">
        <v>1</v>
      </c>
      <c r="I659" s="268">
        <v>529.20000000000005</v>
      </c>
      <c r="J659" s="268">
        <v>493</v>
      </c>
      <c r="K659" s="267">
        <v>25</v>
      </c>
      <c r="L659" s="261">
        <f>'Приложение 2'!G662</f>
        <v>1720388.73</v>
      </c>
      <c r="M659" s="252">
        <v>0</v>
      </c>
      <c r="N659" s="252">
        <v>0</v>
      </c>
      <c r="O659" s="252">
        <v>0</v>
      </c>
      <c r="P659" s="252">
        <f t="shared" si="151"/>
        <v>1720388.73</v>
      </c>
      <c r="Q659" s="252">
        <v>0</v>
      </c>
      <c r="R659" s="252">
        <v>0</v>
      </c>
      <c r="S659" s="250" t="s">
        <v>655</v>
      </c>
      <c r="T659" s="100"/>
      <c r="U659" s="100"/>
    </row>
    <row r="660" spans="1:21" s="94" customFormat="1" ht="9" customHeight="1">
      <c r="A660" s="254">
        <v>31</v>
      </c>
      <c r="B660" s="262" t="s">
        <v>338</v>
      </c>
      <c r="C660" s="263" t="s">
        <v>151</v>
      </c>
      <c r="D660" s="264" t="s">
        <v>150</v>
      </c>
      <c r="E660" s="265">
        <v>2000</v>
      </c>
      <c r="F660" s="266" t="s">
        <v>24</v>
      </c>
      <c r="G660" s="267">
        <v>10</v>
      </c>
      <c r="H660" s="267">
        <v>7</v>
      </c>
      <c r="I660" s="268">
        <v>16867.900000000001</v>
      </c>
      <c r="J660" s="268">
        <v>15304.5</v>
      </c>
      <c r="K660" s="267">
        <v>728</v>
      </c>
      <c r="L660" s="261">
        <f>'Приложение 2'!G663</f>
        <v>9312183.9600000009</v>
      </c>
      <c r="M660" s="252">
        <v>0</v>
      </c>
      <c r="N660" s="252">
        <v>0</v>
      </c>
      <c r="O660" s="252">
        <v>0</v>
      </c>
      <c r="P660" s="252">
        <f t="shared" si="151"/>
        <v>9312183.9600000009</v>
      </c>
      <c r="Q660" s="252">
        <v>0</v>
      </c>
      <c r="R660" s="252">
        <v>0</v>
      </c>
      <c r="S660" s="250" t="s">
        <v>655</v>
      </c>
      <c r="T660" s="100"/>
      <c r="U660" s="100"/>
    </row>
    <row r="661" spans="1:21" s="94" customFormat="1" ht="9" customHeight="1">
      <c r="A661" s="254">
        <v>32</v>
      </c>
      <c r="B661" s="262" t="s">
        <v>256</v>
      </c>
      <c r="C661" s="263" t="s">
        <v>151</v>
      </c>
      <c r="D661" s="264" t="s">
        <v>150</v>
      </c>
      <c r="E661" s="265">
        <v>1992</v>
      </c>
      <c r="F661" s="266" t="s">
        <v>23</v>
      </c>
      <c r="G661" s="267">
        <v>9</v>
      </c>
      <c r="H661" s="267">
        <v>3</v>
      </c>
      <c r="I661" s="268">
        <v>7125.7</v>
      </c>
      <c r="J661" s="268">
        <v>5813.6</v>
      </c>
      <c r="K661" s="267">
        <v>39</v>
      </c>
      <c r="L661" s="261">
        <f>'Приложение 2'!G664</f>
        <v>3882789.99</v>
      </c>
      <c r="M661" s="252">
        <v>0</v>
      </c>
      <c r="N661" s="252">
        <v>0</v>
      </c>
      <c r="O661" s="252">
        <v>0</v>
      </c>
      <c r="P661" s="252">
        <f t="shared" si="151"/>
        <v>3882789.99</v>
      </c>
      <c r="Q661" s="252">
        <v>0</v>
      </c>
      <c r="R661" s="252">
        <v>0</v>
      </c>
      <c r="S661" s="250" t="s">
        <v>655</v>
      </c>
      <c r="T661" s="100"/>
      <c r="U661" s="100"/>
    </row>
    <row r="662" spans="1:21" s="94" customFormat="1" ht="9" customHeight="1">
      <c r="A662" s="254">
        <v>33</v>
      </c>
      <c r="B662" s="262" t="s">
        <v>347</v>
      </c>
      <c r="C662" s="263" t="s">
        <v>151</v>
      </c>
      <c r="D662" s="264" t="s">
        <v>150</v>
      </c>
      <c r="E662" s="265">
        <v>1951</v>
      </c>
      <c r="F662" s="266" t="s">
        <v>23</v>
      </c>
      <c r="G662" s="267">
        <v>2</v>
      </c>
      <c r="H662" s="267">
        <v>2</v>
      </c>
      <c r="I662" s="268">
        <v>741.9</v>
      </c>
      <c r="J662" s="268">
        <v>555.79999999999995</v>
      </c>
      <c r="K662" s="267">
        <v>19</v>
      </c>
      <c r="L662" s="261">
        <f>'Приложение 2'!G665</f>
        <v>2608852.4</v>
      </c>
      <c r="M662" s="252">
        <v>0</v>
      </c>
      <c r="N662" s="252">
        <v>0</v>
      </c>
      <c r="O662" s="252">
        <v>0</v>
      </c>
      <c r="P662" s="252">
        <f t="shared" si="151"/>
        <v>2608852.4</v>
      </c>
      <c r="Q662" s="252">
        <v>0</v>
      </c>
      <c r="R662" s="252">
        <v>0</v>
      </c>
      <c r="S662" s="250" t="s">
        <v>655</v>
      </c>
      <c r="T662" s="100"/>
      <c r="U662" s="100"/>
    </row>
    <row r="663" spans="1:21" s="94" customFormat="1" ht="9" customHeight="1">
      <c r="A663" s="254">
        <v>34</v>
      </c>
      <c r="B663" s="262" t="s">
        <v>343</v>
      </c>
      <c r="C663" s="263" t="s">
        <v>151</v>
      </c>
      <c r="D663" s="264" t="s">
        <v>150</v>
      </c>
      <c r="E663" s="265">
        <v>1967</v>
      </c>
      <c r="F663" s="266" t="s">
        <v>24</v>
      </c>
      <c r="G663" s="267">
        <v>5</v>
      </c>
      <c r="H663" s="267">
        <v>4</v>
      </c>
      <c r="I663" s="268">
        <v>3811.9</v>
      </c>
      <c r="J663" s="268">
        <v>3551.9</v>
      </c>
      <c r="K663" s="267">
        <v>179</v>
      </c>
      <c r="L663" s="261">
        <f>'Приложение 2'!G666</f>
        <v>3960120.19</v>
      </c>
      <c r="M663" s="252">
        <v>0</v>
      </c>
      <c r="N663" s="252">
        <v>0</v>
      </c>
      <c r="O663" s="252">
        <v>0</v>
      </c>
      <c r="P663" s="252">
        <f t="shared" si="151"/>
        <v>3960120.19</v>
      </c>
      <c r="Q663" s="252">
        <v>0</v>
      </c>
      <c r="R663" s="252">
        <v>0</v>
      </c>
      <c r="S663" s="250" t="s">
        <v>655</v>
      </c>
      <c r="T663" s="120" t="s">
        <v>960</v>
      </c>
      <c r="U663" s="100"/>
    </row>
    <row r="664" spans="1:21" s="94" customFormat="1" ht="9" customHeight="1">
      <c r="A664" s="254">
        <v>35</v>
      </c>
      <c r="B664" s="262" t="s">
        <v>350</v>
      </c>
      <c r="C664" s="263" t="s">
        <v>151</v>
      </c>
      <c r="D664" s="264" t="s">
        <v>150</v>
      </c>
      <c r="E664" s="265">
        <v>1948</v>
      </c>
      <c r="F664" s="266" t="s">
        <v>23</v>
      </c>
      <c r="G664" s="267">
        <v>2</v>
      </c>
      <c r="H664" s="267">
        <v>1</v>
      </c>
      <c r="I664" s="268">
        <v>369.4</v>
      </c>
      <c r="J664" s="268">
        <v>341.4</v>
      </c>
      <c r="K664" s="267">
        <v>8</v>
      </c>
      <c r="L664" s="261">
        <f>'Приложение 2'!G667</f>
        <v>1324618.56</v>
      </c>
      <c r="M664" s="252">
        <v>0</v>
      </c>
      <c r="N664" s="252">
        <v>0</v>
      </c>
      <c r="O664" s="252">
        <v>0</v>
      </c>
      <c r="P664" s="252">
        <f t="shared" si="151"/>
        <v>1324618.56</v>
      </c>
      <c r="Q664" s="252">
        <v>0</v>
      </c>
      <c r="R664" s="252">
        <v>0</v>
      </c>
      <c r="S664" s="250" t="s">
        <v>655</v>
      </c>
      <c r="T664" s="98" t="s">
        <v>964</v>
      </c>
      <c r="U664" s="99"/>
    </row>
    <row r="665" spans="1:21" s="94" customFormat="1" ht="9" customHeight="1">
      <c r="A665" s="254">
        <v>36</v>
      </c>
      <c r="B665" s="262" t="s">
        <v>354</v>
      </c>
      <c r="C665" s="263" t="s">
        <v>151</v>
      </c>
      <c r="D665" s="264" t="s">
        <v>150</v>
      </c>
      <c r="E665" s="265">
        <v>1910</v>
      </c>
      <c r="F665" s="266" t="s">
        <v>23</v>
      </c>
      <c r="G665" s="267">
        <v>2</v>
      </c>
      <c r="H665" s="267">
        <v>1</v>
      </c>
      <c r="I665" s="268">
        <v>165.9</v>
      </c>
      <c r="J665" s="268">
        <v>155.80000000000001</v>
      </c>
      <c r="K665" s="267">
        <v>18</v>
      </c>
      <c r="L665" s="261">
        <f>'Приложение 2'!G668</f>
        <v>510866.61</v>
      </c>
      <c r="M665" s="252">
        <v>0</v>
      </c>
      <c r="N665" s="252">
        <v>0</v>
      </c>
      <c r="O665" s="252">
        <v>0</v>
      </c>
      <c r="P665" s="252">
        <f t="shared" si="151"/>
        <v>510866.61</v>
      </c>
      <c r="Q665" s="252">
        <v>0</v>
      </c>
      <c r="R665" s="252">
        <v>0</v>
      </c>
      <c r="S665" s="250" t="s">
        <v>655</v>
      </c>
      <c r="T665" s="98"/>
      <c r="U665" s="99"/>
    </row>
    <row r="666" spans="1:21" s="94" customFormat="1" ht="9" customHeight="1">
      <c r="A666" s="254">
        <v>37</v>
      </c>
      <c r="B666" s="262" t="s">
        <v>358</v>
      </c>
      <c r="C666" s="263" t="s">
        <v>151</v>
      </c>
      <c r="D666" s="264" t="s">
        <v>150</v>
      </c>
      <c r="E666" s="265">
        <v>1965</v>
      </c>
      <c r="F666" s="266" t="s">
        <v>23</v>
      </c>
      <c r="G666" s="267">
        <v>2</v>
      </c>
      <c r="H666" s="267">
        <v>2</v>
      </c>
      <c r="I666" s="268">
        <v>523.20000000000005</v>
      </c>
      <c r="J666" s="268">
        <v>458.6</v>
      </c>
      <c r="K666" s="267">
        <v>31</v>
      </c>
      <c r="L666" s="261">
        <f>'Приложение 2'!G669</f>
        <v>1728465.68</v>
      </c>
      <c r="M666" s="252">
        <v>0</v>
      </c>
      <c r="N666" s="252">
        <v>0</v>
      </c>
      <c r="O666" s="252">
        <v>0</v>
      </c>
      <c r="P666" s="252">
        <f t="shared" si="151"/>
        <v>1728465.68</v>
      </c>
      <c r="Q666" s="252">
        <v>0</v>
      </c>
      <c r="R666" s="252">
        <v>0</v>
      </c>
      <c r="S666" s="250" t="s">
        <v>655</v>
      </c>
      <c r="T666" s="100"/>
      <c r="U666" s="100"/>
    </row>
    <row r="667" spans="1:21" s="94" customFormat="1" ht="9" customHeight="1">
      <c r="A667" s="254">
        <v>38</v>
      </c>
      <c r="B667" s="262" t="s">
        <v>359</v>
      </c>
      <c r="C667" s="263" t="s">
        <v>151</v>
      </c>
      <c r="D667" s="264" t="s">
        <v>150</v>
      </c>
      <c r="E667" s="265">
        <v>1958</v>
      </c>
      <c r="F667" s="266" t="s">
        <v>23</v>
      </c>
      <c r="G667" s="267">
        <v>2</v>
      </c>
      <c r="H667" s="267">
        <v>1</v>
      </c>
      <c r="I667" s="268">
        <v>287</v>
      </c>
      <c r="J667" s="268">
        <v>267</v>
      </c>
      <c r="K667" s="267">
        <v>15</v>
      </c>
      <c r="L667" s="261">
        <f>'Приложение 2'!G670</f>
        <v>803655.77</v>
      </c>
      <c r="M667" s="252">
        <v>0</v>
      </c>
      <c r="N667" s="252">
        <v>0</v>
      </c>
      <c r="O667" s="252">
        <v>0</v>
      </c>
      <c r="P667" s="252">
        <f t="shared" si="151"/>
        <v>803655.77</v>
      </c>
      <c r="Q667" s="252">
        <v>0</v>
      </c>
      <c r="R667" s="252">
        <v>0</v>
      </c>
      <c r="S667" s="250" t="s">
        <v>655</v>
      </c>
      <c r="T667" s="100"/>
      <c r="U667" s="100"/>
    </row>
    <row r="668" spans="1:21" s="94" customFormat="1" ht="9" customHeight="1">
      <c r="A668" s="254">
        <v>39</v>
      </c>
      <c r="B668" s="262" t="s">
        <v>365</v>
      </c>
      <c r="C668" s="263" t="s">
        <v>151</v>
      </c>
      <c r="D668" s="264" t="s">
        <v>150</v>
      </c>
      <c r="E668" s="265">
        <v>1949</v>
      </c>
      <c r="F668" s="266" t="s">
        <v>23</v>
      </c>
      <c r="G668" s="267">
        <v>2</v>
      </c>
      <c r="H668" s="267">
        <v>2</v>
      </c>
      <c r="I668" s="268">
        <v>824.8</v>
      </c>
      <c r="J668" s="268">
        <v>748.6</v>
      </c>
      <c r="K668" s="267">
        <v>43</v>
      </c>
      <c r="L668" s="261">
        <f>'Приложение 2'!G671</f>
        <v>3372123.45</v>
      </c>
      <c r="M668" s="252">
        <v>0</v>
      </c>
      <c r="N668" s="252">
        <v>0</v>
      </c>
      <c r="O668" s="252">
        <v>0</v>
      </c>
      <c r="P668" s="252">
        <f t="shared" si="151"/>
        <v>3372123.45</v>
      </c>
      <c r="Q668" s="252">
        <v>0</v>
      </c>
      <c r="R668" s="252">
        <v>0</v>
      </c>
      <c r="S668" s="250" t="s">
        <v>655</v>
      </c>
      <c r="T668" s="98"/>
      <c r="U668" s="99"/>
    </row>
    <row r="669" spans="1:21" s="94" customFormat="1" ht="9" customHeight="1">
      <c r="A669" s="254">
        <v>40</v>
      </c>
      <c r="B669" s="262" t="s">
        <v>366</v>
      </c>
      <c r="C669" s="263" t="s">
        <v>151</v>
      </c>
      <c r="D669" s="264" t="s">
        <v>150</v>
      </c>
      <c r="E669" s="265">
        <v>1954</v>
      </c>
      <c r="F669" s="266" t="s">
        <v>23</v>
      </c>
      <c r="G669" s="267">
        <v>2</v>
      </c>
      <c r="H669" s="267">
        <v>1</v>
      </c>
      <c r="I669" s="268">
        <v>287.8</v>
      </c>
      <c r="J669" s="268">
        <v>264.8</v>
      </c>
      <c r="K669" s="267">
        <v>16</v>
      </c>
      <c r="L669" s="261">
        <f>'Приложение 2'!G672</f>
        <v>1982889.36</v>
      </c>
      <c r="M669" s="252">
        <v>0</v>
      </c>
      <c r="N669" s="252">
        <v>0</v>
      </c>
      <c r="O669" s="252">
        <v>0</v>
      </c>
      <c r="P669" s="252">
        <f t="shared" si="151"/>
        <v>1982889.36</v>
      </c>
      <c r="Q669" s="252">
        <v>0</v>
      </c>
      <c r="R669" s="252">
        <v>0</v>
      </c>
      <c r="S669" s="250" t="s">
        <v>655</v>
      </c>
      <c r="T669" s="98" t="s">
        <v>964</v>
      </c>
      <c r="U669" s="100"/>
    </row>
    <row r="670" spans="1:21" s="94" customFormat="1" ht="9" customHeight="1">
      <c r="A670" s="254">
        <v>41</v>
      </c>
      <c r="B670" s="262" t="s">
        <v>372</v>
      </c>
      <c r="C670" s="263" t="s">
        <v>151</v>
      </c>
      <c r="D670" s="264" t="s">
        <v>150</v>
      </c>
      <c r="E670" s="265">
        <v>1958</v>
      </c>
      <c r="F670" s="266" t="s">
        <v>23</v>
      </c>
      <c r="G670" s="267">
        <v>3</v>
      </c>
      <c r="H670" s="267">
        <v>4</v>
      </c>
      <c r="I670" s="268">
        <v>1690</v>
      </c>
      <c r="J670" s="268">
        <v>1533</v>
      </c>
      <c r="K670" s="267">
        <v>72</v>
      </c>
      <c r="L670" s="261">
        <f>'Приложение 2'!G673</f>
        <v>3969817.2</v>
      </c>
      <c r="M670" s="252">
        <v>0</v>
      </c>
      <c r="N670" s="252">
        <v>0</v>
      </c>
      <c r="O670" s="252">
        <v>0</v>
      </c>
      <c r="P670" s="252">
        <f t="shared" si="151"/>
        <v>3969817.2</v>
      </c>
      <c r="Q670" s="252">
        <v>0</v>
      </c>
      <c r="R670" s="252">
        <v>0</v>
      </c>
      <c r="S670" s="250" t="s">
        <v>655</v>
      </c>
      <c r="T670" s="98"/>
      <c r="U670" s="99"/>
    </row>
    <row r="671" spans="1:21" s="94" customFormat="1" ht="9" customHeight="1">
      <c r="A671" s="254">
        <v>42</v>
      </c>
      <c r="B671" s="262" t="s">
        <v>257</v>
      </c>
      <c r="C671" s="263" t="s">
        <v>151</v>
      </c>
      <c r="D671" s="264" t="s">
        <v>150</v>
      </c>
      <c r="E671" s="265">
        <v>1993</v>
      </c>
      <c r="F671" s="266" t="s">
        <v>24</v>
      </c>
      <c r="G671" s="267">
        <v>5</v>
      </c>
      <c r="H671" s="267">
        <v>4</v>
      </c>
      <c r="I671" s="268">
        <v>3354.7</v>
      </c>
      <c r="J671" s="268">
        <v>2995.9</v>
      </c>
      <c r="K671" s="267">
        <v>163</v>
      </c>
      <c r="L671" s="261">
        <f>'Приложение 2'!G674</f>
        <v>3695569.51</v>
      </c>
      <c r="M671" s="252">
        <v>0</v>
      </c>
      <c r="N671" s="252">
        <v>0</v>
      </c>
      <c r="O671" s="252">
        <v>0</v>
      </c>
      <c r="P671" s="252">
        <f t="shared" si="151"/>
        <v>3695569.51</v>
      </c>
      <c r="Q671" s="252">
        <v>0</v>
      </c>
      <c r="R671" s="252">
        <v>0</v>
      </c>
      <c r="S671" s="250" t="s">
        <v>655</v>
      </c>
      <c r="T671" s="98"/>
      <c r="U671" s="99"/>
    </row>
    <row r="672" spans="1:21" s="94" customFormat="1" ht="9" customHeight="1">
      <c r="A672" s="254">
        <v>43</v>
      </c>
      <c r="B672" s="262" t="s">
        <v>383</v>
      </c>
      <c r="C672" s="263" t="s">
        <v>151</v>
      </c>
      <c r="D672" s="264" t="s">
        <v>150</v>
      </c>
      <c r="E672" s="265">
        <v>1947</v>
      </c>
      <c r="F672" s="266" t="s">
        <v>23</v>
      </c>
      <c r="G672" s="267">
        <v>2</v>
      </c>
      <c r="H672" s="267">
        <v>2</v>
      </c>
      <c r="I672" s="268">
        <v>928.7</v>
      </c>
      <c r="J672" s="268">
        <v>710.1</v>
      </c>
      <c r="K672" s="267">
        <v>23</v>
      </c>
      <c r="L672" s="261">
        <f>'Приложение 2'!G675</f>
        <v>2140389.7400000002</v>
      </c>
      <c r="M672" s="252">
        <v>0</v>
      </c>
      <c r="N672" s="252">
        <v>0</v>
      </c>
      <c r="O672" s="252">
        <v>0</v>
      </c>
      <c r="P672" s="252">
        <f t="shared" si="151"/>
        <v>2140389.7400000002</v>
      </c>
      <c r="Q672" s="252">
        <v>0</v>
      </c>
      <c r="R672" s="252">
        <v>0</v>
      </c>
      <c r="S672" s="250" t="s">
        <v>655</v>
      </c>
      <c r="T672" s="98"/>
      <c r="U672" s="99"/>
    </row>
    <row r="673" spans="1:21" s="94" customFormat="1" ht="9" customHeight="1">
      <c r="A673" s="254">
        <v>44</v>
      </c>
      <c r="B673" s="262" t="s">
        <v>381</v>
      </c>
      <c r="C673" s="263" t="s">
        <v>151</v>
      </c>
      <c r="D673" s="264" t="s">
        <v>150</v>
      </c>
      <c r="E673" s="265">
        <v>1951</v>
      </c>
      <c r="F673" s="266" t="s">
        <v>23</v>
      </c>
      <c r="G673" s="267">
        <v>2</v>
      </c>
      <c r="H673" s="267">
        <v>1</v>
      </c>
      <c r="I673" s="268">
        <v>283.39999999999998</v>
      </c>
      <c r="J673" s="268">
        <v>260.39999999999998</v>
      </c>
      <c r="K673" s="267">
        <v>17</v>
      </c>
      <c r="L673" s="261">
        <f>'Приложение 2'!G676</f>
        <v>545193.61</v>
      </c>
      <c r="M673" s="252">
        <v>0</v>
      </c>
      <c r="N673" s="252">
        <v>0</v>
      </c>
      <c r="O673" s="252">
        <v>0</v>
      </c>
      <c r="P673" s="252">
        <f t="shared" si="151"/>
        <v>545193.61</v>
      </c>
      <c r="Q673" s="252">
        <v>0</v>
      </c>
      <c r="R673" s="252">
        <v>0</v>
      </c>
      <c r="S673" s="250" t="s">
        <v>655</v>
      </c>
      <c r="T673" s="98" t="s">
        <v>964</v>
      </c>
      <c r="U673" s="99"/>
    </row>
    <row r="674" spans="1:21" s="94" customFormat="1" ht="9" customHeight="1">
      <c r="A674" s="254">
        <v>45</v>
      </c>
      <c r="B674" s="262" t="s">
        <v>388</v>
      </c>
      <c r="C674" s="263" t="s">
        <v>151</v>
      </c>
      <c r="D674" s="264" t="s">
        <v>150</v>
      </c>
      <c r="E674" s="265">
        <v>1944</v>
      </c>
      <c r="F674" s="266" t="s">
        <v>23</v>
      </c>
      <c r="G674" s="267">
        <v>2</v>
      </c>
      <c r="H674" s="267">
        <v>1</v>
      </c>
      <c r="I674" s="268">
        <v>987.9</v>
      </c>
      <c r="J674" s="268">
        <v>647.6</v>
      </c>
      <c r="K674" s="267">
        <v>33</v>
      </c>
      <c r="L674" s="261">
        <f>'Приложение 2'!G677</f>
        <v>3452892.88</v>
      </c>
      <c r="M674" s="252">
        <v>0</v>
      </c>
      <c r="N674" s="252">
        <v>0</v>
      </c>
      <c r="O674" s="252">
        <v>0</v>
      </c>
      <c r="P674" s="252">
        <f t="shared" si="151"/>
        <v>3452892.88</v>
      </c>
      <c r="Q674" s="252">
        <v>0</v>
      </c>
      <c r="R674" s="252">
        <v>0</v>
      </c>
      <c r="S674" s="250" t="s">
        <v>655</v>
      </c>
      <c r="T674" s="98"/>
      <c r="U674" s="99"/>
    </row>
    <row r="675" spans="1:21" s="94" customFormat="1" ht="9" customHeight="1">
      <c r="A675" s="254">
        <v>46</v>
      </c>
      <c r="B675" s="262" t="s">
        <v>426</v>
      </c>
      <c r="C675" s="263" t="s">
        <v>151</v>
      </c>
      <c r="D675" s="264" t="s">
        <v>150</v>
      </c>
      <c r="E675" s="265">
        <v>1880</v>
      </c>
      <c r="F675" s="266" t="s">
        <v>23</v>
      </c>
      <c r="G675" s="267">
        <v>1</v>
      </c>
      <c r="H675" s="267">
        <v>8</v>
      </c>
      <c r="I675" s="268">
        <v>405</v>
      </c>
      <c r="J675" s="268">
        <v>327.39999999999998</v>
      </c>
      <c r="K675" s="267">
        <v>23</v>
      </c>
      <c r="L675" s="261">
        <f>'Приложение 2'!G678</f>
        <v>2063658.78</v>
      </c>
      <c r="M675" s="252">
        <v>0</v>
      </c>
      <c r="N675" s="252">
        <v>0</v>
      </c>
      <c r="O675" s="252">
        <v>0</v>
      </c>
      <c r="P675" s="252">
        <f t="shared" si="151"/>
        <v>2063658.78</v>
      </c>
      <c r="Q675" s="252">
        <v>0</v>
      </c>
      <c r="R675" s="252">
        <v>0</v>
      </c>
      <c r="S675" s="250" t="s">
        <v>655</v>
      </c>
      <c r="T675" s="98"/>
      <c r="U675" s="99"/>
    </row>
    <row r="676" spans="1:21" s="94" customFormat="1" ht="9" customHeight="1">
      <c r="A676" s="254">
        <v>47</v>
      </c>
      <c r="B676" s="262" t="s">
        <v>429</v>
      </c>
      <c r="C676" s="263" t="s">
        <v>151</v>
      </c>
      <c r="D676" s="264" t="s">
        <v>150</v>
      </c>
      <c r="E676" s="265">
        <v>1950</v>
      </c>
      <c r="F676" s="266" t="s">
        <v>35</v>
      </c>
      <c r="G676" s="267">
        <v>1</v>
      </c>
      <c r="H676" s="267">
        <v>2</v>
      </c>
      <c r="I676" s="268">
        <v>286</v>
      </c>
      <c r="J676" s="268">
        <v>166</v>
      </c>
      <c r="K676" s="267">
        <v>11</v>
      </c>
      <c r="L676" s="261">
        <f>'Приложение 2'!G679</f>
        <v>1651734.72</v>
      </c>
      <c r="M676" s="252">
        <v>0</v>
      </c>
      <c r="N676" s="252">
        <v>0</v>
      </c>
      <c r="O676" s="252">
        <v>0</v>
      </c>
      <c r="P676" s="252">
        <f t="shared" si="151"/>
        <v>1651734.72</v>
      </c>
      <c r="Q676" s="252">
        <v>0</v>
      </c>
      <c r="R676" s="252">
        <v>0</v>
      </c>
      <c r="S676" s="250" t="s">
        <v>655</v>
      </c>
      <c r="T676" s="100"/>
      <c r="U676" s="100"/>
    </row>
    <row r="677" spans="1:21" s="94" customFormat="1" ht="9" customHeight="1">
      <c r="A677" s="254">
        <v>48</v>
      </c>
      <c r="B677" s="262" t="s">
        <v>434</v>
      </c>
      <c r="C677" s="263" t="s">
        <v>151</v>
      </c>
      <c r="D677" s="264" t="s">
        <v>150</v>
      </c>
      <c r="E677" s="265">
        <v>1948</v>
      </c>
      <c r="F677" s="266" t="s">
        <v>657</v>
      </c>
      <c r="G677" s="267">
        <v>2</v>
      </c>
      <c r="H677" s="267">
        <v>1</v>
      </c>
      <c r="I677" s="268">
        <v>454.3</v>
      </c>
      <c r="J677" s="268">
        <v>420.3</v>
      </c>
      <c r="K677" s="267">
        <v>22</v>
      </c>
      <c r="L677" s="261">
        <f>'Приложение 2'!G680</f>
        <v>1506349.76</v>
      </c>
      <c r="M677" s="252">
        <v>0</v>
      </c>
      <c r="N677" s="252">
        <v>0</v>
      </c>
      <c r="O677" s="252">
        <v>0</v>
      </c>
      <c r="P677" s="252">
        <f t="shared" si="151"/>
        <v>1506349.76</v>
      </c>
      <c r="Q677" s="252">
        <v>0</v>
      </c>
      <c r="R677" s="252">
        <v>0</v>
      </c>
      <c r="S677" s="250" t="s">
        <v>655</v>
      </c>
      <c r="T677" s="98"/>
      <c r="U677" s="99"/>
    </row>
    <row r="678" spans="1:21" s="94" customFormat="1" ht="9" customHeight="1">
      <c r="A678" s="254">
        <v>49</v>
      </c>
      <c r="B678" s="262" t="s">
        <v>465</v>
      </c>
      <c r="C678" s="263" t="s">
        <v>151</v>
      </c>
      <c r="D678" s="264" t="s">
        <v>150</v>
      </c>
      <c r="E678" s="265">
        <v>1958</v>
      </c>
      <c r="F678" s="266" t="s">
        <v>23</v>
      </c>
      <c r="G678" s="267">
        <v>2</v>
      </c>
      <c r="H678" s="267">
        <v>1</v>
      </c>
      <c r="I678" s="268">
        <v>322.7</v>
      </c>
      <c r="J678" s="268">
        <v>270.7</v>
      </c>
      <c r="K678" s="267">
        <v>8</v>
      </c>
      <c r="L678" s="261">
        <f>'Приложение 2'!G681</f>
        <v>1025771.69</v>
      </c>
      <c r="M678" s="252">
        <v>0</v>
      </c>
      <c r="N678" s="252">
        <v>0</v>
      </c>
      <c r="O678" s="252">
        <v>0</v>
      </c>
      <c r="P678" s="252">
        <f t="shared" si="151"/>
        <v>1025771.69</v>
      </c>
      <c r="Q678" s="252">
        <v>0</v>
      </c>
      <c r="R678" s="252">
        <v>0</v>
      </c>
      <c r="S678" s="250" t="s">
        <v>655</v>
      </c>
      <c r="T678" s="100"/>
      <c r="U678" s="100"/>
    </row>
    <row r="679" spans="1:21" s="94" customFormat="1" ht="9" customHeight="1">
      <c r="A679" s="254">
        <v>50</v>
      </c>
      <c r="B679" s="262" t="s">
        <v>466</v>
      </c>
      <c r="C679" s="263" t="s">
        <v>151</v>
      </c>
      <c r="D679" s="264" t="s">
        <v>150</v>
      </c>
      <c r="E679" s="265">
        <v>1958</v>
      </c>
      <c r="F679" s="266" t="s">
        <v>23</v>
      </c>
      <c r="G679" s="267">
        <v>2</v>
      </c>
      <c r="H679" s="267">
        <v>1</v>
      </c>
      <c r="I679" s="268">
        <v>293.8</v>
      </c>
      <c r="J679" s="268">
        <v>270.5</v>
      </c>
      <c r="K679" s="267">
        <v>9</v>
      </c>
      <c r="L679" s="261">
        <f>'Приложение 2'!G682</f>
        <v>1037887.1</v>
      </c>
      <c r="M679" s="252">
        <v>0</v>
      </c>
      <c r="N679" s="252">
        <v>0</v>
      </c>
      <c r="O679" s="252">
        <v>0</v>
      </c>
      <c r="P679" s="252">
        <f t="shared" si="151"/>
        <v>1037887.1</v>
      </c>
      <c r="Q679" s="252">
        <v>0</v>
      </c>
      <c r="R679" s="252">
        <v>0</v>
      </c>
      <c r="S679" s="250" t="s">
        <v>655</v>
      </c>
      <c r="T679" s="98"/>
      <c r="U679" s="99"/>
    </row>
    <row r="680" spans="1:21" s="94" customFormat="1" ht="9" customHeight="1">
      <c r="A680" s="254">
        <v>51</v>
      </c>
      <c r="B680" s="262" t="s">
        <v>467</v>
      </c>
      <c r="C680" s="263" t="s">
        <v>151</v>
      </c>
      <c r="D680" s="264" t="s">
        <v>150</v>
      </c>
      <c r="E680" s="265">
        <v>1948</v>
      </c>
      <c r="F680" s="266" t="s">
        <v>23</v>
      </c>
      <c r="G680" s="267">
        <v>2</v>
      </c>
      <c r="H680" s="267">
        <v>1</v>
      </c>
      <c r="I680" s="268">
        <v>159</v>
      </c>
      <c r="J680" s="268">
        <v>148.19999999999999</v>
      </c>
      <c r="K680" s="267">
        <v>12</v>
      </c>
      <c r="L680" s="261">
        <f>'Приложение 2'!G683</f>
        <v>603751.43999999994</v>
      </c>
      <c r="M680" s="252">
        <v>0</v>
      </c>
      <c r="N680" s="252">
        <v>0</v>
      </c>
      <c r="O680" s="252">
        <v>0</v>
      </c>
      <c r="P680" s="252">
        <f t="shared" si="151"/>
        <v>603751.43999999994</v>
      </c>
      <c r="Q680" s="252">
        <v>0</v>
      </c>
      <c r="R680" s="252">
        <v>0</v>
      </c>
      <c r="S680" s="250" t="s">
        <v>655</v>
      </c>
      <c r="T680" s="100"/>
      <c r="U680" s="100"/>
    </row>
    <row r="681" spans="1:21" s="94" customFormat="1" ht="9" customHeight="1">
      <c r="A681" s="254">
        <v>52</v>
      </c>
      <c r="B681" s="262" t="s">
        <v>483</v>
      </c>
      <c r="C681" s="263" t="s">
        <v>151</v>
      </c>
      <c r="D681" s="264" t="s">
        <v>150</v>
      </c>
      <c r="E681" s="265">
        <v>1953</v>
      </c>
      <c r="F681" s="266" t="s">
        <v>23</v>
      </c>
      <c r="G681" s="267">
        <v>2</v>
      </c>
      <c r="H681" s="267">
        <v>1</v>
      </c>
      <c r="I681" s="268">
        <v>408.7</v>
      </c>
      <c r="J681" s="268">
        <v>367.7</v>
      </c>
      <c r="K681" s="267">
        <v>12</v>
      </c>
      <c r="L681" s="261">
        <f>'Приложение 2'!G684</f>
        <v>1348849.38</v>
      </c>
      <c r="M681" s="252">
        <v>0</v>
      </c>
      <c r="N681" s="252">
        <v>0</v>
      </c>
      <c r="O681" s="252">
        <v>0</v>
      </c>
      <c r="P681" s="252">
        <f t="shared" si="151"/>
        <v>1348849.38</v>
      </c>
      <c r="Q681" s="252">
        <v>0</v>
      </c>
      <c r="R681" s="252">
        <v>0</v>
      </c>
      <c r="S681" s="250" t="s">
        <v>655</v>
      </c>
      <c r="T681" s="100"/>
      <c r="U681" s="100"/>
    </row>
    <row r="682" spans="1:21" s="94" customFormat="1" ht="9" customHeight="1">
      <c r="A682" s="254">
        <v>53</v>
      </c>
      <c r="B682" s="262" t="s">
        <v>490</v>
      </c>
      <c r="C682" s="263" t="s">
        <v>151</v>
      </c>
      <c r="D682" s="264" t="s">
        <v>150</v>
      </c>
      <c r="E682" s="265">
        <v>1947</v>
      </c>
      <c r="F682" s="266" t="s">
        <v>938</v>
      </c>
      <c r="G682" s="267">
        <v>2</v>
      </c>
      <c r="H682" s="267">
        <v>2</v>
      </c>
      <c r="I682" s="268">
        <v>512</v>
      </c>
      <c r="J682" s="268">
        <v>347.4</v>
      </c>
      <c r="K682" s="267">
        <v>37</v>
      </c>
      <c r="L682" s="261">
        <f>'Приложение 2'!G685</f>
        <v>1292310.78</v>
      </c>
      <c r="M682" s="252">
        <v>0</v>
      </c>
      <c r="N682" s="252">
        <v>0</v>
      </c>
      <c r="O682" s="252">
        <v>0</v>
      </c>
      <c r="P682" s="252">
        <f t="shared" si="151"/>
        <v>1292310.78</v>
      </c>
      <c r="Q682" s="252">
        <v>0</v>
      </c>
      <c r="R682" s="252">
        <v>0</v>
      </c>
      <c r="S682" s="250" t="s">
        <v>655</v>
      </c>
      <c r="T682" s="98"/>
      <c r="U682" s="99"/>
    </row>
    <row r="683" spans="1:21" s="94" customFormat="1" ht="9" customHeight="1">
      <c r="A683" s="254">
        <v>54</v>
      </c>
      <c r="B683" s="262" t="s">
        <v>491</v>
      </c>
      <c r="C683" s="263" t="s">
        <v>151</v>
      </c>
      <c r="D683" s="264" t="s">
        <v>150</v>
      </c>
      <c r="E683" s="265">
        <v>1948</v>
      </c>
      <c r="F683" s="266" t="s">
        <v>23</v>
      </c>
      <c r="G683" s="267">
        <v>2</v>
      </c>
      <c r="H683" s="267">
        <v>2</v>
      </c>
      <c r="I683" s="268">
        <v>513.70000000000005</v>
      </c>
      <c r="J683" s="268">
        <v>461.5</v>
      </c>
      <c r="K683" s="267">
        <v>26</v>
      </c>
      <c r="L683" s="261">
        <f>'Приложение 2'!G686</f>
        <v>1789042.74</v>
      </c>
      <c r="M683" s="252">
        <v>0</v>
      </c>
      <c r="N683" s="252">
        <v>0</v>
      </c>
      <c r="O683" s="252">
        <v>0</v>
      </c>
      <c r="P683" s="252">
        <f t="shared" si="151"/>
        <v>1789042.74</v>
      </c>
      <c r="Q683" s="252">
        <v>0</v>
      </c>
      <c r="R683" s="252">
        <v>0</v>
      </c>
      <c r="S683" s="250" t="s">
        <v>655</v>
      </c>
      <c r="T683" s="98"/>
      <c r="U683" s="99"/>
    </row>
    <row r="684" spans="1:21" s="94" customFormat="1" ht="9" customHeight="1">
      <c r="A684" s="254">
        <v>55</v>
      </c>
      <c r="B684" s="262" t="s">
        <v>492</v>
      </c>
      <c r="C684" s="263" t="s">
        <v>151</v>
      </c>
      <c r="D684" s="264" t="s">
        <v>150</v>
      </c>
      <c r="E684" s="265">
        <v>1956</v>
      </c>
      <c r="F684" s="266" t="s">
        <v>23</v>
      </c>
      <c r="G684" s="267">
        <v>2</v>
      </c>
      <c r="H684" s="267">
        <v>1</v>
      </c>
      <c r="I684" s="268">
        <v>537.4</v>
      </c>
      <c r="J684" s="268">
        <v>495.3</v>
      </c>
      <c r="K684" s="267">
        <v>69</v>
      </c>
      <c r="L684" s="261">
        <f>'Приложение 2'!G687</f>
        <v>1877889.11</v>
      </c>
      <c r="M684" s="252">
        <v>0</v>
      </c>
      <c r="N684" s="252">
        <v>0</v>
      </c>
      <c r="O684" s="252">
        <v>0</v>
      </c>
      <c r="P684" s="252">
        <f t="shared" si="151"/>
        <v>1877889.11</v>
      </c>
      <c r="Q684" s="252">
        <v>0</v>
      </c>
      <c r="R684" s="252">
        <v>0</v>
      </c>
      <c r="S684" s="250" t="s">
        <v>655</v>
      </c>
      <c r="T684" s="98"/>
      <c r="U684" s="99"/>
    </row>
    <row r="685" spans="1:21" s="94" customFormat="1" ht="9" customHeight="1">
      <c r="A685" s="254">
        <v>56</v>
      </c>
      <c r="B685" s="262" t="s">
        <v>493</v>
      </c>
      <c r="C685" s="263" t="s">
        <v>151</v>
      </c>
      <c r="D685" s="264" t="s">
        <v>150</v>
      </c>
      <c r="E685" s="265">
        <v>1960</v>
      </c>
      <c r="F685" s="266" t="s">
        <v>23</v>
      </c>
      <c r="G685" s="267">
        <v>2</v>
      </c>
      <c r="H685" s="267">
        <v>1</v>
      </c>
      <c r="I685" s="268">
        <v>295</v>
      </c>
      <c r="J685" s="268">
        <v>274.8</v>
      </c>
      <c r="K685" s="267">
        <v>10</v>
      </c>
      <c r="L685" s="261">
        <f>'Приложение 2'!G688</f>
        <v>1223656.77</v>
      </c>
      <c r="M685" s="252">
        <v>0</v>
      </c>
      <c r="N685" s="252">
        <v>0</v>
      </c>
      <c r="O685" s="252">
        <v>0</v>
      </c>
      <c r="P685" s="252">
        <f t="shared" si="151"/>
        <v>1223656.77</v>
      </c>
      <c r="Q685" s="252">
        <v>0</v>
      </c>
      <c r="R685" s="252">
        <v>0</v>
      </c>
      <c r="S685" s="250" t="s">
        <v>655</v>
      </c>
      <c r="T685" s="98"/>
      <c r="U685" s="99"/>
    </row>
    <row r="686" spans="1:21" s="94" customFormat="1" ht="9" customHeight="1">
      <c r="A686" s="254">
        <v>57</v>
      </c>
      <c r="B686" s="262" t="s">
        <v>485</v>
      </c>
      <c r="C686" s="263" t="s">
        <v>151</v>
      </c>
      <c r="D686" s="264" t="s">
        <v>150</v>
      </c>
      <c r="E686" s="265">
        <v>1949</v>
      </c>
      <c r="F686" s="266" t="s">
        <v>23</v>
      </c>
      <c r="G686" s="267">
        <v>2</v>
      </c>
      <c r="H686" s="267">
        <v>2</v>
      </c>
      <c r="I686" s="268">
        <v>735.8</v>
      </c>
      <c r="J686" s="268">
        <v>653</v>
      </c>
      <c r="K686" s="267">
        <v>13</v>
      </c>
      <c r="L686" s="261">
        <f>'Приложение 2'!G689</f>
        <v>2459428.96</v>
      </c>
      <c r="M686" s="252">
        <v>0</v>
      </c>
      <c r="N686" s="252">
        <v>0</v>
      </c>
      <c r="O686" s="252">
        <v>0</v>
      </c>
      <c r="P686" s="252">
        <f t="shared" si="151"/>
        <v>2459428.96</v>
      </c>
      <c r="Q686" s="252">
        <v>0</v>
      </c>
      <c r="R686" s="252">
        <v>0</v>
      </c>
      <c r="S686" s="250" t="s">
        <v>655</v>
      </c>
      <c r="T686" s="100"/>
      <c r="U686" s="100"/>
    </row>
    <row r="687" spans="1:21" s="94" customFormat="1" ht="9" customHeight="1">
      <c r="A687" s="254">
        <v>58</v>
      </c>
      <c r="B687" s="262" t="s">
        <v>486</v>
      </c>
      <c r="C687" s="263" t="s">
        <v>151</v>
      </c>
      <c r="D687" s="264" t="s">
        <v>150</v>
      </c>
      <c r="E687" s="265">
        <v>1949</v>
      </c>
      <c r="F687" s="266" t="s">
        <v>23</v>
      </c>
      <c r="G687" s="267">
        <v>2</v>
      </c>
      <c r="H687" s="267">
        <v>2</v>
      </c>
      <c r="I687" s="268">
        <v>738.6</v>
      </c>
      <c r="J687" s="268">
        <v>659.8</v>
      </c>
      <c r="K687" s="267">
        <v>39</v>
      </c>
      <c r="L687" s="261">
        <f>'Приложение 2'!G690</f>
        <v>2459428.96</v>
      </c>
      <c r="M687" s="252">
        <v>0</v>
      </c>
      <c r="N687" s="252">
        <v>0</v>
      </c>
      <c r="O687" s="252">
        <v>0</v>
      </c>
      <c r="P687" s="252">
        <f t="shared" si="151"/>
        <v>2459428.96</v>
      </c>
      <c r="Q687" s="252">
        <v>0</v>
      </c>
      <c r="R687" s="252">
        <v>0</v>
      </c>
      <c r="S687" s="250" t="s">
        <v>655</v>
      </c>
      <c r="T687" s="98"/>
      <c r="U687" s="99"/>
    </row>
    <row r="688" spans="1:21" s="94" customFormat="1" ht="9" customHeight="1">
      <c r="A688" s="254">
        <v>59</v>
      </c>
      <c r="B688" s="262" t="s">
        <v>487</v>
      </c>
      <c r="C688" s="263" t="s">
        <v>151</v>
      </c>
      <c r="D688" s="264" t="s">
        <v>150</v>
      </c>
      <c r="E688" s="265">
        <v>1952</v>
      </c>
      <c r="F688" s="266" t="s">
        <v>23</v>
      </c>
      <c r="G688" s="267">
        <v>2</v>
      </c>
      <c r="H688" s="267">
        <v>2</v>
      </c>
      <c r="I688" s="268">
        <v>522.9</v>
      </c>
      <c r="J688" s="268">
        <v>469.8</v>
      </c>
      <c r="K688" s="267">
        <v>30</v>
      </c>
      <c r="L688" s="261">
        <f>'Приложение 2'!G691</f>
        <v>1732504.14</v>
      </c>
      <c r="M688" s="252">
        <v>0</v>
      </c>
      <c r="N688" s="252">
        <v>0</v>
      </c>
      <c r="O688" s="252">
        <v>0</v>
      </c>
      <c r="P688" s="252">
        <f t="shared" si="151"/>
        <v>1732504.14</v>
      </c>
      <c r="Q688" s="252">
        <v>0</v>
      </c>
      <c r="R688" s="252">
        <v>0</v>
      </c>
      <c r="S688" s="250" t="s">
        <v>655</v>
      </c>
      <c r="T688" s="98"/>
      <c r="U688" s="99"/>
    </row>
    <row r="689" spans="1:24" s="94" customFormat="1" ht="9" customHeight="1">
      <c r="A689" s="254">
        <v>60</v>
      </c>
      <c r="B689" s="262" t="s">
        <v>489</v>
      </c>
      <c r="C689" s="263" t="s">
        <v>151</v>
      </c>
      <c r="D689" s="264" t="s">
        <v>150</v>
      </c>
      <c r="E689" s="265">
        <v>1952</v>
      </c>
      <c r="F689" s="266" t="s">
        <v>23</v>
      </c>
      <c r="G689" s="267">
        <v>2</v>
      </c>
      <c r="H689" s="267">
        <v>2</v>
      </c>
      <c r="I689" s="268">
        <v>914.7</v>
      </c>
      <c r="J689" s="268">
        <v>840</v>
      </c>
      <c r="K689" s="267">
        <v>36</v>
      </c>
      <c r="L689" s="261">
        <f>'Приложение 2'!G692</f>
        <v>3150007.54</v>
      </c>
      <c r="M689" s="252">
        <v>0</v>
      </c>
      <c r="N689" s="252">
        <v>0</v>
      </c>
      <c r="O689" s="252">
        <v>0</v>
      </c>
      <c r="P689" s="252">
        <f t="shared" si="151"/>
        <v>3150007.54</v>
      </c>
      <c r="Q689" s="252">
        <v>0</v>
      </c>
      <c r="R689" s="252">
        <v>0</v>
      </c>
      <c r="S689" s="250" t="s">
        <v>655</v>
      </c>
      <c r="T689" s="100"/>
      <c r="U689" s="100"/>
    </row>
    <row r="690" spans="1:24" s="94" customFormat="1" ht="9" customHeight="1">
      <c r="A690" s="254">
        <v>61</v>
      </c>
      <c r="B690" s="262" t="s">
        <v>515</v>
      </c>
      <c r="C690" s="263" t="s">
        <v>151</v>
      </c>
      <c r="D690" s="264" t="s">
        <v>150</v>
      </c>
      <c r="E690" s="265">
        <v>1958</v>
      </c>
      <c r="F690" s="266" t="s">
        <v>23</v>
      </c>
      <c r="G690" s="267">
        <v>2</v>
      </c>
      <c r="H690" s="267">
        <v>2</v>
      </c>
      <c r="I690" s="268">
        <v>521.9</v>
      </c>
      <c r="J690" s="268">
        <v>463.5</v>
      </c>
      <c r="K690" s="267">
        <v>26</v>
      </c>
      <c r="L690" s="261">
        <f>'Приложение 2'!G693</f>
        <v>1994305.13</v>
      </c>
      <c r="M690" s="252">
        <v>0</v>
      </c>
      <c r="N690" s="252">
        <v>0</v>
      </c>
      <c r="O690" s="252">
        <v>0</v>
      </c>
      <c r="P690" s="252">
        <f t="shared" si="151"/>
        <v>1994305.13</v>
      </c>
      <c r="Q690" s="252">
        <v>0</v>
      </c>
      <c r="R690" s="252">
        <v>0</v>
      </c>
      <c r="S690" s="250" t="s">
        <v>655</v>
      </c>
      <c r="T690" s="100"/>
      <c r="U690" s="100"/>
    </row>
    <row r="691" spans="1:24" s="94" customFormat="1" ht="9" customHeight="1">
      <c r="A691" s="254">
        <v>62</v>
      </c>
      <c r="B691" s="262" t="s">
        <v>516</v>
      </c>
      <c r="C691" s="263" t="s">
        <v>151</v>
      </c>
      <c r="D691" s="264" t="s">
        <v>150</v>
      </c>
      <c r="E691" s="265">
        <v>1961</v>
      </c>
      <c r="F691" s="266" t="s">
        <v>23</v>
      </c>
      <c r="G691" s="267">
        <v>3</v>
      </c>
      <c r="H691" s="267">
        <v>2</v>
      </c>
      <c r="I691" s="268">
        <v>1269.0999999999999</v>
      </c>
      <c r="J691" s="268">
        <v>831.4</v>
      </c>
      <c r="K691" s="267">
        <v>92</v>
      </c>
      <c r="L691" s="261">
        <f>'Приложение 2'!G694</f>
        <v>2826929.85</v>
      </c>
      <c r="M691" s="252">
        <v>0</v>
      </c>
      <c r="N691" s="252">
        <v>0</v>
      </c>
      <c r="O691" s="252">
        <v>0</v>
      </c>
      <c r="P691" s="252">
        <f t="shared" si="151"/>
        <v>2826929.85</v>
      </c>
      <c r="Q691" s="252">
        <v>0</v>
      </c>
      <c r="R691" s="252">
        <v>0</v>
      </c>
      <c r="S691" s="250" t="s">
        <v>655</v>
      </c>
      <c r="T691" s="100"/>
      <c r="U691" s="100"/>
    </row>
    <row r="692" spans="1:24" s="94" customFormat="1" ht="9" customHeight="1">
      <c r="A692" s="254">
        <v>63</v>
      </c>
      <c r="B692" s="262" t="s">
        <v>524</v>
      </c>
      <c r="C692" s="263" t="s">
        <v>151</v>
      </c>
      <c r="D692" s="264" t="s">
        <v>150</v>
      </c>
      <c r="E692" s="265">
        <v>1963</v>
      </c>
      <c r="F692" s="266" t="s">
        <v>23</v>
      </c>
      <c r="G692" s="267">
        <v>2</v>
      </c>
      <c r="H692" s="267">
        <v>2</v>
      </c>
      <c r="I692" s="268">
        <v>626</v>
      </c>
      <c r="J692" s="268">
        <v>408</v>
      </c>
      <c r="K692" s="267">
        <v>30</v>
      </c>
      <c r="L692" s="261">
        <f>'Приложение 2'!G695</f>
        <v>3028853.4</v>
      </c>
      <c r="M692" s="252">
        <v>0</v>
      </c>
      <c r="N692" s="252">
        <v>0</v>
      </c>
      <c r="O692" s="252">
        <v>0</v>
      </c>
      <c r="P692" s="252">
        <f t="shared" si="151"/>
        <v>3028853.4</v>
      </c>
      <c r="Q692" s="252">
        <v>0</v>
      </c>
      <c r="R692" s="252">
        <v>0</v>
      </c>
      <c r="S692" s="250" t="s">
        <v>655</v>
      </c>
      <c r="T692" s="98"/>
      <c r="U692" s="99"/>
    </row>
    <row r="693" spans="1:24" s="94" customFormat="1" ht="9" customHeight="1">
      <c r="A693" s="254">
        <v>64</v>
      </c>
      <c r="B693" s="262" t="s">
        <v>534</v>
      </c>
      <c r="C693" s="263" t="s">
        <v>151</v>
      </c>
      <c r="D693" s="264" t="s">
        <v>150</v>
      </c>
      <c r="E693" s="265">
        <v>1959</v>
      </c>
      <c r="F693" s="266" t="s">
        <v>23</v>
      </c>
      <c r="G693" s="267">
        <v>2</v>
      </c>
      <c r="H693" s="267">
        <v>2</v>
      </c>
      <c r="I693" s="268">
        <v>683.9</v>
      </c>
      <c r="J693" s="268">
        <v>636.20000000000005</v>
      </c>
      <c r="K693" s="267">
        <v>21</v>
      </c>
      <c r="L693" s="261">
        <f>'Приложение 2'!G696</f>
        <v>2192889.87</v>
      </c>
      <c r="M693" s="252">
        <v>0</v>
      </c>
      <c r="N693" s="252">
        <v>0</v>
      </c>
      <c r="O693" s="252">
        <v>0</v>
      </c>
      <c r="P693" s="252">
        <f t="shared" si="151"/>
        <v>2192889.87</v>
      </c>
      <c r="Q693" s="252">
        <v>0</v>
      </c>
      <c r="R693" s="252">
        <v>0</v>
      </c>
      <c r="S693" s="250" t="s">
        <v>655</v>
      </c>
      <c r="T693" s="98"/>
      <c r="U693" s="99"/>
      <c r="W693" s="94" t="s">
        <v>113</v>
      </c>
    </row>
    <row r="694" spans="1:24" s="94" customFormat="1" ht="9" customHeight="1">
      <c r="A694" s="254">
        <v>65</v>
      </c>
      <c r="B694" s="262" t="s">
        <v>535</v>
      </c>
      <c r="C694" s="263" t="s">
        <v>151</v>
      </c>
      <c r="D694" s="264" t="s">
        <v>150</v>
      </c>
      <c r="E694" s="265">
        <v>1951</v>
      </c>
      <c r="F694" s="266" t="s">
        <v>23</v>
      </c>
      <c r="G694" s="267">
        <v>2</v>
      </c>
      <c r="H694" s="267">
        <v>1</v>
      </c>
      <c r="I694" s="268">
        <v>430.4</v>
      </c>
      <c r="J694" s="268">
        <v>385.4</v>
      </c>
      <c r="K694" s="267">
        <v>10</v>
      </c>
      <c r="L694" s="261">
        <f>'Приложение 2'!G697</f>
        <v>1385195.62</v>
      </c>
      <c r="M694" s="252">
        <v>0</v>
      </c>
      <c r="N694" s="252">
        <v>0</v>
      </c>
      <c r="O694" s="252">
        <v>0</v>
      </c>
      <c r="P694" s="252">
        <f t="shared" ref="P694:P757" si="152">L694</f>
        <v>1385195.62</v>
      </c>
      <c r="Q694" s="252">
        <v>0</v>
      </c>
      <c r="R694" s="252">
        <v>0</v>
      </c>
      <c r="S694" s="250" t="s">
        <v>655</v>
      </c>
      <c r="T694" s="98"/>
      <c r="U694" s="99"/>
    </row>
    <row r="695" spans="1:24" s="94" customFormat="1" ht="9" customHeight="1">
      <c r="A695" s="254">
        <v>66</v>
      </c>
      <c r="B695" s="262" t="s">
        <v>540</v>
      </c>
      <c r="C695" s="263" t="s">
        <v>151</v>
      </c>
      <c r="D695" s="264" t="s">
        <v>150</v>
      </c>
      <c r="E695" s="265">
        <v>1958</v>
      </c>
      <c r="F695" s="266" t="s">
        <v>23</v>
      </c>
      <c r="G695" s="267">
        <v>2</v>
      </c>
      <c r="H695" s="267">
        <v>1</v>
      </c>
      <c r="I695" s="268">
        <v>219.4</v>
      </c>
      <c r="J695" s="268">
        <v>197.4</v>
      </c>
      <c r="K695" s="267">
        <v>12</v>
      </c>
      <c r="L695" s="261">
        <f>'Приложение 2'!G698</f>
        <v>1037887.1</v>
      </c>
      <c r="M695" s="252">
        <v>0</v>
      </c>
      <c r="N695" s="252">
        <v>0</v>
      </c>
      <c r="O695" s="252">
        <v>0</v>
      </c>
      <c r="P695" s="252">
        <f t="shared" si="152"/>
        <v>1037887.1</v>
      </c>
      <c r="Q695" s="252">
        <v>0</v>
      </c>
      <c r="R695" s="252">
        <v>0</v>
      </c>
      <c r="S695" s="250" t="s">
        <v>655</v>
      </c>
      <c r="T695" s="100"/>
      <c r="U695" s="100"/>
    </row>
    <row r="696" spans="1:24" s="94" customFormat="1" ht="9" customHeight="1">
      <c r="A696" s="254">
        <v>67</v>
      </c>
      <c r="B696" s="262" t="s">
        <v>260</v>
      </c>
      <c r="C696" s="263" t="s">
        <v>151</v>
      </c>
      <c r="D696" s="264" t="s">
        <v>150</v>
      </c>
      <c r="E696" s="265">
        <v>1994</v>
      </c>
      <c r="F696" s="266" t="s">
        <v>23</v>
      </c>
      <c r="G696" s="267">
        <v>9</v>
      </c>
      <c r="H696" s="267">
        <v>5</v>
      </c>
      <c r="I696" s="268">
        <v>12303.5</v>
      </c>
      <c r="J696" s="268">
        <v>10516.2</v>
      </c>
      <c r="K696" s="267">
        <v>496</v>
      </c>
      <c r="L696" s="261">
        <f>'Приложение 2'!G699</f>
        <v>7969080.5099999998</v>
      </c>
      <c r="M696" s="252">
        <v>0</v>
      </c>
      <c r="N696" s="252">
        <v>0</v>
      </c>
      <c r="O696" s="252">
        <v>0</v>
      </c>
      <c r="P696" s="252">
        <f t="shared" si="152"/>
        <v>7969080.5099999998</v>
      </c>
      <c r="Q696" s="252">
        <v>0</v>
      </c>
      <c r="R696" s="252">
        <v>0</v>
      </c>
      <c r="S696" s="250" t="s">
        <v>655</v>
      </c>
      <c r="T696" s="98"/>
      <c r="U696" s="99"/>
    </row>
    <row r="697" spans="1:24" s="94" customFormat="1" ht="9" customHeight="1">
      <c r="A697" s="254">
        <v>68</v>
      </c>
      <c r="B697" s="262" t="s">
        <v>541</v>
      </c>
      <c r="C697" s="263" t="s">
        <v>151</v>
      </c>
      <c r="D697" s="264" t="s">
        <v>150</v>
      </c>
      <c r="E697" s="265">
        <v>1955</v>
      </c>
      <c r="F697" s="266" t="s">
        <v>23</v>
      </c>
      <c r="G697" s="267">
        <v>1</v>
      </c>
      <c r="H697" s="267">
        <v>1</v>
      </c>
      <c r="I697" s="268">
        <v>313.8</v>
      </c>
      <c r="J697" s="268">
        <v>255.2</v>
      </c>
      <c r="K697" s="267">
        <v>34</v>
      </c>
      <c r="L697" s="261">
        <f>'Приложение 2'!G700</f>
        <v>2253466.9300000002</v>
      </c>
      <c r="M697" s="252">
        <v>0</v>
      </c>
      <c r="N697" s="252">
        <v>0</v>
      </c>
      <c r="O697" s="252">
        <v>0</v>
      </c>
      <c r="P697" s="252">
        <f t="shared" si="152"/>
        <v>2253466.9300000002</v>
      </c>
      <c r="Q697" s="252">
        <v>0</v>
      </c>
      <c r="R697" s="252">
        <v>0</v>
      </c>
      <c r="S697" s="250" t="s">
        <v>655</v>
      </c>
      <c r="T697" s="100"/>
      <c r="U697" s="100"/>
    </row>
    <row r="698" spans="1:24" s="94" customFormat="1" ht="9" customHeight="1">
      <c r="A698" s="254">
        <v>69</v>
      </c>
      <c r="B698" s="262" t="s">
        <v>542</v>
      </c>
      <c r="C698" s="263" t="s">
        <v>151</v>
      </c>
      <c r="D698" s="264" t="s">
        <v>150</v>
      </c>
      <c r="E698" s="265">
        <v>1965</v>
      </c>
      <c r="F698" s="266" t="s">
        <v>23</v>
      </c>
      <c r="G698" s="267">
        <v>2</v>
      </c>
      <c r="H698" s="267">
        <v>2</v>
      </c>
      <c r="I698" s="268">
        <v>681.7</v>
      </c>
      <c r="J698" s="268">
        <v>494.7</v>
      </c>
      <c r="K698" s="267">
        <v>33</v>
      </c>
      <c r="L698" s="261">
        <f>'Приложение 2'!G701</f>
        <v>2301928.59</v>
      </c>
      <c r="M698" s="252">
        <v>0</v>
      </c>
      <c r="N698" s="252">
        <v>0</v>
      </c>
      <c r="O698" s="252">
        <v>0</v>
      </c>
      <c r="P698" s="252">
        <f t="shared" si="152"/>
        <v>2301928.59</v>
      </c>
      <c r="Q698" s="252">
        <v>0</v>
      </c>
      <c r="R698" s="252">
        <v>0</v>
      </c>
      <c r="S698" s="250" t="s">
        <v>655</v>
      </c>
      <c r="T698" s="98"/>
      <c r="U698" s="99"/>
    </row>
    <row r="699" spans="1:24" s="94" customFormat="1" ht="9" customHeight="1">
      <c r="A699" s="254">
        <v>70</v>
      </c>
      <c r="B699" s="262" t="s">
        <v>549</v>
      </c>
      <c r="C699" s="263" t="s">
        <v>151</v>
      </c>
      <c r="D699" s="264" t="s">
        <v>150</v>
      </c>
      <c r="E699" s="265">
        <v>1957</v>
      </c>
      <c r="F699" s="266" t="s">
        <v>23</v>
      </c>
      <c r="G699" s="267">
        <v>2</v>
      </c>
      <c r="H699" s="267">
        <v>2</v>
      </c>
      <c r="I699" s="268">
        <v>708</v>
      </c>
      <c r="J699" s="268">
        <v>615</v>
      </c>
      <c r="K699" s="267">
        <v>29</v>
      </c>
      <c r="L699" s="261">
        <f>'Приложение 2'!G702</f>
        <v>2281736.23</v>
      </c>
      <c r="M699" s="252">
        <v>0</v>
      </c>
      <c r="N699" s="252">
        <v>0</v>
      </c>
      <c r="O699" s="252">
        <v>0</v>
      </c>
      <c r="P699" s="252">
        <f t="shared" si="152"/>
        <v>2281736.23</v>
      </c>
      <c r="Q699" s="252">
        <v>0</v>
      </c>
      <c r="R699" s="252">
        <v>0</v>
      </c>
      <c r="S699" s="250" t="s">
        <v>655</v>
      </c>
      <c r="T699" s="98"/>
      <c r="U699" s="99"/>
    </row>
    <row r="700" spans="1:24" s="94" customFormat="1" ht="9" customHeight="1">
      <c r="A700" s="254">
        <v>71</v>
      </c>
      <c r="B700" s="262" t="s">
        <v>551</v>
      </c>
      <c r="C700" s="263" t="s">
        <v>151</v>
      </c>
      <c r="D700" s="264" t="s">
        <v>150</v>
      </c>
      <c r="E700" s="265">
        <v>1955</v>
      </c>
      <c r="F700" s="266" t="s">
        <v>23</v>
      </c>
      <c r="G700" s="267">
        <v>2</v>
      </c>
      <c r="H700" s="267">
        <v>2</v>
      </c>
      <c r="I700" s="268">
        <v>720.5</v>
      </c>
      <c r="J700" s="268">
        <v>627.5</v>
      </c>
      <c r="K700" s="267">
        <v>188</v>
      </c>
      <c r="L700" s="261">
        <f>'Приложение 2'!G703</f>
        <v>2318082.4700000002</v>
      </c>
      <c r="M700" s="252">
        <v>0</v>
      </c>
      <c r="N700" s="252">
        <v>0</v>
      </c>
      <c r="O700" s="252">
        <v>0</v>
      </c>
      <c r="P700" s="252">
        <f t="shared" si="152"/>
        <v>2318082.4700000002</v>
      </c>
      <c r="Q700" s="252">
        <v>0</v>
      </c>
      <c r="R700" s="252">
        <v>0</v>
      </c>
      <c r="S700" s="250" t="s">
        <v>655</v>
      </c>
      <c r="T700" s="98"/>
      <c r="U700" s="99"/>
    </row>
    <row r="701" spans="1:24" s="94" customFormat="1" ht="9" customHeight="1">
      <c r="A701" s="254">
        <v>72</v>
      </c>
      <c r="B701" s="262" t="s">
        <v>554</v>
      </c>
      <c r="C701" s="263" t="s">
        <v>151</v>
      </c>
      <c r="D701" s="264" t="s">
        <v>150</v>
      </c>
      <c r="E701" s="265">
        <v>1956</v>
      </c>
      <c r="F701" s="266" t="s">
        <v>23</v>
      </c>
      <c r="G701" s="267">
        <v>4</v>
      </c>
      <c r="H701" s="267">
        <v>1</v>
      </c>
      <c r="I701" s="268">
        <v>4105.2</v>
      </c>
      <c r="J701" s="268">
        <v>1456.9</v>
      </c>
      <c r="K701" s="267">
        <v>28</v>
      </c>
      <c r="L701" s="261">
        <f>'Приложение 2'!G704</f>
        <v>5968860.4400000004</v>
      </c>
      <c r="M701" s="252">
        <v>0</v>
      </c>
      <c r="N701" s="252">
        <v>0</v>
      </c>
      <c r="O701" s="252">
        <v>0</v>
      </c>
      <c r="P701" s="252">
        <f t="shared" si="152"/>
        <v>5968860.4400000004</v>
      </c>
      <c r="Q701" s="252">
        <v>0</v>
      </c>
      <c r="R701" s="252">
        <v>0</v>
      </c>
      <c r="S701" s="250" t="s">
        <v>655</v>
      </c>
      <c r="T701" s="98"/>
      <c r="U701" s="99"/>
    </row>
    <row r="702" spans="1:24" s="94" customFormat="1" ht="9" customHeight="1">
      <c r="A702" s="254">
        <v>73</v>
      </c>
      <c r="B702" s="262" t="s">
        <v>555</v>
      </c>
      <c r="C702" s="263" t="s">
        <v>151</v>
      </c>
      <c r="D702" s="264" t="s">
        <v>150</v>
      </c>
      <c r="E702" s="265">
        <v>1982</v>
      </c>
      <c r="F702" s="266" t="s">
        <v>24</v>
      </c>
      <c r="G702" s="267">
        <v>5</v>
      </c>
      <c r="H702" s="267">
        <v>11</v>
      </c>
      <c r="I702" s="268">
        <v>8677.1</v>
      </c>
      <c r="J702" s="268">
        <v>7739.1</v>
      </c>
      <c r="K702" s="267">
        <v>390</v>
      </c>
      <c r="L702" s="261">
        <f>'Приложение 2'!G705</f>
        <v>3365898.66</v>
      </c>
      <c r="M702" s="252">
        <v>0</v>
      </c>
      <c r="N702" s="252">
        <v>0</v>
      </c>
      <c r="O702" s="252">
        <v>0</v>
      </c>
      <c r="P702" s="252">
        <f t="shared" si="152"/>
        <v>3365898.66</v>
      </c>
      <c r="Q702" s="252">
        <v>0</v>
      </c>
      <c r="R702" s="252">
        <v>0</v>
      </c>
      <c r="S702" s="250" t="s">
        <v>655</v>
      </c>
      <c r="T702" s="118" t="s">
        <v>959</v>
      </c>
      <c r="U702" s="119"/>
      <c r="V702" s="119"/>
      <c r="W702" s="119"/>
      <c r="X702" s="119"/>
    </row>
    <row r="703" spans="1:24" s="94" customFormat="1" ht="9" customHeight="1">
      <c r="A703" s="254">
        <v>74</v>
      </c>
      <c r="B703" s="262" t="s">
        <v>564</v>
      </c>
      <c r="C703" s="263" t="s">
        <v>151</v>
      </c>
      <c r="D703" s="264" t="s">
        <v>150</v>
      </c>
      <c r="E703" s="265">
        <v>1968</v>
      </c>
      <c r="F703" s="266" t="s">
        <v>23</v>
      </c>
      <c r="G703" s="267">
        <v>3</v>
      </c>
      <c r="H703" s="267">
        <v>2</v>
      </c>
      <c r="I703" s="268">
        <v>1027.7</v>
      </c>
      <c r="J703" s="268">
        <v>945</v>
      </c>
      <c r="K703" s="267">
        <v>39</v>
      </c>
      <c r="L703" s="261">
        <f>'Приложение 2'!G706</f>
        <v>3906413.2</v>
      </c>
      <c r="M703" s="252">
        <v>0</v>
      </c>
      <c r="N703" s="252">
        <v>0</v>
      </c>
      <c r="O703" s="252">
        <v>0</v>
      </c>
      <c r="P703" s="252">
        <f t="shared" si="152"/>
        <v>3906413.2</v>
      </c>
      <c r="Q703" s="252">
        <v>0</v>
      </c>
      <c r="R703" s="252">
        <v>0</v>
      </c>
      <c r="S703" s="250" t="s">
        <v>655</v>
      </c>
      <c r="T703" s="98"/>
      <c r="U703" s="99"/>
    </row>
    <row r="704" spans="1:24" s="94" customFormat="1" ht="9" customHeight="1">
      <c r="A704" s="254">
        <v>75</v>
      </c>
      <c r="B704" s="262" t="s">
        <v>568</v>
      </c>
      <c r="C704" s="263" t="s">
        <v>151</v>
      </c>
      <c r="D704" s="264" t="s">
        <v>150</v>
      </c>
      <c r="E704" s="265">
        <v>1953</v>
      </c>
      <c r="F704" s="266" t="s">
        <v>23</v>
      </c>
      <c r="G704" s="267">
        <v>2</v>
      </c>
      <c r="H704" s="267">
        <v>1</v>
      </c>
      <c r="I704" s="268">
        <v>406.6</v>
      </c>
      <c r="J704" s="268">
        <v>362.9</v>
      </c>
      <c r="K704" s="267">
        <v>18</v>
      </c>
      <c r="L704" s="261">
        <f>'Приложение 2'!G707</f>
        <v>1461926.58</v>
      </c>
      <c r="M704" s="252">
        <v>0</v>
      </c>
      <c r="N704" s="252">
        <v>0</v>
      </c>
      <c r="O704" s="252">
        <v>0</v>
      </c>
      <c r="P704" s="252">
        <f t="shared" si="152"/>
        <v>1461926.58</v>
      </c>
      <c r="Q704" s="252">
        <v>0</v>
      </c>
      <c r="R704" s="252">
        <v>0</v>
      </c>
      <c r="S704" s="250" t="s">
        <v>655</v>
      </c>
      <c r="T704" s="100"/>
      <c r="U704" s="100"/>
    </row>
    <row r="705" spans="1:21" s="94" customFormat="1" ht="9" customHeight="1">
      <c r="A705" s="254">
        <v>76</v>
      </c>
      <c r="B705" s="262" t="s">
        <v>569</v>
      </c>
      <c r="C705" s="263" t="s">
        <v>151</v>
      </c>
      <c r="D705" s="264" t="s">
        <v>150</v>
      </c>
      <c r="E705" s="265">
        <v>1959</v>
      </c>
      <c r="F705" s="266" t="s">
        <v>23</v>
      </c>
      <c r="G705" s="267">
        <v>3</v>
      </c>
      <c r="H705" s="267">
        <v>2</v>
      </c>
      <c r="I705" s="268">
        <v>1672.2</v>
      </c>
      <c r="J705" s="268">
        <v>884.8</v>
      </c>
      <c r="K705" s="267">
        <v>101</v>
      </c>
      <c r="L705" s="261">
        <f>'Приложение 2'!G708</f>
        <v>4232317.82</v>
      </c>
      <c r="M705" s="252">
        <v>0</v>
      </c>
      <c r="N705" s="252">
        <v>0</v>
      </c>
      <c r="O705" s="252">
        <v>0</v>
      </c>
      <c r="P705" s="252">
        <f t="shared" si="152"/>
        <v>4232317.82</v>
      </c>
      <c r="Q705" s="252">
        <v>0</v>
      </c>
      <c r="R705" s="252">
        <v>0</v>
      </c>
      <c r="S705" s="250" t="s">
        <v>655</v>
      </c>
      <c r="T705" s="100"/>
      <c r="U705" s="100"/>
    </row>
    <row r="706" spans="1:21" s="94" customFormat="1" ht="9" customHeight="1">
      <c r="A706" s="254">
        <v>77</v>
      </c>
      <c r="B706" s="262" t="s">
        <v>261</v>
      </c>
      <c r="C706" s="263" t="s">
        <v>151</v>
      </c>
      <c r="D706" s="264" t="s">
        <v>150</v>
      </c>
      <c r="E706" s="265">
        <v>1987</v>
      </c>
      <c r="F706" s="266" t="s">
        <v>23</v>
      </c>
      <c r="G706" s="267">
        <v>2</v>
      </c>
      <c r="H706" s="267">
        <v>3</v>
      </c>
      <c r="I706" s="268">
        <v>974.1</v>
      </c>
      <c r="J706" s="268">
        <v>869.3</v>
      </c>
      <c r="K706" s="267">
        <v>50</v>
      </c>
      <c r="L706" s="261">
        <f>'Приложение 2'!G709</f>
        <v>3194958.22</v>
      </c>
      <c r="M706" s="252">
        <v>0</v>
      </c>
      <c r="N706" s="252">
        <v>0</v>
      </c>
      <c r="O706" s="252">
        <v>0</v>
      </c>
      <c r="P706" s="252">
        <f t="shared" si="152"/>
        <v>3194958.22</v>
      </c>
      <c r="Q706" s="252">
        <v>0</v>
      </c>
      <c r="R706" s="252">
        <v>0</v>
      </c>
      <c r="S706" s="250" t="s">
        <v>655</v>
      </c>
      <c r="T706" s="98"/>
      <c r="U706" s="99"/>
    </row>
    <row r="707" spans="1:21" s="94" customFormat="1" ht="9" customHeight="1">
      <c r="A707" s="254">
        <v>78</v>
      </c>
      <c r="B707" s="262" t="s">
        <v>262</v>
      </c>
      <c r="C707" s="263" t="s">
        <v>151</v>
      </c>
      <c r="D707" s="264" t="s">
        <v>150</v>
      </c>
      <c r="E707" s="265">
        <v>1988</v>
      </c>
      <c r="F707" s="266" t="s">
        <v>23</v>
      </c>
      <c r="G707" s="267">
        <v>2</v>
      </c>
      <c r="H707" s="267">
        <v>2</v>
      </c>
      <c r="I707" s="268">
        <v>644.5</v>
      </c>
      <c r="J707" s="268">
        <v>581.5</v>
      </c>
      <c r="K707" s="267">
        <v>67</v>
      </c>
      <c r="L707" s="261">
        <f>'Приложение 2'!G710</f>
        <v>1790804.61</v>
      </c>
      <c r="M707" s="252">
        <v>0</v>
      </c>
      <c r="N707" s="252">
        <v>0</v>
      </c>
      <c r="O707" s="252">
        <v>0</v>
      </c>
      <c r="P707" s="252">
        <f t="shared" si="152"/>
        <v>1790804.61</v>
      </c>
      <c r="Q707" s="252">
        <v>0</v>
      </c>
      <c r="R707" s="252">
        <v>0</v>
      </c>
      <c r="S707" s="250" t="s">
        <v>655</v>
      </c>
      <c r="T707" s="98"/>
      <c r="U707" s="99"/>
    </row>
    <row r="708" spans="1:21" s="94" customFormat="1" ht="9" customHeight="1">
      <c r="A708" s="254">
        <v>79</v>
      </c>
      <c r="B708" s="262" t="s">
        <v>263</v>
      </c>
      <c r="C708" s="263" t="s">
        <v>151</v>
      </c>
      <c r="D708" s="264" t="s">
        <v>150</v>
      </c>
      <c r="E708" s="265">
        <v>1986</v>
      </c>
      <c r="F708" s="266" t="s">
        <v>23</v>
      </c>
      <c r="G708" s="267">
        <v>2</v>
      </c>
      <c r="H708" s="267">
        <v>2</v>
      </c>
      <c r="I708" s="268">
        <v>625.29999999999995</v>
      </c>
      <c r="J708" s="268">
        <v>562.29999999999995</v>
      </c>
      <c r="K708" s="267">
        <v>31</v>
      </c>
      <c r="L708" s="261">
        <f>'Приложение 2'!G711</f>
        <v>1790804.61</v>
      </c>
      <c r="M708" s="252">
        <v>0</v>
      </c>
      <c r="N708" s="252">
        <v>0</v>
      </c>
      <c r="O708" s="252">
        <v>0</v>
      </c>
      <c r="P708" s="252">
        <f t="shared" si="152"/>
        <v>1790804.61</v>
      </c>
      <c r="Q708" s="252">
        <v>0</v>
      </c>
      <c r="R708" s="252">
        <v>0</v>
      </c>
      <c r="S708" s="250" t="s">
        <v>655</v>
      </c>
      <c r="T708" s="98"/>
      <c r="U708" s="99"/>
    </row>
    <row r="709" spans="1:21" s="94" customFormat="1" ht="9" customHeight="1">
      <c r="A709" s="254">
        <v>80</v>
      </c>
      <c r="B709" s="262" t="s">
        <v>264</v>
      </c>
      <c r="C709" s="263" t="s">
        <v>151</v>
      </c>
      <c r="D709" s="264" t="s">
        <v>150</v>
      </c>
      <c r="E709" s="265">
        <v>1988</v>
      </c>
      <c r="F709" s="266" t="s">
        <v>23</v>
      </c>
      <c r="G709" s="267">
        <v>2</v>
      </c>
      <c r="H709" s="267">
        <v>2</v>
      </c>
      <c r="I709" s="268">
        <v>636.79999999999995</v>
      </c>
      <c r="J709" s="268">
        <v>572.79999999999995</v>
      </c>
      <c r="K709" s="267">
        <v>24</v>
      </c>
      <c r="L709" s="261">
        <f>'Приложение 2'!G712</f>
        <v>1855924.77</v>
      </c>
      <c r="M709" s="252">
        <v>0</v>
      </c>
      <c r="N709" s="252">
        <v>0</v>
      </c>
      <c r="O709" s="252">
        <v>0</v>
      </c>
      <c r="P709" s="252">
        <f t="shared" si="152"/>
        <v>1855924.77</v>
      </c>
      <c r="Q709" s="252">
        <v>0</v>
      </c>
      <c r="R709" s="252">
        <v>0</v>
      </c>
      <c r="S709" s="250" t="s">
        <v>655</v>
      </c>
      <c r="T709" s="98"/>
      <c r="U709" s="99"/>
    </row>
    <row r="710" spans="1:21" s="94" customFormat="1" ht="9" customHeight="1">
      <c r="A710" s="254">
        <v>81</v>
      </c>
      <c r="B710" s="262" t="s">
        <v>570</v>
      </c>
      <c r="C710" s="263" t="s">
        <v>151</v>
      </c>
      <c r="D710" s="264" t="s">
        <v>150</v>
      </c>
      <c r="E710" s="265">
        <v>1960</v>
      </c>
      <c r="F710" s="266" t="s">
        <v>23</v>
      </c>
      <c r="G710" s="267">
        <v>2</v>
      </c>
      <c r="H710" s="267">
        <v>2</v>
      </c>
      <c r="I710" s="268">
        <v>518.6</v>
      </c>
      <c r="J710" s="268">
        <v>462.4</v>
      </c>
      <c r="K710" s="267">
        <v>19</v>
      </c>
      <c r="L710" s="261">
        <f>'Приложение 2'!G713</f>
        <v>1772888.86</v>
      </c>
      <c r="M710" s="252">
        <v>0</v>
      </c>
      <c r="N710" s="252">
        <v>0</v>
      </c>
      <c r="O710" s="252">
        <v>0</v>
      </c>
      <c r="P710" s="252">
        <f t="shared" si="152"/>
        <v>1772888.86</v>
      </c>
      <c r="Q710" s="252">
        <v>0</v>
      </c>
      <c r="R710" s="252">
        <v>0</v>
      </c>
      <c r="S710" s="250" t="s">
        <v>655</v>
      </c>
      <c r="T710" s="100"/>
      <c r="U710" s="100"/>
    </row>
    <row r="711" spans="1:21" s="94" customFormat="1" ht="9" customHeight="1">
      <c r="A711" s="254">
        <v>82</v>
      </c>
      <c r="B711" s="262" t="s">
        <v>571</v>
      </c>
      <c r="C711" s="263" t="s">
        <v>151</v>
      </c>
      <c r="D711" s="264" t="s">
        <v>150</v>
      </c>
      <c r="E711" s="265">
        <v>1951</v>
      </c>
      <c r="F711" s="266" t="s">
        <v>23</v>
      </c>
      <c r="G711" s="267">
        <v>2</v>
      </c>
      <c r="H711" s="267">
        <v>1</v>
      </c>
      <c r="I711" s="268">
        <v>580.1</v>
      </c>
      <c r="J711" s="268">
        <v>534.29999999999995</v>
      </c>
      <c r="K711" s="267">
        <v>44</v>
      </c>
      <c r="L711" s="261">
        <f>'Приложение 2'!G714</f>
        <v>1966735.47</v>
      </c>
      <c r="M711" s="252">
        <v>0</v>
      </c>
      <c r="N711" s="252">
        <v>0</v>
      </c>
      <c r="O711" s="252">
        <v>0</v>
      </c>
      <c r="P711" s="252">
        <f t="shared" si="152"/>
        <v>1966735.47</v>
      </c>
      <c r="Q711" s="252">
        <v>0</v>
      </c>
      <c r="R711" s="252">
        <v>0</v>
      </c>
      <c r="S711" s="250" t="s">
        <v>655</v>
      </c>
      <c r="T711" s="98"/>
      <c r="U711" s="99"/>
    </row>
    <row r="712" spans="1:21" s="94" customFormat="1" ht="9" customHeight="1">
      <c r="A712" s="254">
        <v>83</v>
      </c>
      <c r="B712" s="262" t="s">
        <v>579</v>
      </c>
      <c r="C712" s="263" t="s">
        <v>151</v>
      </c>
      <c r="D712" s="264" t="s">
        <v>150</v>
      </c>
      <c r="E712" s="265">
        <v>1950</v>
      </c>
      <c r="F712" s="266" t="s">
        <v>23</v>
      </c>
      <c r="G712" s="267">
        <v>2</v>
      </c>
      <c r="H712" s="267">
        <v>1</v>
      </c>
      <c r="I712" s="268">
        <v>418.3</v>
      </c>
      <c r="J712" s="268">
        <v>382</v>
      </c>
      <c r="K712" s="267">
        <v>8</v>
      </c>
      <c r="L712" s="261">
        <f>'Приложение 2'!G715</f>
        <v>1453849.63</v>
      </c>
      <c r="M712" s="252">
        <v>0</v>
      </c>
      <c r="N712" s="252">
        <v>0</v>
      </c>
      <c r="O712" s="252">
        <v>0</v>
      </c>
      <c r="P712" s="252">
        <f t="shared" si="152"/>
        <v>1453849.63</v>
      </c>
      <c r="Q712" s="252">
        <v>0</v>
      </c>
      <c r="R712" s="252">
        <v>0</v>
      </c>
      <c r="S712" s="250" t="s">
        <v>655</v>
      </c>
      <c r="T712" s="98"/>
      <c r="U712" s="99"/>
    </row>
    <row r="713" spans="1:21" s="94" customFormat="1" ht="9" customHeight="1">
      <c r="A713" s="254">
        <v>84</v>
      </c>
      <c r="B713" s="262" t="s">
        <v>574</v>
      </c>
      <c r="C713" s="263" t="s">
        <v>151</v>
      </c>
      <c r="D713" s="264" t="s">
        <v>150</v>
      </c>
      <c r="E713" s="265">
        <v>1957</v>
      </c>
      <c r="F713" s="266" t="s">
        <v>23</v>
      </c>
      <c r="G713" s="267">
        <v>1</v>
      </c>
      <c r="H713" s="267">
        <v>1</v>
      </c>
      <c r="I713" s="268">
        <v>150</v>
      </c>
      <c r="J713" s="268">
        <v>150</v>
      </c>
      <c r="K713" s="267">
        <v>11</v>
      </c>
      <c r="L713" s="261">
        <f>'Приложение 2'!G716</f>
        <v>1405387.98</v>
      </c>
      <c r="M713" s="252">
        <v>0</v>
      </c>
      <c r="N713" s="252">
        <v>0</v>
      </c>
      <c r="O713" s="252">
        <v>0</v>
      </c>
      <c r="P713" s="252">
        <f t="shared" si="152"/>
        <v>1405387.98</v>
      </c>
      <c r="Q713" s="252">
        <v>0</v>
      </c>
      <c r="R713" s="252">
        <v>0</v>
      </c>
      <c r="S713" s="250" t="s">
        <v>655</v>
      </c>
      <c r="T713" s="98" t="s">
        <v>964</v>
      </c>
      <c r="U713" s="99"/>
    </row>
    <row r="714" spans="1:21" s="94" customFormat="1" ht="9" customHeight="1">
      <c r="A714" s="254">
        <v>85</v>
      </c>
      <c r="B714" s="262" t="s">
        <v>575</v>
      </c>
      <c r="C714" s="263" t="s">
        <v>151</v>
      </c>
      <c r="D714" s="264" t="s">
        <v>150</v>
      </c>
      <c r="E714" s="265">
        <v>1958</v>
      </c>
      <c r="F714" s="266" t="s">
        <v>23</v>
      </c>
      <c r="G714" s="267">
        <v>1</v>
      </c>
      <c r="H714" s="267">
        <v>1</v>
      </c>
      <c r="I714" s="268">
        <v>186</v>
      </c>
      <c r="J714" s="268">
        <v>186</v>
      </c>
      <c r="K714" s="267">
        <v>14</v>
      </c>
      <c r="L714" s="261">
        <f>'Приложение 2'!G717</f>
        <v>1138848.8799999999</v>
      </c>
      <c r="M714" s="252">
        <v>0</v>
      </c>
      <c r="N714" s="252">
        <v>0</v>
      </c>
      <c r="O714" s="252">
        <v>0</v>
      </c>
      <c r="P714" s="252">
        <f t="shared" si="152"/>
        <v>1138848.8799999999</v>
      </c>
      <c r="Q714" s="252">
        <v>0</v>
      </c>
      <c r="R714" s="252">
        <v>0</v>
      </c>
      <c r="S714" s="250" t="s">
        <v>655</v>
      </c>
      <c r="T714" s="98" t="s">
        <v>964</v>
      </c>
      <c r="U714" s="100"/>
    </row>
    <row r="715" spans="1:21" s="94" customFormat="1" ht="9" customHeight="1">
      <c r="A715" s="254">
        <v>86</v>
      </c>
      <c r="B715" s="262" t="s">
        <v>602</v>
      </c>
      <c r="C715" s="263" t="s">
        <v>151</v>
      </c>
      <c r="D715" s="264" t="s">
        <v>150</v>
      </c>
      <c r="E715" s="265">
        <v>1957</v>
      </c>
      <c r="F715" s="266" t="s">
        <v>23</v>
      </c>
      <c r="G715" s="267">
        <v>2</v>
      </c>
      <c r="H715" s="267">
        <v>2</v>
      </c>
      <c r="I715" s="268">
        <v>692.4</v>
      </c>
      <c r="J715" s="268">
        <v>652.29999999999995</v>
      </c>
      <c r="K715" s="267">
        <v>31</v>
      </c>
      <c r="L715" s="261">
        <f>'Приложение 2'!G718</f>
        <v>2455390.4900000002</v>
      </c>
      <c r="M715" s="252">
        <v>0</v>
      </c>
      <c r="N715" s="252">
        <v>0</v>
      </c>
      <c r="O715" s="252">
        <v>0</v>
      </c>
      <c r="P715" s="252">
        <f t="shared" si="152"/>
        <v>2455390.4900000002</v>
      </c>
      <c r="Q715" s="252">
        <v>0</v>
      </c>
      <c r="R715" s="252">
        <v>0</v>
      </c>
      <c r="S715" s="250" t="s">
        <v>655</v>
      </c>
      <c r="T715" s="98"/>
      <c r="U715" s="99"/>
    </row>
    <row r="716" spans="1:21" s="94" customFormat="1" ht="9" customHeight="1">
      <c r="A716" s="254">
        <v>87</v>
      </c>
      <c r="B716" s="262" t="s">
        <v>580</v>
      </c>
      <c r="C716" s="263" t="s">
        <v>151</v>
      </c>
      <c r="D716" s="264" t="s">
        <v>150</v>
      </c>
      <c r="E716" s="265">
        <v>1958</v>
      </c>
      <c r="F716" s="266" t="s">
        <v>23</v>
      </c>
      <c r="G716" s="267">
        <v>2</v>
      </c>
      <c r="H716" s="267">
        <v>2</v>
      </c>
      <c r="I716" s="268">
        <v>388</v>
      </c>
      <c r="J716" s="268">
        <v>268.89999999999998</v>
      </c>
      <c r="K716" s="267">
        <v>15</v>
      </c>
      <c r="L716" s="261">
        <f>'Приложение 2'!G719</f>
        <v>2011158.66</v>
      </c>
      <c r="M716" s="252">
        <v>0</v>
      </c>
      <c r="N716" s="252">
        <v>0</v>
      </c>
      <c r="O716" s="252">
        <v>0</v>
      </c>
      <c r="P716" s="252">
        <f t="shared" si="152"/>
        <v>2011158.66</v>
      </c>
      <c r="Q716" s="252">
        <v>0</v>
      </c>
      <c r="R716" s="252">
        <v>0</v>
      </c>
      <c r="S716" s="250" t="s">
        <v>655</v>
      </c>
      <c r="T716" s="98"/>
      <c r="U716" s="99"/>
    </row>
    <row r="717" spans="1:21" s="94" customFormat="1" ht="9" customHeight="1">
      <c r="A717" s="254">
        <v>88</v>
      </c>
      <c r="B717" s="262" t="s">
        <v>582</v>
      </c>
      <c r="C717" s="263" t="s">
        <v>151</v>
      </c>
      <c r="D717" s="264" t="s">
        <v>150</v>
      </c>
      <c r="E717" s="265">
        <v>1959</v>
      </c>
      <c r="F717" s="266" t="s">
        <v>23</v>
      </c>
      <c r="G717" s="267">
        <v>2</v>
      </c>
      <c r="H717" s="267">
        <v>2</v>
      </c>
      <c r="I717" s="268">
        <v>686</v>
      </c>
      <c r="J717" s="268">
        <v>640.9</v>
      </c>
      <c r="K717" s="267">
        <v>38</v>
      </c>
      <c r="L717" s="261">
        <f>'Приложение 2'!G720</f>
        <v>2471544.38</v>
      </c>
      <c r="M717" s="252">
        <v>0</v>
      </c>
      <c r="N717" s="252">
        <v>0</v>
      </c>
      <c r="O717" s="252">
        <v>0</v>
      </c>
      <c r="P717" s="252">
        <f t="shared" si="152"/>
        <v>2471544.38</v>
      </c>
      <c r="Q717" s="252">
        <v>0</v>
      </c>
      <c r="R717" s="252">
        <v>0</v>
      </c>
      <c r="S717" s="250" t="s">
        <v>655</v>
      </c>
      <c r="T717" s="98"/>
      <c r="U717" s="99"/>
    </row>
    <row r="718" spans="1:21" s="94" customFormat="1" ht="9" customHeight="1">
      <c r="A718" s="254">
        <v>89</v>
      </c>
      <c r="B718" s="262" t="s">
        <v>583</v>
      </c>
      <c r="C718" s="263" t="s">
        <v>151</v>
      </c>
      <c r="D718" s="264" t="s">
        <v>150</v>
      </c>
      <c r="E718" s="265">
        <v>1959</v>
      </c>
      <c r="F718" s="266" t="s">
        <v>23</v>
      </c>
      <c r="G718" s="267">
        <v>2</v>
      </c>
      <c r="H718" s="267">
        <v>2</v>
      </c>
      <c r="I718" s="268">
        <v>691.5</v>
      </c>
      <c r="J718" s="268">
        <v>643.29999999999995</v>
      </c>
      <c r="K718" s="267">
        <v>22</v>
      </c>
      <c r="L718" s="261">
        <f>'Приложение 2'!G721</f>
        <v>2471544.38</v>
      </c>
      <c r="M718" s="252">
        <v>0</v>
      </c>
      <c r="N718" s="252">
        <v>0</v>
      </c>
      <c r="O718" s="252">
        <v>0</v>
      </c>
      <c r="P718" s="252">
        <f t="shared" si="152"/>
        <v>2471544.38</v>
      </c>
      <c r="Q718" s="252">
        <v>0</v>
      </c>
      <c r="R718" s="252">
        <v>0</v>
      </c>
      <c r="S718" s="250" t="s">
        <v>655</v>
      </c>
      <c r="T718" s="98"/>
      <c r="U718" s="99"/>
    </row>
    <row r="719" spans="1:21" s="94" customFormat="1" ht="9" customHeight="1">
      <c r="A719" s="254">
        <v>90</v>
      </c>
      <c r="B719" s="262" t="s">
        <v>584</v>
      </c>
      <c r="C719" s="263" t="s">
        <v>151</v>
      </c>
      <c r="D719" s="264" t="s">
        <v>150</v>
      </c>
      <c r="E719" s="265">
        <v>1959</v>
      </c>
      <c r="F719" s="266" t="s">
        <v>23</v>
      </c>
      <c r="G719" s="267">
        <v>2</v>
      </c>
      <c r="H719" s="267">
        <v>2</v>
      </c>
      <c r="I719" s="268">
        <v>690.2</v>
      </c>
      <c r="J719" s="268">
        <v>643.79999999999995</v>
      </c>
      <c r="K719" s="267">
        <v>30</v>
      </c>
      <c r="L719" s="261">
        <f>'Приложение 2'!G722</f>
        <v>2471544.38</v>
      </c>
      <c r="M719" s="252">
        <v>0</v>
      </c>
      <c r="N719" s="252">
        <v>0</v>
      </c>
      <c r="O719" s="252">
        <v>0</v>
      </c>
      <c r="P719" s="252">
        <f t="shared" si="152"/>
        <v>2471544.38</v>
      </c>
      <c r="Q719" s="252">
        <v>0</v>
      </c>
      <c r="R719" s="252">
        <v>0</v>
      </c>
      <c r="S719" s="250" t="s">
        <v>655</v>
      </c>
      <c r="T719" s="98"/>
      <c r="U719" s="99"/>
    </row>
    <row r="720" spans="1:21" s="94" customFormat="1" ht="9" customHeight="1">
      <c r="A720" s="254">
        <v>91</v>
      </c>
      <c r="B720" s="262" t="s">
        <v>590</v>
      </c>
      <c r="C720" s="263" t="s">
        <v>151</v>
      </c>
      <c r="D720" s="264" t="s">
        <v>150</v>
      </c>
      <c r="E720" s="265">
        <v>1962</v>
      </c>
      <c r="F720" s="266" t="s">
        <v>23</v>
      </c>
      <c r="G720" s="267">
        <v>2</v>
      </c>
      <c r="H720" s="267">
        <v>2</v>
      </c>
      <c r="I720" s="268">
        <v>689.6</v>
      </c>
      <c r="J720" s="268">
        <v>641.20000000000005</v>
      </c>
      <c r="K720" s="267">
        <v>6</v>
      </c>
      <c r="L720" s="261">
        <f>'Приложение 2'!G723</f>
        <v>2261543.88</v>
      </c>
      <c r="M720" s="252">
        <v>0</v>
      </c>
      <c r="N720" s="252">
        <v>0</v>
      </c>
      <c r="O720" s="252">
        <v>0</v>
      </c>
      <c r="P720" s="252">
        <f t="shared" si="152"/>
        <v>2261543.88</v>
      </c>
      <c r="Q720" s="252">
        <v>0</v>
      </c>
      <c r="R720" s="252">
        <v>0</v>
      </c>
      <c r="S720" s="250" t="s">
        <v>655</v>
      </c>
      <c r="T720" s="98"/>
      <c r="U720" s="99"/>
    </row>
    <row r="721" spans="1:21" s="94" customFormat="1" ht="9" customHeight="1">
      <c r="A721" s="254">
        <v>92</v>
      </c>
      <c r="B721" s="262" t="s">
        <v>591</v>
      </c>
      <c r="C721" s="263" t="s">
        <v>151</v>
      </c>
      <c r="D721" s="264" t="s">
        <v>150</v>
      </c>
      <c r="E721" s="265">
        <v>1966</v>
      </c>
      <c r="F721" s="266" t="s">
        <v>23</v>
      </c>
      <c r="G721" s="267">
        <v>5</v>
      </c>
      <c r="H721" s="267">
        <v>2</v>
      </c>
      <c r="I721" s="268">
        <v>1543.4</v>
      </c>
      <c r="J721" s="268">
        <v>1308.8</v>
      </c>
      <c r="K721" s="267">
        <v>36</v>
      </c>
      <c r="L721" s="261">
        <f>'Приложение 2'!G724</f>
        <v>2305967.06</v>
      </c>
      <c r="M721" s="252">
        <v>0</v>
      </c>
      <c r="N721" s="252">
        <v>0</v>
      </c>
      <c r="O721" s="252">
        <v>0</v>
      </c>
      <c r="P721" s="252">
        <f t="shared" si="152"/>
        <v>2305967.06</v>
      </c>
      <c r="Q721" s="252">
        <v>0</v>
      </c>
      <c r="R721" s="252">
        <v>0</v>
      </c>
      <c r="S721" s="250" t="s">
        <v>655</v>
      </c>
      <c r="T721" s="98"/>
      <c r="U721" s="99"/>
    </row>
    <row r="722" spans="1:21" s="94" customFormat="1" ht="9" customHeight="1">
      <c r="A722" s="254">
        <v>93</v>
      </c>
      <c r="B722" s="262" t="s">
        <v>592</v>
      </c>
      <c r="C722" s="263" t="s">
        <v>151</v>
      </c>
      <c r="D722" s="264" t="s">
        <v>150</v>
      </c>
      <c r="E722" s="265">
        <v>1961</v>
      </c>
      <c r="F722" s="266" t="s">
        <v>23</v>
      </c>
      <c r="G722" s="267">
        <v>2</v>
      </c>
      <c r="H722" s="267">
        <v>2</v>
      </c>
      <c r="I722" s="268">
        <v>686.9</v>
      </c>
      <c r="J722" s="268">
        <v>639.4</v>
      </c>
      <c r="K722" s="267">
        <v>25</v>
      </c>
      <c r="L722" s="261">
        <f>'Приложение 2'!G725</f>
        <v>2281736.23</v>
      </c>
      <c r="M722" s="252">
        <v>0</v>
      </c>
      <c r="N722" s="252">
        <v>0</v>
      </c>
      <c r="O722" s="252">
        <v>0</v>
      </c>
      <c r="P722" s="252">
        <f t="shared" si="152"/>
        <v>2281736.23</v>
      </c>
      <c r="Q722" s="252">
        <v>0</v>
      </c>
      <c r="R722" s="252">
        <v>0</v>
      </c>
      <c r="S722" s="250" t="s">
        <v>655</v>
      </c>
      <c r="T722" s="98"/>
      <c r="U722" s="99"/>
    </row>
    <row r="723" spans="1:21" s="94" customFormat="1" ht="9" customHeight="1">
      <c r="A723" s="254">
        <v>94</v>
      </c>
      <c r="B723" s="262" t="s">
        <v>593</v>
      </c>
      <c r="C723" s="263" t="s">
        <v>151</v>
      </c>
      <c r="D723" s="264" t="s">
        <v>150</v>
      </c>
      <c r="E723" s="265">
        <v>1961</v>
      </c>
      <c r="F723" s="266" t="s">
        <v>23</v>
      </c>
      <c r="G723" s="267">
        <v>2</v>
      </c>
      <c r="H723" s="267">
        <v>2</v>
      </c>
      <c r="I723" s="268">
        <v>697.6</v>
      </c>
      <c r="J723" s="268">
        <v>639.79999999999995</v>
      </c>
      <c r="K723" s="267">
        <v>35</v>
      </c>
      <c r="L723" s="261">
        <f>'Приложение 2'!G726</f>
        <v>2281736.23</v>
      </c>
      <c r="M723" s="252">
        <v>0</v>
      </c>
      <c r="N723" s="252">
        <v>0</v>
      </c>
      <c r="O723" s="252">
        <v>0</v>
      </c>
      <c r="P723" s="252">
        <f t="shared" si="152"/>
        <v>2281736.23</v>
      </c>
      <c r="Q723" s="252">
        <v>0</v>
      </c>
      <c r="R723" s="252">
        <v>0</v>
      </c>
      <c r="S723" s="250" t="s">
        <v>655</v>
      </c>
      <c r="T723" s="98"/>
      <c r="U723" s="99"/>
    </row>
    <row r="724" spans="1:21" s="94" customFormat="1" ht="9" customHeight="1">
      <c r="A724" s="254">
        <v>95</v>
      </c>
      <c r="B724" s="262" t="s">
        <v>504</v>
      </c>
      <c r="C724" s="263" t="s">
        <v>152</v>
      </c>
      <c r="D724" s="264" t="s">
        <v>150</v>
      </c>
      <c r="E724" s="265">
        <v>1957</v>
      </c>
      <c r="F724" s="266" t="s">
        <v>23</v>
      </c>
      <c r="G724" s="267">
        <v>5</v>
      </c>
      <c r="H724" s="267">
        <v>5</v>
      </c>
      <c r="I724" s="268">
        <v>4921.5</v>
      </c>
      <c r="J724" s="268">
        <v>3231.2</v>
      </c>
      <c r="K724" s="267">
        <v>96</v>
      </c>
      <c r="L724" s="261">
        <f>'Приложение 2'!G727</f>
        <v>7144055.5599999996</v>
      </c>
      <c r="M724" s="252">
        <v>0</v>
      </c>
      <c r="N724" s="252">
        <v>0</v>
      </c>
      <c r="O724" s="252">
        <v>0</v>
      </c>
      <c r="P724" s="252">
        <f>L724</f>
        <v>7144055.5599999996</v>
      </c>
      <c r="Q724" s="252">
        <v>0</v>
      </c>
      <c r="R724" s="252">
        <v>0</v>
      </c>
      <c r="S724" s="250" t="s">
        <v>655</v>
      </c>
      <c r="T724" s="98"/>
      <c r="U724" s="99"/>
    </row>
    <row r="725" spans="1:21" s="94" customFormat="1" ht="9" customHeight="1">
      <c r="A725" s="254">
        <v>96</v>
      </c>
      <c r="B725" s="262" t="s">
        <v>595</v>
      </c>
      <c r="C725" s="263" t="s">
        <v>151</v>
      </c>
      <c r="D725" s="264" t="s">
        <v>150</v>
      </c>
      <c r="E725" s="265">
        <v>1962</v>
      </c>
      <c r="F725" s="266" t="s">
        <v>23</v>
      </c>
      <c r="G725" s="267">
        <v>2</v>
      </c>
      <c r="H725" s="267">
        <v>2</v>
      </c>
      <c r="I725" s="268">
        <v>692.3</v>
      </c>
      <c r="J725" s="268">
        <v>644.5</v>
      </c>
      <c r="K725" s="267">
        <v>31</v>
      </c>
      <c r="L725" s="261">
        <f>'Приложение 2'!G728</f>
        <v>2285774.7000000002</v>
      </c>
      <c r="M725" s="252">
        <v>0</v>
      </c>
      <c r="N725" s="252">
        <v>0</v>
      </c>
      <c r="O725" s="252">
        <v>0</v>
      </c>
      <c r="P725" s="252">
        <f t="shared" si="152"/>
        <v>2285774.7000000002</v>
      </c>
      <c r="Q725" s="252">
        <v>0</v>
      </c>
      <c r="R725" s="252">
        <v>0</v>
      </c>
      <c r="S725" s="250" t="s">
        <v>655</v>
      </c>
      <c r="T725" s="98"/>
      <c r="U725" s="99"/>
    </row>
    <row r="726" spans="1:21" s="94" customFormat="1" ht="9" customHeight="1">
      <c r="A726" s="254">
        <v>97</v>
      </c>
      <c r="B726" s="262" t="s">
        <v>596</v>
      </c>
      <c r="C726" s="263" t="s">
        <v>151</v>
      </c>
      <c r="D726" s="264" t="s">
        <v>150</v>
      </c>
      <c r="E726" s="265">
        <v>1965</v>
      </c>
      <c r="F726" s="266" t="s">
        <v>24</v>
      </c>
      <c r="G726" s="267">
        <v>5</v>
      </c>
      <c r="H726" s="267">
        <v>2</v>
      </c>
      <c r="I726" s="268">
        <v>1849.4</v>
      </c>
      <c r="J726" s="268">
        <v>1447.3</v>
      </c>
      <c r="K726" s="267">
        <v>38</v>
      </c>
      <c r="L726" s="261">
        <f>'Приложение 2'!G729</f>
        <v>3992680.27</v>
      </c>
      <c r="M726" s="252">
        <v>0</v>
      </c>
      <c r="N726" s="252">
        <v>0</v>
      </c>
      <c r="O726" s="252">
        <v>0</v>
      </c>
      <c r="P726" s="252">
        <f t="shared" si="152"/>
        <v>3992680.27</v>
      </c>
      <c r="Q726" s="252">
        <v>0</v>
      </c>
      <c r="R726" s="252">
        <v>0</v>
      </c>
      <c r="S726" s="250" t="s">
        <v>655</v>
      </c>
      <c r="T726" s="101"/>
      <c r="U726" s="99"/>
    </row>
    <row r="727" spans="1:21" s="94" customFormat="1" ht="9" customHeight="1">
      <c r="A727" s="254">
        <v>98</v>
      </c>
      <c r="B727" s="262" t="s">
        <v>607</v>
      </c>
      <c r="C727" s="263" t="s">
        <v>151</v>
      </c>
      <c r="D727" s="264" t="s">
        <v>150</v>
      </c>
      <c r="E727" s="265">
        <v>1993</v>
      </c>
      <c r="F727" s="266" t="s">
        <v>23</v>
      </c>
      <c r="G727" s="267">
        <v>5</v>
      </c>
      <c r="H727" s="267">
        <v>2</v>
      </c>
      <c r="I727" s="268">
        <v>1598.3</v>
      </c>
      <c r="J727" s="268">
        <v>1409.3</v>
      </c>
      <c r="K727" s="267">
        <v>47</v>
      </c>
      <c r="L727" s="261">
        <f>'Приложение 2'!G730</f>
        <v>1816038.67</v>
      </c>
      <c r="M727" s="252">
        <v>0</v>
      </c>
      <c r="N727" s="252">
        <v>0</v>
      </c>
      <c r="O727" s="252">
        <v>0</v>
      </c>
      <c r="P727" s="252">
        <f t="shared" si="152"/>
        <v>1816038.67</v>
      </c>
      <c r="Q727" s="252">
        <v>0</v>
      </c>
      <c r="R727" s="252">
        <v>0</v>
      </c>
      <c r="S727" s="250" t="s">
        <v>655</v>
      </c>
      <c r="T727" s="98"/>
      <c r="U727" s="99"/>
    </row>
    <row r="728" spans="1:21" s="94" customFormat="1" ht="9" customHeight="1">
      <c r="A728" s="254">
        <v>99</v>
      </c>
      <c r="B728" s="262" t="s">
        <v>608</v>
      </c>
      <c r="C728" s="263" t="s">
        <v>151</v>
      </c>
      <c r="D728" s="264" t="s">
        <v>150</v>
      </c>
      <c r="E728" s="265">
        <v>1940</v>
      </c>
      <c r="F728" s="266" t="s">
        <v>23</v>
      </c>
      <c r="G728" s="267">
        <v>2</v>
      </c>
      <c r="H728" s="267">
        <v>2</v>
      </c>
      <c r="I728" s="268">
        <v>795.39</v>
      </c>
      <c r="J728" s="268">
        <v>682.39</v>
      </c>
      <c r="K728" s="267">
        <v>29</v>
      </c>
      <c r="L728" s="261">
        <f>'Приложение 2'!G731</f>
        <v>3230776.96</v>
      </c>
      <c r="M728" s="252">
        <v>0</v>
      </c>
      <c r="N728" s="252">
        <v>0</v>
      </c>
      <c r="O728" s="252">
        <v>0</v>
      </c>
      <c r="P728" s="252">
        <f t="shared" si="152"/>
        <v>3230776.96</v>
      </c>
      <c r="Q728" s="252">
        <v>0</v>
      </c>
      <c r="R728" s="252">
        <v>0</v>
      </c>
      <c r="S728" s="250" t="s">
        <v>655</v>
      </c>
      <c r="T728" s="98"/>
      <c r="U728" s="99"/>
    </row>
    <row r="729" spans="1:21" s="94" customFormat="1" ht="9" customHeight="1">
      <c r="A729" s="254">
        <v>100</v>
      </c>
      <c r="B729" s="262" t="s">
        <v>266</v>
      </c>
      <c r="C729" s="263" t="s">
        <v>151</v>
      </c>
      <c r="D729" s="264" t="s">
        <v>150</v>
      </c>
      <c r="E729" s="265">
        <v>1995</v>
      </c>
      <c r="F729" s="266" t="s">
        <v>23</v>
      </c>
      <c r="G729" s="267">
        <v>5</v>
      </c>
      <c r="H729" s="267">
        <v>4</v>
      </c>
      <c r="I729" s="268">
        <v>3107</v>
      </c>
      <c r="J729" s="268">
        <v>2684.5</v>
      </c>
      <c r="K729" s="267">
        <v>125</v>
      </c>
      <c r="L729" s="261">
        <f>'Приложение 2'!G732</f>
        <v>3988610.26</v>
      </c>
      <c r="M729" s="252">
        <v>0</v>
      </c>
      <c r="N729" s="252">
        <v>0</v>
      </c>
      <c r="O729" s="252">
        <v>0</v>
      </c>
      <c r="P729" s="252">
        <f t="shared" si="152"/>
        <v>3988610.26</v>
      </c>
      <c r="Q729" s="252">
        <v>0</v>
      </c>
      <c r="R729" s="252">
        <v>0</v>
      </c>
      <c r="S729" s="250" t="s">
        <v>655</v>
      </c>
      <c r="T729" s="98"/>
      <c r="U729" s="99"/>
    </row>
    <row r="730" spans="1:21" s="94" customFormat="1" ht="9" customHeight="1">
      <c r="A730" s="254">
        <v>101</v>
      </c>
      <c r="B730" s="262" t="s">
        <v>611</v>
      </c>
      <c r="C730" s="263" t="s">
        <v>151</v>
      </c>
      <c r="D730" s="264" t="s">
        <v>150</v>
      </c>
      <c r="E730" s="265">
        <v>1994</v>
      </c>
      <c r="F730" s="266" t="s">
        <v>23</v>
      </c>
      <c r="G730" s="267">
        <v>10</v>
      </c>
      <c r="H730" s="267">
        <v>4</v>
      </c>
      <c r="I730" s="268">
        <v>9501.6</v>
      </c>
      <c r="J730" s="268">
        <v>8552.7999999999993</v>
      </c>
      <c r="K730" s="267">
        <v>120</v>
      </c>
      <c r="L730" s="261">
        <f>'Приложение 2'!G733</f>
        <v>5262523.54</v>
      </c>
      <c r="M730" s="252">
        <v>0</v>
      </c>
      <c r="N730" s="252">
        <v>0</v>
      </c>
      <c r="O730" s="252">
        <v>0</v>
      </c>
      <c r="P730" s="252">
        <f t="shared" si="152"/>
        <v>5262523.54</v>
      </c>
      <c r="Q730" s="252">
        <v>0</v>
      </c>
      <c r="R730" s="252">
        <v>0</v>
      </c>
      <c r="S730" s="250" t="s">
        <v>655</v>
      </c>
      <c r="T730" s="98"/>
      <c r="U730" s="99"/>
    </row>
    <row r="731" spans="1:21" s="94" customFormat="1" ht="9" customHeight="1">
      <c r="A731" s="254">
        <v>102</v>
      </c>
      <c r="B731" s="262" t="s">
        <v>267</v>
      </c>
      <c r="C731" s="263" t="s">
        <v>151</v>
      </c>
      <c r="D731" s="264" t="s">
        <v>150</v>
      </c>
      <c r="E731" s="265">
        <v>1994</v>
      </c>
      <c r="F731" s="266" t="s">
        <v>24</v>
      </c>
      <c r="G731" s="267">
        <v>5</v>
      </c>
      <c r="H731" s="267">
        <v>4</v>
      </c>
      <c r="I731" s="268">
        <v>3007.5</v>
      </c>
      <c r="J731" s="268">
        <v>2807.5</v>
      </c>
      <c r="K731" s="267">
        <v>141</v>
      </c>
      <c r="L731" s="261">
        <f>'Приложение 2'!G734</f>
        <v>3272288.42</v>
      </c>
      <c r="M731" s="252">
        <v>0</v>
      </c>
      <c r="N731" s="252">
        <v>0</v>
      </c>
      <c r="O731" s="252">
        <v>0</v>
      </c>
      <c r="P731" s="252">
        <f t="shared" si="152"/>
        <v>3272288.42</v>
      </c>
      <c r="Q731" s="252">
        <v>0</v>
      </c>
      <c r="R731" s="252">
        <v>0</v>
      </c>
      <c r="S731" s="250" t="s">
        <v>655</v>
      </c>
      <c r="T731" s="98"/>
      <c r="U731" s="99"/>
    </row>
    <row r="732" spans="1:21" s="94" customFormat="1" ht="9" customHeight="1">
      <c r="A732" s="254">
        <v>103</v>
      </c>
      <c r="B732" s="262" t="s">
        <v>609</v>
      </c>
      <c r="C732" s="263" t="s">
        <v>151</v>
      </c>
      <c r="D732" s="264" t="s">
        <v>150</v>
      </c>
      <c r="E732" s="265">
        <v>1950</v>
      </c>
      <c r="F732" s="266" t="s">
        <v>24</v>
      </c>
      <c r="G732" s="267">
        <v>2</v>
      </c>
      <c r="H732" s="267">
        <v>2</v>
      </c>
      <c r="I732" s="268">
        <v>617.6</v>
      </c>
      <c r="J732" s="268">
        <v>523.20000000000005</v>
      </c>
      <c r="K732" s="267">
        <v>65</v>
      </c>
      <c r="L732" s="261">
        <f>'Приложение 2'!G735</f>
        <v>3747701.28</v>
      </c>
      <c r="M732" s="252">
        <v>0</v>
      </c>
      <c r="N732" s="252">
        <v>0</v>
      </c>
      <c r="O732" s="252">
        <v>0</v>
      </c>
      <c r="P732" s="252">
        <f t="shared" si="152"/>
        <v>3747701.28</v>
      </c>
      <c r="Q732" s="252">
        <v>0</v>
      </c>
      <c r="R732" s="252">
        <v>0</v>
      </c>
      <c r="S732" s="250" t="s">
        <v>655</v>
      </c>
      <c r="T732" s="98"/>
      <c r="U732" s="99"/>
    </row>
    <row r="733" spans="1:21" s="94" customFormat="1" ht="9" customHeight="1">
      <c r="A733" s="254">
        <v>104</v>
      </c>
      <c r="B733" s="262" t="s">
        <v>610</v>
      </c>
      <c r="C733" s="263" t="s">
        <v>151</v>
      </c>
      <c r="D733" s="264" t="s">
        <v>150</v>
      </c>
      <c r="E733" s="265">
        <v>1904</v>
      </c>
      <c r="F733" s="266" t="s">
        <v>23</v>
      </c>
      <c r="G733" s="267">
        <v>1</v>
      </c>
      <c r="H733" s="267">
        <v>2</v>
      </c>
      <c r="I733" s="268">
        <v>342.4</v>
      </c>
      <c r="J733" s="268">
        <v>306.39999999999998</v>
      </c>
      <c r="K733" s="267">
        <v>38</v>
      </c>
      <c r="L733" s="261">
        <f>'Приложение 2'!G736</f>
        <v>2350390.2400000002</v>
      </c>
      <c r="M733" s="252">
        <v>0</v>
      </c>
      <c r="N733" s="252">
        <v>0</v>
      </c>
      <c r="O733" s="252">
        <v>0</v>
      </c>
      <c r="P733" s="252">
        <f t="shared" si="152"/>
        <v>2350390.2400000002</v>
      </c>
      <c r="Q733" s="252">
        <v>0</v>
      </c>
      <c r="R733" s="252">
        <v>0</v>
      </c>
      <c r="S733" s="250" t="s">
        <v>655</v>
      </c>
      <c r="T733" s="98"/>
      <c r="U733" s="99"/>
    </row>
    <row r="734" spans="1:21" s="94" customFormat="1" ht="9" customHeight="1">
      <c r="A734" s="254">
        <v>105</v>
      </c>
      <c r="B734" s="262" t="s">
        <v>612</v>
      </c>
      <c r="C734" s="263" t="s">
        <v>151</v>
      </c>
      <c r="D734" s="264" t="s">
        <v>150</v>
      </c>
      <c r="E734" s="265">
        <v>1947</v>
      </c>
      <c r="F734" s="266" t="s">
        <v>23</v>
      </c>
      <c r="G734" s="267">
        <v>2</v>
      </c>
      <c r="H734" s="267">
        <v>1</v>
      </c>
      <c r="I734" s="268">
        <v>267.10000000000002</v>
      </c>
      <c r="J734" s="268">
        <v>231.3</v>
      </c>
      <c r="K734" s="267">
        <v>14</v>
      </c>
      <c r="L734" s="261">
        <f>'Приложение 2'!G737</f>
        <v>977310.03</v>
      </c>
      <c r="M734" s="252">
        <v>0</v>
      </c>
      <c r="N734" s="252">
        <v>0</v>
      </c>
      <c r="O734" s="252">
        <v>0</v>
      </c>
      <c r="P734" s="252">
        <f t="shared" si="152"/>
        <v>977310.03</v>
      </c>
      <c r="Q734" s="252">
        <v>0</v>
      </c>
      <c r="R734" s="252">
        <v>0</v>
      </c>
      <c r="S734" s="250" t="s">
        <v>655</v>
      </c>
      <c r="T734" s="98" t="s">
        <v>964</v>
      </c>
      <c r="U734" s="99"/>
    </row>
    <row r="735" spans="1:21" s="94" customFormat="1" ht="9" customHeight="1">
      <c r="A735" s="254">
        <v>106</v>
      </c>
      <c r="B735" s="262" t="s">
        <v>615</v>
      </c>
      <c r="C735" s="263" t="s">
        <v>151</v>
      </c>
      <c r="D735" s="264" t="s">
        <v>150</v>
      </c>
      <c r="E735" s="265">
        <v>1961</v>
      </c>
      <c r="F735" s="266" t="s">
        <v>23</v>
      </c>
      <c r="G735" s="267">
        <v>4</v>
      </c>
      <c r="H735" s="267">
        <v>2</v>
      </c>
      <c r="I735" s="268">
        <v>1389.4</v>
      </c>
      <c r="J735" s="268">
        <v>979.8</v>
      </c>
      <c r="K735" s="267">
        <v>42</v>
      </c>
      <c r="L735" s="261">
        <f>'Приложение 2'!G738</f>
        <v>2192889.87</v>
      </c>
      <c r="M735" s="252">
        <v>0</v>
      </c>
      <c r="N735" s="252">
        <v>0</v>
      </c>
      <c r="O735" s="252">
        <v>0</v>
      </c>
      <c r="P735" s="252">
        <f t="shared" si="152"/>
        <v>2192889.87</v>
      </c>
      <c r="Q735" s="252">
        <v>0</v>
      </c>
      <c r="R735" s="252">
        <v>0</v>
      </c>
      <c r="S735" s="250" t="s">
        <v>655</v>
      </c>
      <c r="T735" s="98"/>
      <c r="U735" s="99"/>
    </row>
    <row r="736" spans="1:21" s="94" customFormat="1" ht="9" customHeight="1">
      <c r="A736" s="254">
        <v>107</v>
      </c>
      <c r="B736" s="262" t="s">
        <v>616</v>
      </c>
      <c r="C736" s="263" t="s">
        <v>151</v>
      </c>
      <c r="D736" s="264" t="s">
        <v>150</v>
      </c>
      <c r="E736" s="265">
        <v>1951</v>
      </c>
      <c r="F736" s="266" t="s">
        <v>23</v>
      </c>
      <c r="G736" s="267">
        <v>2</v>
      </c>
      <c r="H736" s="267">
        <v>2</v>
      </c>
      <c r="I736" s="268">
        <v>939.5</v>
      </c>
      <c r="J736" s="268">
        <v>611.4</v>
      </c>
      <c r="K736" s="267">
        <v>29</v>
      </c>
      <c r="L736" s="261">
        <f>'Приложение 2'!G739</f>
        <v>3057122.7</v>
      </c>
      <c r="M736" s="252">
        <v>0</v>
      </c>
      <c r="N736" s="252">
        <v>0</v>
      </c>
      <c r="O736" s="252">
        <v>0</v>
      </c>
      <c r="P736" s="252">
        <f t="shared" si="152"/>
        <v>3057122.7</v>
      </c>
      <c r="Q736" s="252">
        <v>0</v>
      </c>
      <c r="R736" s="252">
        <v>0</v>
      </c>
      <c r="S736" s="250" t="s">
        <v>655</v>
      </c>
      <c r="T736" s="98"/>
      <c r="U736" s="99"/>
    </row>
    <row r="737" spans="1:21" s="94" customFormat="1" ht="9" customHeight="1">
      <c r="A737" s="254">
        <v>108</v>
      </c>
      <c r="B737" s="262" t="s">
        <v>617</v>
      </c>
      <c r="C737" s="263" t="s">
        <v>151</v>
      </c>
      <c r="D737" s="264" t="s">
        <v>150</v>
      </c>
      <c r="E737" s="265">
        <v>1948</v>
      </c>
      <c r="F737" s="266" t="s">
        <v>23</v>
      </c>
      <c r="G737" s="267">
        <v>2</v>
      </c>
      <c r="H737" s="267">
        <v>2</v>
      </c>
      <c r="I737" s="268">
        <v>542.20000000000005</v>
      </c>
      <c r="J737" s="268">
        <v>338.4</v>
      </c>
      <c r="K737" s="267">
        <v>32</v>
      </c>
      <c r="L737" s="261">
        <f>'Приложение 2'!G740</f>
        <v>1833465.93</v>
      </c>
      <c r="M737" s="252">
        <v>0</v>
      </c>
      <c r="N737" s="252">
        <v>0</v>
      </c>
      <c r="O737" s="252">
        <v>0</v>
      </c>
      <c r="P737" s="252">
        <f t="shared" si="152"/>
        <v>1833465.93</v>
      </c>
      <c r="Q737" s="252">
        <v>0</v>
      </c>
      <c r="R737" s="252">
        <v>0</v>
      </c>
      <c r="S737" s="250" t="s">
        <v>655</v>
      </c>
      <c r="T737" s="98"/>
      <c r="U737" s="99"/>
    </row>
    <row r="738" spans="1:21" s="94" customFormat="1" ht="9" customHeight="1">
      <c r="A738" s="254">
        <v>109</v>
      </c>
      <c r="B738" s="262" t="s">
        <v>620</v>
      </c>
      <c r="C738" s="263" t="s">
        <v>151</v>
      </c>
      <c r="D738" s="264" t="s">
        <v>150</v>
      </c>
      <c r="E738" s="265">
        <v>1952</v>
      </c>
      <c r="F738" s="266" t="s">
        <v>23</v>
      </c>
      <c r="G738" s="267">
        <v>3</v>
      </c>
      <c r="H738" s="267">
        <v>3</v>
      </c>
      <c r="I738" s="268">
        <v>2575.1999999999998</v>
      </c>
      <c r="J738" s="268">
        <v>1434.3</v>
      </c>
      <c r="K738" s="267">
        <v>52</v>
      </c>
      <c r="L738" s="261">
        <f>'Приложение 2'!G741</f>
        <v>4510972.34</v>
      </c>
      <c r="M738" s="252">
        <v>0</v>
      </c>
      <c r="N738" s="252">
        <v>0</v>
      </c>
      <c r="O738" s="252">
        <v>0</v>
      </c>
      <c r="P738" s="252">
        <f t="shared" si="152"/>
        <v>4510972.34</v>
      </c>
      <c r="Q738" s="252">
        <v>0</v>
      </c>
      <c r="R738" s="252">
        <v>0</v>
      </c>
      <c r="S738" s="250" t="s">
        <v>655</v>
      </c>
      <c r="T738" s="98"/>
      <c r="U738" s="99"/>
    </row>
    <row r="739" spans="1:21" s="94" customFormat="1" ht="9" customHeight="1">
      <c r="A739" s="254">
        <v>110</v>
      </c>
      <c r="B739" s="262" t="s">
        <v>621</v>
      </c>
      <c r="C739" s="263" t="s">
        <v>151</v>
      </c>
      <c r="D739" s="264" t="s">
        <v>150</v>
      </c>
      <c r="E739" s="265">
        <v>1952</v>
      </c>
      <c r="F739" s="266" t="s">
        <v>23</v>
      </c>
      <c r="G739" s="267">
        <v>2</v>
      </c>
      <c r="H739" s="267">
        <v>1</v>
      </c>
      <c r="I739" s="268">
        <v>428.44</v>
      </c>
      <c r="J739" s="268">
        <v>399.9</v>
      </c>
      <c r="K739" s="267">
        <v>15</v>
      </c>
      <c r="L739" s="261">
        <f>'Приложение 2'!G742</f>
        <v>1575811.46</v>
      </c>
      <c r="M739" s="252">
        <v>0</v>
      </c>
      <c r="N739" s="252">
        <v>0</v>
      </c>
      <c r="O739" s="252">
        <v>0</v>
      </c>
      <c r="P739" s="252">
        <f t="shared" si="152"/>
        <v>1575811.46</v>
      </c>
      <c r="Q739" s="252">
        <v>0</v>
      </c>
      <c r="R739" s="252">
        <v>0</v>
      </c>
      <c r="S739" s="250" t="s">
        <v>655</v>
      </c>
      <c r="T739" s="98"/>
      <c r="U739" s="99"/>
    </row>
    <row r="740" spans="1:21" s="94" customFormat="1" ht="9" customHeight="1">
      <c r="A740" s="254">
        <v>111</v>
      </c>
      <c r="B740" s="262" t="s">
        <v>622</v>
      </c>
      <c r="C740" s="263" t="s">
        <v>151</v>
      </c>
      <c r="D740" s="264" t="s">
        <v>150</v>
      </c>
      <c r="E740" s="265">
        <v>1999</v>
      </c>
      <c r="F740" s="266" t="s">
        <v>23</v>
      </c>
      <c r="G740" s="267">
        <v>5</v>
      </c>
      <c r="H740" s="267">
        <v>5</v>
      </c>
      <c r="I740" s="268">
        <v>3896.3</v>
      </c>
      <c r="J740" s="268">
        <v>3520.8</v>
      </c>
      <c r="K740" s="267">
        <v>137</v>
      </c>
      <c r="L740" s="261">
        <f>'Приложение 2'!G743</f>
        <v>4452591.45</v>
      </c>
      <c r="M740" s="252">
        <v>0</v>
      </c>
      <c r="N740" s="252">
        <v>0</v>
      </c>
      <c r="O740" s="252">
        <v>0</v>
      </c>
      <c r="P740" s="252">
        <f t="shared" si="152"/>
        <v>4452591.45</v>
      </c>
      <c r="Q740" s="252">
        <v>0</v>
      </c>
      <c r="R740" s="252">
        <v>0</v>
      </c>
      <c r="S740" s="250" t="s">
        <v>655</v>
      </c>
      <c r="T740" s="98"/>
      <c r="U740" s="99"/>
    </row>
    <row r="741" spans="1:21" s="94" customFormat="1" ht="9" customHeight="1">
      <c r="A741" s="254">
        <v>112</v>
      </c>
      <c r="B741" s="262" t="s">
        <v>623</v>
      </c>
      <c r="C741" s="263" t="s">
        <v>151</v>
      </c>
      <c r="D741" s="264" t="s">
        <v>150</v>
      </c>
      <c r="E741" s="265">
        <v>1966</v>
      </c>
      <c r="F741" s="266" t="s">
        <v>23</v>
      </c>
      <c r="G741" s="267">
        <v>5</v>
      </c>
      <c r="H741" s="267">
        <v>1</v>
      </c>
      <c r="I741" s="268">
        <v>2101.8000000000002</v>
      </c>
      <c r="J741" s="268">
        <v>1285.5</v>
      </c>
      <c r="K741" s="267">
        <v>142</v>
      </c>
      <c r="L741" s="261">
        <f>'Приложение 2'!G744</f>
        <v>2927891.62</v>
      </c>
      <c r="M741" s="252">
        <v>0</v>
      </c>
      <c r="N741" s="252">
        <v>0</v>
      </c>
      <c r="O741" s="252">
        <v>0</v>
      </c>
      <c r="P741" s="252">
        <f t="shared" si="152"/>
        <v>2927891.62</v>
      </c>
      <c r="Q741" s="252">
        <v>0</v>
      </c>
      <c r="R741" s="252">
        <v>0</v>
      </c>
      <c r="S741" s="250" t="s">
        <v>655</v>
      </c>
      <c r="T741" s="98"/>
      <c r="U741" s="99"/>
    </row>
    <row r="742" spans="1:21" s="94" customFormat="1" ht="9" customHeight="1">
      <c r="A742" s="254">
        <v>113</v>
      </c>
      <c r="B742" s="262" t="s">
        <v>625</v>
      </c>
      <c r="C742" s="263" t="s">
        <v>151</v>
      </c>
      <c r="D742" s="264" t="s">
        <v>150</v>
      </c>
      <c r="E742" s="265">
        <v>1940</v>
      </c>
      <c r="F742" s="266" t="s">
        <v>23</v>
      </c>
      <c r="G742" s="267">
        <v>2</v>
      </c>
      <c r="H742" s="267">
        <v>2</v>
      </c>
      <c r="I742" s="268">
        <v>421.4</v>
      </c>
      <c r="J742" s="268">
        <v>370.4</v>
      </c>
      <c r="K742" s="267">
        <v>24</v>
      </c>
      <c r="L742" s="261">
        <f>'Приложение 2'!G745</f>
        <v>1566926.82</v>
      </c>
      <c r="M742" s="252">
        <v>0</v>
      </c>
      <c r="N742" s="252">
        <v>0</v>
      </c>
      <c r="O742" s="252">
        <v>0</v>
      </c>
      <c r="P742" s="252">
        <f t="shared" si="152"/>
        <v>1566926.82</v>
      </c>
      <c r="Q742" s="252">
        <v>0</v>
      </c>
      <c r="R742" s="252">
        <v>0</v>
      </c>
      <c r="S742" s="250" t="s">
        <v>655</v>
      </c>
      <c r="T742" s="98"/>
      <c r="U742" s="99"/>
    </row>
    <row r="743" spans="1:21" s="94" customFormat="1" ht="9" customHeight="1">
      <c r="A743" s="254">
        <v>114</v>
      </c>
      <c r="B743" s="262" t="s">
        <v>624</v>
      </c>
      <c r="C743" s="263" t="s">
        <v>151</v>
      </c>
      <c r="D743" s="264" t="s">
        <v>150</v>
      </c>
      <c r="E743" s="265">
        <v>1940</v>
      </c>
      <c r="F743" s="266" t="s">
        <v>23</v>
      </c>
      <c r="G743" s="267">
        <v>2</v>
      </c>
      <c r="H743" s="267">
        <v>2</v>
      </c>
      <c r="I743" s="268">
        <v>413.7</v>
      </c>
      <c r="J743" s="268">
        <v>358.3</v>
      </c>
      <c r="K743" s="267">
        <v>21</v>
      </c>
      <c r="L743" s="261">
        <f>'Приложение 2'!G746</f>
        <v>1532599.82</v>
      </c>
      <c r="M743" s="252">
        <v>0</v>
      </c>
      <c r="N743" s="252">
        <v>0</v>
      </c>
      <c r="O743" s="252">
        <v>0</v>
      </c>
      <c r="P743" s="252">
        <f t="shared" si="152"/>
        <v>1532599.82</v>
      </c>
      <c r="Q743" s="252">
        <v>0</v>
      </c>
      <c r="R743" s="252">
        <v>0</v>
      </c>
      <c r="S743" s="250" t="s">
        <v>655</v>
      </c>
      <c r="T743" s="98"/>
      <c r="U743" s="99"/>
    </row>
    <row r="744" spans="1:21" s="94" customFormat="1" ht="9" customHeight="1">
      <c r="A744" s="254">
        <v>115</v>
      </c>
      <c r="B744" s="262" t="s">
        <v>626</v>
      </c>
      <c r="C744" s="263" t="s">
        <v>151</v>
      </c>
      <c r="D744" s="264" t="s">
        <v>150</v>
      </c>
      <c r="E744" s="265">
        <v>1882</v>
      </c>
      <c r="F744" s="266" t="s">
        <v>656</v>
      </c>
      <c r="G744" s="267">
        <v>1</v>
      </c>
      <c r="H744" s="267">
        <v>2</v>
      </c>
      <c r="I744" s="268">
        <v>357.1</v>
      </c>
      <c r="J744" s="268">
        <v>317.10000000000002</v>
      </c>
      <c r="K744" s="267">
        <v>26</v>
      </c>
      <c r="L744" s="261">
        <f>'Приложение 2'!G747</f>
        <v>1627503.9</v>
      </c>
      <c r="M744" s="252">
        <v>0</v>
      </c>
      <c r="N744" s="252">
        <v>0</v>
      </c>
      <c r="O744" s="252">
        <v>0</v>
      </c>
      <c r="P744" s="252">
        <f t="shared" si="152"/>
        <v>1627503.9</v>
      </c>
      <c r="Q744" s="252">
        <v>0</v>
      </c>
      <c r="R744" s="252">
        <v>0</v>
      </c>
      <c r="S744" s="250" t="s">
        <v>655</v>
      </c>
      <c r="T744" s="98"/>
      <c r="U744" s="99"/>
    </row>
    <row r="745" spans="1:21" s="94" customFormat="1" ht="9" customHeight="1">
      <c r="A745" s="254">
        <v>116</v>
      </c>
      <c r="B745" s="262" t="s">
        <v>627</v>
      </c>
      <c r="C745" s="263" t="s">
        <v>151</v>
      </c>
      <c r="D745" s="264" t="s">
        <v>150</v>
      </c>
      <c r="E745" s="265">
        <v>1880</v>
      </c>
      <c r="F745" s="266" t="s">
        <v>35</v>
      </c>
      <c r="G745" s="267">
        <v>1</v>
      </c>
      <c r="H745" s="267">
        <v>2</v>
      </c>
      <c r="I745" s="268">
        <v>389.9</v>
      </c>
      <c r="J745" s="268">
        <v>320.10000000000002</v>
      </c>
      <c r="K745" s="267">
        <v>25</v>
      </c>
      <c r="L745" s="261">
        <f>'Приложение 2'!G748</f>
        <v>1768850.39</v>
      </c>
      <c r="M745" s="252">
        <v>0</v>
      </c>
      <c r="N745" s="252">
        <v>0</v>
      </c>
      <c r="O745" s="252">
        <v>0</v>
      </c>
      <c r="P745" s="252">
        <f t="shared" si="152"/>
        <v>1768850.39</v>
      </c>
      <c r="Q745" s="252">
        <v>0</v>
      </c>
      <c r="R745" s="252">
        <v>0</v>
      </c>
      <c r="S745" s="250" t="s">
        <v>655</v>
      </c>
      <c r="T745" s="98"/>
      <c r="U745" s="99"/>
    </row>
    <row r="746" spans="1:21" s="94" customFormat="1" ht="9" customHeight="1">
      <c r="A746" s="254">
        <v>117</v>
      </c>
      <c r="B746" s="262" t="s">
        <v>634</v>
      </c>
      <c r="C746" s="263" t="s">
        <v>151</v>
      </c>
      <c r="D746" s="264" t="s">
        <v>150</v>
      </c>
      <c r="E746" s="265">
        <v>1946</v>
      </c>
      <c r="F746" s="259" t="s">
        <v>23</v>
      </c>
      <c r="G746" s="267">
        <v>4</v>
      </c>
      <c r="H746" s="267">
        <v>4</v>
      </c>
      <c r="I746" s="268">
        <v>2734.2</v>
      </c>
      <c r="J746" s="268">
        <v>1845.6</v>
      </c>
      <c r="K746" s="267">
        <v>78</v>
      </c>
      <c r="L746" s="261">
        <f>'Приложение 2'!G749</f>
        <v>4691895.8499999996</v>
      </c>
      <c r="M746" s="252">
        <v>0</v>
      </c>
      <c r="N746" s="252">
        <v>0</v>
      </c>
      <c r="O746" s="252">
        <v>0</v>
      </c>
      <c r="P746" s="252">
        <f t="shared" si="152"/>
        <v>4691895.8499999996</v>
      </c>
      <c r="Q746" s="252">
        <v>0</v>
      </c>
      <c r="R746" s="252">
        <v>0</v>
      </c>
      <c r="S746" s="250" t="s">
        <v>655</v>
      </c>
      <c r="T746" s="98"/>
      <c r="U746" s="99"/>
    </row>
    <row r="747" spans="1:21" s="94" customFormat="1" ht="9" customHeight="1">
      <c r="A747" s="254">
        <v>118</v>
      </c>
      <c r="B747" s="262" t="s">
        <v>635</v>
      </c>
      <c r="C747" s="263" t="s">
        <v>151</v>
      </c>
      <c r="D747" s="264" t="s">
        <v>150</v>
      </c>
      <c r="E747" s="265">
        <v>1957</v>
      </c>
      <c r="F747" s="259" t="s">
        <v>23</v>
      </c>
      <c r="G747" s="267">
        <v>4</v>
      </c>
      <c r="H747" s="267">
        <v>3</v>
      </c>
      <c r="I747" s="268">
        <v>2579.8000000000002</v>
      </c>
      <c r="J747" s="268">
        <v>2024.2</v>
      </c>
      <c r="K747" s="267">
        <v>22</v>
      </c>
      <c r="L747" s="261">
        <f>'Приложение 2'!G750</f>
        <v>4260587.12</v>
      </c>
      <c r="M747" s="252">
        <v>0</v>
      </c>
      <c r="N747" s="252">
        <v>0</v>
      </c>
      <c r="O747" s="252">
        <v>0</v>
      </c>
      <c r="P747" s="252">
        <f t="shared" si="152"/>
        <v>4260587.12</v>
      </c>
      <c r="Q747" s="252">
        <v>0</v>
      </c>
      <c r="R747" s="252">
        <v>0</v>
      </c>
      <c r="S747" s="250" t="s">
        <v>655</v>
      </c>
      <c r="T747" s="98"/>
      <c r="U747" s="99"/>
    </row>
    <row r="748" spans="1:21" s="94" customFormat="1" ht="9" customHeight="1">
      <c r="A748" s="254">
        <v>119</v>
      </c>
      <c r="B748" s="262" t="s">
        <v>636</v>
      </c>
      <c r="C748" s="263" t="s">
        <v>151</v>
      </c>
      <c r="D748" s="264" t="s">
        <v>150</v>
      </c>
      <c r="E748" s="347">
        <v>1956</v>
      </c>
      <c r="F748" s="259" t="s">
        <v>23</v>
      </c>
      <c r="G748" s="267">
        <v>4</v>
      </c>
      <c r="H748" s="267">
        <v>3</v>
      </c>
      <c r="I748" s="268">
        <v>3576.5</v>
      </c>
      <c r="J748" s="268">
        <v>2147.5</v>
      </c>
      <c r="K748" s="267">
        <v>13</v>
      </c>
      <c r="L748" s="261">
        <f>'Приложение 2'!G751</f>
        <v>4846165.4400000004</v>
      </c>
      <c r="M748" s="252">
        <v>0</v>
      </c>
      <c r="N748" s="252">
        <v>0</v>
      </c>
      <c r="O748" s="252">
        <v>0</v>
      </c>
      <c r="P748" s="252">
        <f t="shared" si="152"/>
        <v>4846165.4400000004</v>
      </c>
      <c r="Q748" s="252">
        <v>0</v>
      </c>
      <c r="R748" s="252">
        <v>0</v>
      </c>
      <c r="S748" s="250" t="s">
        <v>655</v>
      </c>
      <c r="T748" s="98"/>
      <c r="U748" s="99"/>
    </row>
    <row r="749" spans="1:21" s="94" customFormat="1" ht="9" customHeight="1">
      <c r="A749" s="254">
        <v>120</v>
      </c>
      <c r="B749" s="262" t="s">
        <v>630</v>
      </c>
      <c r="C749" s="263" t="s">
        <v>151</v>
      </c>
      <c r="D749" s="264" t="s">
        <v>150</v>
      </c>
      <c r="E749" s="265">
        <v>1952</v>
      </c>
      <c r="F749" s="266" t="s">
        <v>23</v>
      </c>
      <c r="G749" s="267">
        <v>2</v>
      </c>
      <c r="H749" s="267">
        <v>1</v>
      </c>
      <c r="I749" s="268">
        <v>932.2</v>
      </c>
      <c r="J749" s="268">
        <v>511.5</v>
      </c>
      <c r="K749" s="267">
        <v>119</v>
      </c>
      <c r="L749" s="261">
        <f>'Приложение 2'!G752</f>
        <v>2798660.55</v>
      </c>
      <c r="M749" s="252">
        <v>0</v>
      </c>
      <c r="N749" s="252">
        <v>0</v>
      </c>
      <c r="O749" s="252">
        <v>0</v>
      </c>
      <c r="P749" s="252">
        <f t="shared" si="152"/>
        <v>2798660.55</v>
      </c>
      <c r="Q749" s="252">
        <v>0</v>
      </c>
      <c r="R749" s="252">
        <v>0</v>
      </c>
      <c r="S749" s="250" t="s">
        <v>655</v>
      </c>
      <c r="T749" s="98"/>
      <c r="U749" s="99"/>
    </row>
    <row r="750" spans="1:21" s="94" customFormat="1" ht="9" customHeight="1">
      <c r="A750" s="254">
        <v>121</v>
      </c>
      <c r="B750" s="255" t="s">
        <v>631</v>
      </c>
      <c r="C750" s="263" t="s">
        <v>151</v>
      </c>
      <c r="D750" s="264" t="s">
        <v>150</v>
      </c>
      <c r="E750" s="258">
        <v>1951</v>
      </c>
      <c r="F750" s="259" t="s">
        <v>23</v>
      </c>
      <c r="G750" s="260">
        <v>2</v>
      </c>
      <c r="H750" s="260">
        <v>1</v>
      </c>
      <c r="I750" s="261">
        <v>994.8</v>
      </c>
      <c r="J750" s="261">
        <v>445.1</v>
      </c>
      <c r="K750" s="260">
        <v>161</v>
      </c>
      <c r="L750" s="261">
        <f>'Приложение 2'!G753</f>
        <v>2879429.97</v>
      </c>
      <c r="M750" s="252">
        <v>0</v>
      </c>
      <c r="N750" s="252">
        <v>0</v>
      </c>
      <c r="O750" s="252">
        <v>0</v>
      </c>
      <c r="P750" s="252">
        <f t="shared" si="152"/>
        <v>2879429.97</v>
      </c>
      <c r="Q750" s="252">
        <v>0</v>
      </c>
      <c r="R750" s="252">
        <v>0</v>
      </c>
      <c r="S750" s="250" t="s">
        <v>655</v>
      </c>
      <c r="T750" s="98"/>
      <c r="U750" s="99"/>
    </row>
    <row r="751" spans="1:21" s="94" customFormat="1" ht="9" customHeight="1">
      <c r="A751" s="254">
        <v>122</v>
      </c>
      <c r="B751" s="255" t="s">
        <v>632</v>
      </c>
      <c r="C751" s="263" t="s">
        <v>151</v>
      </c>
      <c r="D751" s="264" t="s">
        <v>150</v>
      </c>
      <c r="E751" s="258">
        <v>1951</v>
      </c>
      <c r="F751" s="259" t="s">
        <v>23</v>
      </c>
      <c r="G751" s="260">
        <v>2</v>
      </c>
      <c r="H751" s="260">
        <v>2</v>
      </c>
      <c r="I751" s="261">
        <v>794.8</v>
      </c>
      <c r="J751" s="261">
        <v>550.4</v>
      </c>
      <c r="K751" s="260">
        <v>12</v>
      </c>
      <c r="L751" s="261">
        <f>'Приложение 2'!G754</f>
        <v>2592698.52</v>
      </c>
      <c r="M751" s="252">
        <v>0</v>
      </c>
      <c r="N751" s="252">
        <v>0</v>
      </c>
      <c r="O751" s="252">
        <v>0</v>
      </c>
      <c r="P751" s="252">
        <f t="shared" si="152"/>
        <v>2592698.52</v>
      </c>
      <c r="Q751" s="252">
        <v>0</v>
      </c>
      <c r="R751" s="252">
        <v>0</v>
      </c>
      <c r="S751" s="250" t="s">
        <v>655</v>
      </c>
      <c r="T751" s="98"/>
      <c r="U751" s="99"/>
    </row>
    <row r="752" spans="1:21" s="94" customFormat="1" ht="9" customHeight="1">
      <c r="A752" s="254">
        <v>123</v>
      </c>
      <c r="B752" s="262" t="s">
        <v>633</v>
      </c>
      <c r="C752" s="263" t="s">
        <v>151</v>
      </c>
      <c r="D752" s="264" t="s">
        <v>150</v>
      </c>
      <c r="E752" s="265">
        <v>1947</v>
      </c>
      <c r="F752" s="266" t="s">
        <v>23</v>
      </c>
      <c r="G752" s="267">
        <v>2</v>
      </c>
      <c r="H752" s="267">
        <v>2</v>
      </c>
      <c r="I752" s="268">
        <v>638.6</v>
      </c>
      <c r="J752" s="268">
        <v>300.10000000000002</v>
      </c>
      <c r="K752" s="267">
        <v>123</v>
      </c>
      <c r="L752" s="261">
        <f>'Приложение 2'!G755</f>
        <v>2305967.06</v>
      </c>
      <c r="M752" s="252">
        <v>0</v>
      </c>
      <c r="N752" s="252">
        <v>0</v>
      </c>
      <c r="O752" s="252">
        <v>0</v>
      </c>
      <c r="P752" s="252">
        <f t="shared" si="152"/>
        <v>2305967.06</v>
      </c>
      <c r="Q752" s="252">
        <v>0</v>
      </c>
      <c r="R752" s="252">
        <v>0</v>
      </c>
      <c r="S752" s="250" t="s">
        <v>655</v>
      </c>
      <c r="T752" s="98" t="s">
        <v>964</v>
      </c>
      <c r="U752" s="99"/>
    </row>
    <row r="753" spans="1:21" s="94" customFormat="1" ht="9" customHeight="1">
      <c r="A753" s="254">
        <v>124</v>
      </c>
      <c r="B753" s="262" t="s">
        <v>628</v>
      </c>
      <c r="C753" s="263" t="s">
        <v>151</v>
      </c>
      <c r="D753" s="264" t="s">
        <v>150</v>
      </c>
      <c r="E753" s="265">
        <v>1959</v>
      </c>
      <c r="F753" s="266" t="s">
        <v>23</v>
      </c>
      <c r="G753" s="267">
        <v>4</v>
      </c>
      <c r="H753" s="267">
        <v>4</v>
      </c>
      <c r="I753" s="268">
        <v>2746.5</v>
      </c>
      <c r="J753" s="268">
        <v>2149.1</v>
      </c>
      <c r="K753" s="267">
        <v>75</v>
      </c>
      <c r="L753" s="261">
        <f>'Приложение 2'!G756</f>
        <v>4531164.6900000004</v>
      </c>
      <c r="M753" s="252">
        <v>0</v>
      </c>
      <c r="N753" s="252">
        <v>0</v>
      </c>
      <c r="O753" s="252">
        <v>0</v>
      </c>
      <c r="P753" s="252">
        <f t="shared" si="152"/>
        <v>4531164.6900000004</v>
      </c>
      <c r="Q753" s="252">
        <v>0</v>
      </c>
      <c r="R753" s="252">
        <v>0</v>
      </c>
      <c r="S753" s="250" t="s">
        <v>655</v>
      </c>
      <c r="T753" s="98"/>
      <c r="U753" s="99"/>
    </row>
    <row r="754" spans="1:21" s="94" customFormat="1" ht="9" customHeight="1">
      <c r="A754" s="254">
        <v>125</v>
      </c>
      <c r="B754" s="262" t="s">
        <v>629</v>
      </c>
      <c r="C754" s="263" t="s">
        <v>151</v>
      </c>
      <c r="D754" s="264" t="s">
        <v>150</v>
      </c>
      <c r="E754" s="265">
        <v>1951</v>
      </c>
      <c r="F754" s="266" t="s">
        <v>23</v>
      </c>
      <c r="G754" s="267">
        <v>2</v>
      </c>
      <c r="H754" s="267">
        <v>2</v>
      </c>
      <c r="I754" s="268">
        <v>670.6</v>
      </c>
      <c r="J754" s="268">
        <v>489.6</v>
      </c>
      <c r="K754" s="267">
        <v>13</v>
      </c>
      <c r="L754" s="261">
        <f>'Приложение 2'!G757</f>
        <v>2633083.23</v>
      </c>
      <c r="M754" s="252">
        <v>0</v>
      </c>
      <c r="N754" s="252">
        <v>0</v>
      </c>
      <c r="O754" s="252">
        <v>0</v>
      </c>
      <c r="P754" s="252">
        <f t="shared" si="152"/>
        <v>2633083.23</v>
      </c>
      <c r="Q754" s="252">
        <v>0</v>
      </c>
      <c r="R754" s="252">
        <v>0</v>
      </c>
      <c r="S754" s="250" t="s">
        <v>655</v>
      </c>
      <c r="T754" s="98"/>
      <c r="U754" s="99"/>
    </row>
    <row r="755" spans="1:21" s="94" customFormat="1" ht="9" customHeight="1">
      <c r="A755" s="254">
        <v>126</v>
      </c>
      <c r="B755" s="262" t="s">
        <v>637</v>
      </c>
      <c r="C755" s="263" t="s">
        <v>151</v>
      </c>
      <c r="D755" s="264" t="s">
        <v>150</v>
      </c>
      <c r="E755" s="265">
        <v>1952</v>
      </c>
      <c r="F755" s="259" t="s">
        <v>23</v>
      </c>
      <c r="G755" s="267">
        <v>2</v>
      </c>
      <c r="H755" s="267">
        <v>2</v>
      </c>
      <c r="I755" s="268">
        <v>645.20000000000005</v>
      </c>
      <c r="J755" s="268">
        <v>619.29999999999995</v>
      </c>
      <c r="K755" s="267">
        <v>33</v>
      </c>
      <c r="L755" s="261">
        <f>'Приложение 2'!G758</f>
        <v>1098464.17</v>
      </c>
      <c r="M755" s="252">
        <v>0</v>
      </c>
      <c r="N755" s="252">
        <v>0</v>
      </c>
      <c r="O755" s="252">
        <v>0</v>
      </c>
      <c r="P755" s="252">
        <f t="shared" si="152"/>
        <v>1098464.17</v>
      </c>
      <c r="Q755" s="252">
        <v>0</v>
      </c>
      <c r="R755" s="252">
        <v>0</v>
      </c>
      <c r="S755" s="250" t="s">
        <v>655</v>
      </c>
      <c r="T755" s="98"/>
      <c r="U755" s="99"/>
    </row>
    <row r="756" spans="1:21" s="94" customFormat="1" ht="9" customHeight="1">
      <c r="A756" s="254">
        <v>127</v>
      </c>
      <c r="B756" s="262" t="s">
        <v>638</v>
      </c>
      <c r="C756" s="263" t="s">
        <v>151</v>
      </c>
      <c r="D756" s="264" t="s">
        <v>150</v>
      </c>
      <c r="E756" s="265">
        <v>1952</v>
      </c>
      <c r="F756" s="259" t="s">
        <v>23</v>
      </c>
      <c r="G756" s="267">
        <v>2</v>
      </c>
      <c r="H756" s="267">
        <v>1</v>
      </c>
      <c r="I756" s="268">
        <v>297.7</v>
      </c>
      <c r="J756" s="268">
        <v>277.7</v>
      </c>
      <c r="K756" s="267">
        <v>15</v>
      </c>
      <c r="L756" s="261">
        <f>'Приложение 2'!G759</f>
        <v>1098464.17</v>
      </c>
      <c r="M756" s="252">
        <v>0</v>
      </c>
      <c r="N756" s="252">
        <v>0</v>
      </c>
      <c r="O756" s="252">
        <v>0</v>
      </c>
      <c r="P756" s="252">
        <f t="shared" si="152"/>
        <v>1098464.17</v>
      </c>
      <c r="Q756" s="252">
        <v>0</v>
      </c>
      <c r="R756" s="252">
        <v>0</v>
      </c>
      <c r="S756" s="250" t="s">
        <v>655</v>
      </c>
      <c r="T756" s="98"/>
      <c r="U756" s="99"/>
    </row>
    <row r="757" spans="1:21" s="94" customFormat="1" ht="9" customHeight="1">
      <c r="A757" s="254">
        <v>128</v>
      </c>
      <c r="B757" s="262" t="s">
        <v>639</v>
      </c>
      <c r="C757" s="263" t="s">
        <v>152</v>
      </c>
      <c r="D757" s="264" t="s">
        <v>150</v>
      </c>
      <c r="E757" s="265">
        <v>1947</v>
      </c>
      <c r="F757" s="259" t="s">
        <v>23</v>
      </c>
      <c r="G757" s="267">
        <v>2</v>
      </c>
      <c r="H757" s="267">
        <v>1</v>
      </c>
      <c r="I757" s="268">
        <v>544.5</v>
      </c>
      <c r="J757" s="268">
        <v>386.2</v>
      </c>
      <c r="K757" s="267">
        <v>17</v>
      </c>
      <c r="L757" s="261">
        <f>'Приложение 2'!G760</f>
        <v>1554811.41</v>
      </c>
      <c r="M757" s="252">
        <v>0</v>
      </c>
      <c r="N757" s="252">
        <v>0</v>
      </c>
      <c r="O757" s="252">
        <v>0</v>
      </c>
      <c r="P757" s="252">
        <f t="shared" si="152"/>
        <v>1554811.41</v>
      </c>
      <c r="Q757" s="252">
        <v>0</v>
      </c>
      <c r="R757" s="252">
        <v>0</v>
      </c>
      <c r="S757" s="250" t="s">
        <v>655</v>
      </c>
      <c r="T757" s="98"/>
      <c r="U757" s="99"/>
    </row>
    <row r="758" spans="1:21" s="94" customFormat="1" ht="9" customHeight="1">
      <c r="A758" s="254">
        <v>129</v>
      </c>
      <c r="B758" s="262" t="s">
        <v>640</v>
      </c>
      <c r="C758" s="263" t="s">
        <v>151</v>
      </c>
      <c r="D758" s="264" t="s">
        <v>150</v>
      </c>
      <c r="E758" s="265">
        <v>1940</v>
      </c>
      <c r="F758" s="259" t="s">
        <v>23</v>
      </c>
      <c r="G758" s="267">
        <v>4</v>
      </c>
      <c r="H758" s="267">
        <v>2</v>
      </c>
      <c r="I758" s="268">
        <v>1250.75</v>
      </c>
      <c r="J758" s="268">
        <v>1090.75</v>
      </c>
      <c r="K758" s="267">
        <v>45</v>
      </c>
      <c r="L758" s="261">
        <f>'Приложение 2'!G761</f>
        <v>2253466.9300000002</v>
      </c>
      <c r="M758" s="252">
        <v>0</v>
      </c>
      <c r="N758" s="252">
        <v>0</v>
      </c>
      <c r="O758" s="252">
        <v>0</v>
      </c>
      <c r="P758" s="252">
        <f t="shared" ref="P758:P787" si="153">L758</f>
        <v>2253466.9300000002</v>
      </c>
      <c r="Q758" s="252">
        <v>0</v>
      </c>
      <c r="R758" s="252">
        <v>0</v>
      </c>
      <c r="S758" s="250" t="s">
        <v>655</v>
      </c>
      <c r="T758" s="98"/>
      <c r="U758" s="99"/>
    </row>
    <row r="759" spans="1:21" s="94" customFormat="1" ht="9" customHeight="1">
      <c r="A759" s="254">
        <v>130</v>
      </c>
      <c r="B759" s="262" t="s">
        <v>641</v>
      </c>
      <c r="C759" s="263" t="s">
        <v>152</v>
      </c>
      <c r="D759" s="264" t="s">
        <v>150</v>
      </c>
      <c r="E759" s="265">
        <v>1929</v>
      </c>
      <c r="F759" s="259" t="s">
        <v>23</v>
      </c>
      <c r="G759" s="267">
        <v>4</v>
      </c>
      <c r="H759" s="267">
        <v>4</v>
      </c>
      <c r="I759" s="268">
        <v>2396.42</v>
      </c>
      <c r="J759" s="268">
        <v>1797.4</v>
      </c>
      <c r="K759" s="267">
        <v>75</v>
      </c>
      <c r="L759" s="261">
        <f>'Приложение 2'!G762</f>
        <v>4321164.1900000004</v>
      </c>
      <c r="M759" s="252">
        <v>0</v>
      </c>
      <c r="N759" s="252">
        <v>0</v>
      </c>
      <c r="O759" s="252">
        <v>0</v>
      </c>
      <c r="P759" s="252">
        <f t="shared" si="153"/>
        <v>4321164.1900000004</v>
      </c>
      <c r="Q759" s="252">
        <v>0</v>
      </c>
      <c r="R759" s="252">
        <v>0</v>
      </c>
      <c r="S759" s="250" t="s">
        <v>655</v>
      </c>
      <c r="T759" s="98"/>
      <c r="U759" s="99"/>
    </row>
    <row r="760" spans="1:21" s="94" customFormat="1" ht="9" customHeight="1">
      <c r="A760" s="254">
        <v>131</v>
      </c>
      <c r="B760" s="262" t="s">
        <v>643</v>
      </c>
      <c r="C760" s="263" t="s">
        <v>152</v>
      </c>
      <c r="D760" s="264" t="s">
        <v>150</v>
      </c>
      <c r="E760" s="265">
        <v>1952</v>
      </c>
      <c r="F760" s="259" t="s">
        <v>23</v>
      </c>
      <c r="G760" s="267">
        <v>3</v>
      </c>
      <c r="H760" s="267">
        <v>4</v>
      </c>
      <c r="I760" s="268">
        <v>1247.0999999999999</v>
      </c>
      <c r="J760" s="268">
        <v>920</v>
      </c>
      <c r="K760" s="267">
        <v>53</v>
      </c>
      <c r="L760" s="261">
        <f>'Приложение 2'!G763</f>
        <v>3586162.43</v>
      </c>
      <c r="M760" s="252">
        <v>0</v>
      </c>
      <c r="N760" s="252">
        <v>0</v>
      </c>
      <c r="O760" s="252">
        <v>0</v>
      </c>
      <c r="P760" s="252">
        <f t="shared" si="153"/>
        <v>3586162.43</v>
      </c>
      <c r="Q760" s="252">
        <v>0</v>
      </c>
      <c r="R760" s="252">
        <v>0</v>
      </c>
      <c r="S760" s="250" t="s">
        <v>655</v>
      </c>
      <c r="T760" s="98"/>
      <c r="U760" s="99"/>
    </row>
    <row r="761" spans="1:21" s="94" customFormat="1" ht="9" customHeight="1">
      <c r="A761" s="254">
        <v>132</v>
      </c>
      <c r="B761" s="262" t="s">
        <v>644</v>
      </c>
      <c r="C761" s="263" t="s">
        <v>151</v>
      </c>
      <c r="D761" s="264" t="s">
        <v>150</v>
      </c>
      <c r="E761" s="265">
        <v>1958</v>
      </c>
      <c r="F761" s="259" t="s">
        <v>23</v>
      </c>
      <c r="G761" s="267">
        <v>4</v>
      </c>
      <c r="H761" s="267">
        <v>4</v>
      </c>
      <c r="I761" s="268">
        <v>2827.1</v>
      </c>
      <c r="J761" s="268">
        <v>1788.79</v>
      </c>
      <c r="K761" s="267">
        <v>59</v>
      </c>
      <c r="L761" s="261">
        <f>'Приложение 2'!G764</f>
        <v>3844624.59</v>
      </c>
      <c r="M761" s="252">
        <v>0</v>
      </c>
      <c r="N761" s="252">
        <v>0</v>
      </c>
      <c r="O761" s="252">
        <v>0</v>
      </c>
      <c r="P761" s="252">
        <f t="shared" si="153"/>
        <v>3844624.59</v>
      </c>
      <c r="Q761" s="252">
        <v>0</v>
      </c>
      <c r="R761" s="252">
        <v>0</v>
      </c>
      <c r="S761" s="250" t="s">
        <v>655</v>
      </c>
      <c r="T761" s="98"/>
      <c r="U761" s="99"/>
    </row>
    <row r="762" spans="1:21" s="94" customFormat="1" ht="9" customHeight="1">
      <c r="A762" s="254">
        <v>133</v>
      </c>
      <c r="B762" s="262" t="s">
        <v>645</v>
      </c>
      <c r="C762" s="263" t="s">
        <v>151</v>
      </c>
      <c r="D762" s="264" t="s">
        <v>150</v>
      </c>
      <c r="E762" s="265">
        <v>1947</v>
      </c>
      <c r="F762" s="259" t="s">
        <v>23</v>
      </c>
      <c r="G762" s="267">
        <v>4</v>
      </c>
      <c r="H762" s="267">
        <v>5</v>
      </c>
      <c r="I762" s="268">
        <v>2560.9</v>
      </c>
      <c r="J762" s="268">
        <v>2044.2</v>
      </c>
      <c r="K762" s="267">
        <v>85</v>
      </c>
      <c r="L762" s="261">
        <f>'Приложение 2'!G765</f>
        <v>4038471.21</v>
      </c>
      <c r="M762" s="252">
        <v>0</v>
      </c>
      <c r="N762" s="252">
        <v>0</v>
      </c>
      <c r="O762" s="252">
        <v>0</v>
      </c>
      <c r="P762" s="252">
        <f t="shared" si="153"/>
        <v>4038471.21</v>
      </c>
      <c r="Q762" s="252">
        <v>0</v>
      </c>
      <c r="R762" s="252">
        <v>0</v>
      </c>
      <c r="S762" s="250" t="s">
        <v>655</v>
      </c>
      <c r="T762" s="98"/>
      <c r="U762" s="99"/>
    </row>
    <row r="763" spans="1:21" s="94" customFormat="1" ht="9" customHeight="1">
      <c r="A763" s="254">
        <v>134</v>
      </c>
      <c r="B763" s="262" t="s">
        <v>646</v>
      </c>
      <c r="C763" s="263" t="s">
        <v>151</v>
      </c>
      <c r="D763" s="264" t="s">
        <v>150</v>
      </c>
      <c r="E763" s="265">
        <v>1946</v>
      </c>
      <c r="F763" s="259" t="s">
        <v>23</v>
      </c>
      <c r="G763" s="267">
        <v>4</v>
      </c>
      <c r="H763" s="267">
        <v>2</v>
      </c>
      <c r="I763" s="268">
        <v>1177.0999999999999</v>
      </c>
      <c r="J763" s="268">
        <v>825.6</v>
      </c>
      <c r="K763" s="267">
        <v>50</v>
      </c>
      <c r="L763" s="261">
        <f>'Приложение 2'!G766</f>
        <v>2023844.97</v>
      </c>
      <c r="M763" s="252">
        <v>0</v>
      </c>
      <c r="N763" s="252">
        <v>0</v>
      </c>
      <c r="O763" s="252">
        <v>0</v>
      </c>
      <c r="P763" s="252">
        <f t="shared" si="153"/>
        <v>2023844.97</v>
      </c>
      <c r="Q763" s="252">
        <v>0</v>
      </c>
      <c r="R763" s="252">
        <v>0</v>
      </c>
      <c r="S763" s="250" t="s">
        <v>655</v>
      </c>
      <c r="T763" s="98"/>
      <c r="U763" s="99"/>
    </row>
    <row r="764" spans="1:21" s="94" customFormat="1" ht="9" customHeight="1">
      <c r="A764" s="254">
        <v>135</v>
      </c>
      <c r="B764" s="255" t="s">
        <v>647</v>
      </c>
      <c r="C764" s="263" t="s">
        <v>151</v>
      </c>
      <c r="D764" s="264" t="s">
        <v>150</v>
      </c>
      <c r="E764" s="258">
        <v>1994</v>
      </c>
      <c r="F764" s="259" t="s">
        <v>23</v>
      </c>
      <c r="G764" s="260">
        <v>5</v>
      </c>
      <c r="H764" s="260">
        <v>1</v>
      </c>
      <c r="I764" s="261">
        <v>1262.9000000000001</v>
      </c>
      <c r="J764" s="261">
        <v>884.5</v>
      </c>
      <c r="K764" s="260">
        <v>57</v>
      </c>
      <c r="L764" s="261">
        <f>'Приложение 2'!G767</f>
        <v>3354502.63</v>
      </c>
      <c r="M764" s="252">
        <v>0</v>
      </c>
      <c r="N764" s="252">
        <v>0</v>
      </c>
      <c r="O764" s="252">
        <v>0</v>
      </c>
      <c r="P764" s="252">
        <f t="shared" si="153"/>
        <v>3354502.63</v>
      </c>
      <c r="Q764" s="252">
        <v>0</v>
      </c>
      <c r="R764" s="252">
        <v>0</v>
      </c>
      <c r="S764" s="250" t="s">
        <v>655</v>
      </c>
      <c r="T764" s="102"/>
      <c r="U764" s="99"/>
    </row>
    <row r="765" spans="1:21" s="94" customFormat="1" ht="9" customHeight="1">
      <c r="A765" s="254">
        <v>136</v>
      </c>
      <c r="B765" s="262" t="s">
        <v>648</v>
      </c>
      <c r="C765" s="263" t="s">
        <v>151</v>
      </c>
      <c r="D765" s="264" t="s">
        <v>150</v>
      </c>
      <c r="E765" s="258">
        <v>1991</v>
      </c>
      <c r="F765" s="259" t="s">
        <v>23</v>
      </c>
      <c r="G765" s="260">
        <v>5</v>
      </c>
      <c r="H765" s="260">
        <v>1</v>
      </c>
      <c r="I765" s="261">
        <v>1374.1</v>
      </c>
      <c r="J765" s="261">
        <v>853.2</v>
      </c>
      <c r="K765" s="260">
        <v>6</v>
      </c>
      <c r="L765" s="261">
        <f>'Приложение 2'!G768</f>
        <v>3335373.58</v>
      </c>
      <c r="M765" s="252">
        <v>0</v>
      </c>
      <c r="N765" s="252">
        <v>0</v>
      </c>
      <c r="O765" s="252">
        <v>0</v>
      </c>
      <c r="P765" s="252">
        <f t="shared" si="153"/>
        <v>3335373.58</v>
      </c>
      <c r="Q765" s="252">
        <v>0</v>
      </c>
      <c r="R765" s="252">
        <v>0</v>
      </c>
      <c r="S765" s="250" t="s">
        <v>655</v>
      </c>
      <c r="T765" s="98"/>
      <c r="U765" s="99"/>
    </row>
    <row r="766" spans="1:21" s="94" customFormat="1" ht="9" customHeight="1">
      <c r="A766" s="254">
        <v>137</v>
      </c>
      <c r="B766" s="255" t="s">
        <v>192</v>
      </c>
      <c r="C766" s="256" t="s">
        <v>151</v>
      </c>
      <c r="D766" s="257" t="s">
        <v>149</v>
      </c>
      <c r="E766" s="258">
        <v>1990</v>
      </c>
      <c r="F766" s="259" t="s">
        <v>23</v>
      </c>
      <c r="G766" s="260">
        <v>9</v>
      </c>
      <c r="H766" s="260">
        <v>4</v>
      </c>
      <c r="I766" s="261">
        <v>9489.2999999999993</v>
      </c>
      <c r="J766" s="261">
        <v>7031</v>
      </c>
      <c r="K766" s="260">
        <v>363</v>
      </c>
      <c r="L766" s="261">
        <f>'Приложение 2'!G769</f>
        <v>4884012.57</v>
      </c>
      <c r="M766" s="252">
        <v>0</v>
      </c>
      <c r="N766" s="252">
        <v>0</v>
      </c>
      <c r="O766" s="252">
        <v>0</v>
      </c>
      <c r="P766" s="252">
        <f t="shared" si="153"/>
        <v>4884012.57</v>
      </c>
      <c r="Q766" s="252">
        <v>0</v>
      </c>
      <c r="R766" s="252">
        <v>0</v>
      </c>
      <c r="S766" s="250" t="s">
        <v>655</v>
      </c>
      <c r="T766" s="98"/>
      <c r="U766" s="99"/>
    </row>
    <row r="767" spans="1:21" s="94" customFormat="1" ht="9" customHeight="1">
      <c r="A767" s="254">
        <v>138</v>
      </c>
      <c r="B767" s="255" t="s">
        <v>199</v>
      </c>
      <c r="C767" s="256" t="s">
        <v>151</v>
      </c>
      <c r="D767" s="257" t="s">
        <v>149</v>
      </c>
      <c r="E767" s="258">
        <v>1963</v>
      </c>
      <c r="F767" s="259" t="s">
        <v>24</v>
      </c>
      <c r="G767" s="260">
        <v>5</v>
      </c>
      <c r="H767" s="260">
        <v>4</v>
      </c>
      <c r="I767" s="261">
        <v>3795.2</v>
      </c>
      <c r="J767" s="261">
        <v>3501.2</v>
      </c>
      <c r="K767" s="260">
        <v>15</v>
      </c>
      <c r="L767" s="261">
        <f>'Приложение 2'!G770</f>
        <v>908512.31</v>
      </c>
      <c r="M767" s="252">
        <v>0</v>
      </c>
      <c r="N767" s="252">
        <v>0</v>
      </c>
      <c r="O767" s="252">
        <v>0</v>
      </c>
      <c r="P767" s="252">
        <f t="shared" si="153"/>
        <v>908512.31</v>
      </c>
      <c r="Q767" s="252">
        <v>0</v>
      </c>
      <c r="R767" s="252">
        <v>0</v>
      </c>
      <c r="S767" s="250" t="s">
        <v>655</v>
      </c>
      <c r="T767" s="98"/>
      <c r="U767" s="99"/>
    </row>
    <row r="768" spans="1:21" s="94" customFormat="1" ht="9" customHeight="1">
      <c r="A768" s="254">
        <v>139</v>
      </c>
      <c r="B768" s="262" t="s">
        <v>323</v>
      </c>
      <c r="C768" s="263" t="s">
        <v>151</v>
      </c>
      <c r="D768" s="264" t="s">
        <v>149</v>
      </c>
      <c r="E768" s="265">
        <v>1984</v>
      </c>
      <c r="F768" s="266" t="s">
        <v>23</v>
      </c>
      <c r="G768" s="267">
        <v>10</v>
      </c>
      <c r="H768" s="267">
        <v>7</v>
      </c>
      <c r="I768" s="268">
        <v>19739.900000000001</v>
      </c>
      <c r="J768" s="268">
        <v>11774.02</v>
      </c>
      <c r="K768" s="267">
        <v>536</v>
      </c>
      <c r="L768" s="261">
        <f>'Приложение 2'!G771</f>
        <v>8262121.2599999998</v>
      </c>
      <c r="M768" s="252">
        <v>0</v>
      </c>
      <c r="N768" s="252">
        <v>0</v>
      </c>
      <c r="O768" s="252">
        <v>0</v>
      </c>
      <c r="P768" s="252">
        <f t="shared" si="153"/>
        <v>8262121.2599999998</v>
      </c>
      <c r="Q768" s="252">
        <v>0</v>
      </c>
      <c r="R768" s="252">
        <v>0</v>
      </c>
      <c r="S768" s="250" t="s">
        <v>655</v>
      </c>
      <c r="T768" s="98"/>
      <c r="U768" s="99"/>
    </row>
    <row r="769" spans="1:22" s="94" customFormat="1" ht="9" customHeight="1">
      <c r="A769" s="254">
        <v>140</v>
      </c>
      <c r="B769" s="262" t="s">
        <v>333</v>
      </c>
      <c r="C769" s="263" t="s">
        <v>151</v>
      </c>
      <c r="D769" s="264" t="s">
        <v>149</v>
      </c>
      <c r="E769" s="265">
        <v>1979</v>
      </c>
      <c r="F769" s="266" t="s">
        <v>24</v>
      </c>
      <c r="G769" s="267">
        <v>5</v>
      </c>
      <c r="H769" s="267">
        <v>4</v>
      </c>
      <c r="I769" s="268">
        <v>4605.8</v>
      </c>
      <c r="J769" s="268">
        <v>3313.7</v>
      </c>
      <c r="K769" s="267">
        <v>170</v>
      </c>
      <c r="L769" s="261">
        <f>'Приложение 2'!G772</f>
        <v>3760689.68</v>
      </c>
      <c r="M769" s="252">
        <v>0</v>
      </c>
      <c r="N769" s="252">
        <v>0</v>
      </c>
      <c r="O769" s="252">
        <v>0</v>
      </c>
      <c r="P769" s="252">
        <f t="shared" si="153"/>
        <v>3760689.68</v>
      </c>
      <c r="Q769" s="252">
        <v>0</v>
      </c>
      <c r="R769" s="252">
        <v>0</v>
      </c>
      <c r="S769" s="250" t="s">
        <v>655</v>
      </c>
      <c r="T769" s="103"/>
      <c r="U769" s="99"/>
    </row>
    <row r="770" spans="1:22" s="94" customFormat="1" ht="9" customHeight="1">
      <c r="A770" s="254">
        <v>141</v>
      </c>
      <c r="B770" s="262" t="s">
        <v>334</v>
      </c>
      <c r="C770" s="263" t="s">
        <v>151</v>
      </c>
      <c r="D770" s="264" t="s">
        <v>149</v>
      </c>
      <c r="E770" s="265">
        <v>1979</v>
      </c>
      <c r="F770" s="266" t="s">
        <v>24</v>
      </c>
      <c r="G770" s="267">
        <v>5</v>
      </c>
      <c r="H770" s="267">
        <v>4</v>
      </c>
      <c r="I770" s="268">
        <v>3604.9</v>
      </c>
      <c r="J770" s="268">
        <v>3325.9</v>
      </c>
      <c r="K770" s="267">
        <v>157</v>
      </c>
      <c r="L770" s="261">
        <f>'Приложение 2'!G773</f>
        <v>3732199.6</v>
      </c>
      <c r="M770" s="252">
        <v>0</v>
      </c>
      <c r="N770" s="252">
        <v>0</v>
      </c>
      <c r="O770" s="252">
        <v>0</v>
      </c>
      <c r="P770" s="252">
        <f t="shared" si="153"/>
        <v>3732199.6</v>
      </c>
      <c r="Q770" s="252">
        <v>0</v>
      </c>
      <c r="R770" s="252">
        <v>0</v>
      </c>
      <c r="S770" s="250" t="s">
        <v>655</v>
      </c>
      <c r="T770" s="97"/>
      <c r="U770" s="97"/>
      <c r="V770" s="100"/>
    </row>
    <row r="771" spans="1:22" s="94" customFormat="1" ht="9" customHeight="1">
      <c r="A771" s="254">
        <v>142</v>
      </c>
      <c r="B771" s="262" t="s">
        <v>335</v>
      </c>
      <c r="C771" s="263" t="s">
        <v>151</v>
      </c>
      <c r="D771" s="264" t="s">
        <v>149</v>
      </c>
      <c r="E771" s="265">
        <v>1979</v>
      </c>
      <c r="F771" s="266" t="s">
        <v>24</v>
      </c>
      <c r="G771" s="267">
        <v>5</v>
      </c>
      <c r="H771" s="267">
        <v>7</v>
      </c>
      <c r="I771" s="268">
        <v>4893</v>
      </c>
      <c r="J771" s="268">
        <v>3119</v>
      </c>
      <c r="K771" s="267">
        <v>210</v>
      </c>
      <c r="L771" s="261">
        <f>'Приложение 2'!G774</f>
        <v>18315047.120000001</v>
      </c>
      <c r="M771" s="252">
        <v>0</v>
      </c>
      <c r="N771" s="252">
        <v>0</v>
      </c>
      <c r="O771" s="252">
        <v>0</v>
      </c>
      <c r="P771" s="252">
        <f t="shared" si="153"/>
        <v>18315047.120000001</v>
      </c>
      <c r="Q771" s="252">
        <v>0</v>
      </c>
      <c r="R771" s="252">
        <v>0</v>
      </c>
      <c r="S771" s="250" t="s">
        <v>655</v>
      </c>
      <c r="T771" s="98"/>
      <c r="U771" s="99"/>
      <c r="V771" s="100"/>
    </row>
    <row r="772" spans="1:22" s="94" customFormat="1" ht="9" customHeight="1">
      <c r="A772" s="254">
        <v>143</v>
      </c>
      <c r="B772" s="262" t="s">
        <v>410</v>
      </c>
      <c r="C772" s="263" t="s">
        <v>151</v>
      </c>
      <c r="D772" s="264" t="s">
        <v>149</v>
      </c>
      <c r="E772" s="265">
        <v>1981</v>
      </c>
      <c r="F772" s="266" t="s">
        <v>23</v>
      </c>
      <c r="G772" s="267">
        <v>9</v>
      </c>
      <c r="H772" s="267">
        <v>2</v>
      </c>
      <c r="I772" s="268">
        <v>5974.2</v>
      </c>
      <c r="J772" s="268">
        <v>5337.2</v>
      </c>
      <c r="K772" s="267">
        <v>225</v>
      </c>
      <c r="L772" s="261">
        <f>'Приложение 2'!G775</f>
        <v>3256008.38</v>
      </c>
      <c r="M772" s="252">
        <v>0</v>
      </c>
      <c r="N772" s="252">
        <v>0</v>
      </c>
      <c r="O772" s="252">
        <v>0</v>
      </c>
      <c r="P772" s="252">
        <f t="shared" si="153"/>
        <v>3256008.38</v>
      </c>
      <c r="Q772" s="252">
        <v>0</v>
      </c>
      <c r="R772" s="252">
        <v>0</v>
      </c>
      <c r="S772" s="250" t="s">
        <v>655</v>
      </c>
      <c r="T772" s="98"/>
      <c r="U772" s="99"/>
      <c r="V772" s="100"/>
    </row>
    <row r="773" spans="1:22" s="94" customFormat="1" ht="9" customHeight="1">
      <c r="A773" s="254">
        <v>144</v>
      </c>
      <c r="B773" s="262" t="s">
        <v>417</v>
      </c>
      <c r="C773" s="263" t="s">
        <v>151</v>
      </c>
      <c r="D773" s="264" t="s">
        <v>149</v>
      </c>
      <c r="E773" s="265">
        <v>1986</v>
      </c>
      <c r="F773" s="266" t="s">
        <v>658</v>
      </c>
      <c r="G773" s="267">
        <v>5</v>
      </c>
      <c r="H773" s="267">
        <v>6</v>
      </c>
      <c r="I773" s="268">
        <v>4985.8</v>
      </c>
      <c r="J773" s="268">
        <v>4448.8</v>
      </c>
      <c r="K773" s="267">
        <v>98</v>
      </c>
      <c r="L773" s="261">
        <f>'Приложение 2'!G776</f>
        <v>5413113.9299999997</v>
      </c>
      <c r="M773" s="252">
        <v>0</v>
      </c>
      <c r="N773" s="252">
        <v>0</v>
      </c>
      <c r="O773" s="252">
        <v>0</v>
      </c>
      <c r="P773" s="252">
        <f t="shared" si="153"/>
        <v>5413113.9299999997</v>
      </c>
      <c r="Q773" s="252">
        <v>0</v>
      </c>
      <c r="R773" s="252">
        <v>0</v>
      </c>
      <c r="S773" s="250" t="s">
        <v>655</v>
      </c>
      <c r="T773" s="98"/>
      <c r="U773" s="99"/>
      <c r="V773" s="100"/>
    </row>
    <row r="774" spans="1:22" s="94" customFormat="1" ht="9" customHeight="1">
      <c r="A774" s="254">
        <v>145</v>
      </c>
      <c r="B774" s="262" t="s">
        <v>258</v>
      </c>
      <c r="C774" s="263" t="s">
        <v>151</v>
      </c>
      <c r="D774" s="264" t="s">
        <v>149</v>
      </c>
      <c r="E774" s="265">
        <v>1983</v>
      </c>
      <c r="F774" s="266" t="s">
        <v>24</v>
      </c>
      <c r="G774" s="267">
        <v>9</v>
      </c>
      <c r="H774" s="267">
        <v>2</v>
      </c>
      <c r="I774" s="268">
        <v>4350.3999999999996</v>
      </c>
      <c r="J774" s="268">
        <v>3906</v>
      </c>
      <c r="K774" s="267">
        <v>187</v>
      </c>
      <c r="L774" s="261">
        <f>'Приложение 2'!G777</f>
        <v>2246645.7799999998</v>
      </c>
      <c r="M774" s="252">
        <v>0</v>
      </c>
      <c r="N774" s="252">
        <v>0</v>
      </c>
      <c r="O774" s="252">
        <v>0</v>
      </c>
      <c r="P774" s="252">
        <f t="shared" si="153"/>
        <v>2246645.7799999998</v>
      </c>
      <c r="Q774" s="252">
        <v>0</v>
      </c>
      <c r="R774" s="252">
        <v>0</v>
      </c>
      <c r="S774" s="250" t="s">
        <v>655</v>
      </c>
      <c r="T774" s="104"/>
      <c r="U774" s="104"/>
    </row>
    <row r="775" spans="1:22" s="94" customFormat="1" ht="9" customHeight="1">
      <c r="A775" s="254">
        <v>146</v>
      </c>
      <c r="B775" s="262" t="s">
        <v>433</v>
      </c>
      <c r="C775" s="263" t="s">
        <v>151</v>
      </c>
      <c r="D775" s="264" t="s">
        <v>149</v>
      </c>
      <c r="E775" s="265">
        <v>1978</v>
      </c>
      <c r="F775" s="266" t="s">
        <v>24</v>
      </c>
      <c r="G775" s="267">
        <v>5</v>
      </c>
      <c r="H775" s="267">
        <v>8</v>
      </c>
      <c r="I775" s="268">
        <v>6293.6</v>
      </c>
      <c r="J775" s="268">
        <v>5586.1</v>
      </c>
      <c r="K775" s="267">
        <v>263</v>
      </c>
      <c r="L775" s="261">
        <f>'Приложение 2'!G778</f>
        <v>15559650.029999999</v>
      </c>
      <c r="M775" s="252">
        <v>0</v>
      </c>
      <c r="N775" s="252">
        <v>0</v>
      </c>
      <c r="O775" s="252">
        <v>0</v>
      </c>
      <c r="P775" s="252">
        <f t="shared" si="153"/>
        <v>15559650.029999999</v>
      </c>
      <c r="Q775" s="252">
        <v>0</v>
      </c>
      <c r="R775" s="252">
        <v>0</v>
      </c>
      <c r="S775" s="250" t="s">
        <v>655</v>
      </c>
      <c r="T775" s="98"/>
      <c r="U775" s="99"/>
      <c r="V775" s="100"/>
    </row>
    <row r="776" spans="1:22" s="94" customFormat="1" ht="9" customHeight="1">
      <c r="A776" s="254">
        <v>147</v>
      </c>
      <c r="B776" s="262" t="s">
        <v>445</v>
      </c>
      <c r="C776" s="263" t="s">
        <v>152</v>
      </c>
      <c r="D776" s="264" t="s">
        <v>149</v>
      </c>
      <c r="E776" s="265">
        <v>1957</v>
      </c>
      <c r="F776" s="266" t="s">
        <v>23</v>
      </c>
      <c r="G776" s="267">
        <v>4</v>
      </c>
      <c r="H776" s="267">
        <v>7</v>
      </c>
      <c r="I776" s="268">
        <v>5218.7</v>
      </c>
      <c r="J776" s="268">
        <v>3637.2</v>
      </c>
      <c r="K776" s="267">
        <v>124</v>
      </c>
      <c r="L776" s="261">
        <f>'Приложение 2'!G779</f>
        <v>8303096.79</v>
      </c>
      <c r="M776" s="252">
        <v>0</v>
      </c>
      <c r="N776" s="252">
        <v>0</v>
      </c>
      <c r="O776" s="252">
        <v>0</v>
      </c>
      <c r="P776" s="252">
        <f t="shared" si="153"/>
        <v>8303096.79</v>
      </c>
      <c r="Q776" s="252">
        <v>0</v>
      </c>
      <c r="R776" s="252">
        <v>0</v>
      </c>
      <c r="S776" s="250" t="s">
        <v>655</v>
      </c>
      <c r="T776" s="98"/>
      <c r="U776" s="99"/>
    </row>
    <row r="777" spans="1:22" s="94" customFormat="1" ht="9" customHeight="1">
      <c r="A777" s="254">
        <v>148</v>
      </c>
      <c r="B777" s="262" t="s">
        <v>474</v>
      </c>
      <c r="C777" s="263" t="s">
        <v>151</v>
      </c>
      <c r="D777" s="264" t="s">
        <v>149</v>
      </c>
      <c r="E777" s="265">
        <v>1975</v>
      </c>
      <c r="F777" s="266" t="s">
        <v>23</v>
      </c>
      <c r="G777" s="267">
        <v>5</v>
      </c>
      <c r="H777" s="267">
        <v>4</v>
      </c>
      <c r="I777" s="268">
        <v>3826.2</v>
      </c>
      <c r="J777" s="268">
        <v>2598.9</v>
      </c>
      <c r="K777" s="267">
        <v>97</v>
      </c>
      <c r="L777" s="261">
        <f>'Приложение 2'!G780</f>
        <v>835427.61</v>
      </c>
      <c r="M777" s="252">
        <v>0</v>
      </c>
      <c r="N777" s="252">
        <v>0</v>
      </c>
      <c r="O777" s="252">
        <v>0</v>
      </c>
      <c r="P777" s="252">
        <f t="shared" si="153"/>
        <v>835427.61</v>
      </c>
      <c r="Q777" s="252">
        <v>0</v>
      </c>
      <c r="R777" s="252">
        <v>0</v>
      </c>
      <c r="S777" s="250" t="s">
        <v>655</v>
      </c>
      <c r="T777" s="98"/>
      <c r="U777" s="99"/>
    </row>
    <row r="778" spans="1:22" s="94" customFormat="1" ht="9" customHeight="1">
      <c r="A778" s="254">
        <v>149</v>
      </c>
      <c r="B778" s="262" t="s">
        <v>169</v>
      </c>
      <c r="C778" s="263" t="s">
        <v>151</v>
      </c>
      <c r="D778" s="264" t="s">
        <v>149</v>
      </c>
      <c r="E778" s="265">
        <v>1977</v>
      </c>
      <c r="F778" s="266" t="s">
        <v>24</v>
      </c>
      <c r="G778" s="267">
        <v>5</v>
      </c>
      <c r="H778" s="267">
        <v>4</v>
      </c>
      <c r="I778" s="268">
        <v>3558.4</v>
      </c>
      <c r="J778" s="268">
        <v>3283.4</v>
      </c>
      <c r="K778" s="267">
        <v>147</v>
      </c>
      <c r="L778" s="261">
        <f>'Приложение 2'!G781</f>
        <v>5105559.0199999996</v>
      </c>
      <c r="M778" s="252">
        <v>0</v>
      </c>
      <c r="N778" s="252">
        <v>0</v>
      </c>
      <c r="O778" s="252">
        <v>0</v>
      </c>
      <c r="P778" s="252">
        <f t="shared" si="153"/>
        <v>5105559.0199999996</v>
      </c>
      <c r="Q778" s="252">
        <v>0</v>
      </c>
      <c r="R778" s="252">
        <v>0</v>
      </c>
      <c r="S778" s="250" t="s">
        <v>655</v>
      </c>
      <c r="T778" s="105"/>
      <c r="U778" s="106"/>
    </row>
    <row r="779" spans="1:22" s="94" customFormat="1" ht="9" customHeight="1">
      <c r="A779" s="254">
        <v>150</v>
      </c>
      <c r="B779" s="262" t="s">
        <v>642</v>
      </c>
      <c r="C779" s="263" t="s">
        <v>151</v>
      </c>
      <c r="D779" s="264" t="s">
        <v>149</v>
      </c>
      <c r="E779" s="265">
        <v>1937</v>
      </c>
      <c r="F779" s="259" t="s">
        <v>23</v>
      </c>
      <c r="G779" s="267">
        <v>3</v>
      </c>
      <c r="H779" s="267">
        <v>4</v>
      </c>
      <c r="I779" s="268">
        <v>2625.5</v>
      </c>
      <c r="J779" s="268">
        <v>1656.6</v>
      </c>
      <c r="K779" s="267">
        <v>93</v>
      </c>
      <c r="L779" s="261">
        <f>'Приложение 2'!G782</f>
        <v>4939050.28</v>
      </c>
      <c r="M779" s="252">
        <v>0</v>
      </c>
      <c r="N779" s="252">
        <v>0</v>
      </c>
      <c r="O779" s="252">
        <v>0</v>
      </c>
      <c r="P779" s="252">
        <f t="shared" si="153"/>
        <v>4939050.28</v>
      </c>
      <c r="Q779" s="252">
        <v>0</v>
      </c>
      <c r="R779" s="252">
        <v>0</v>
      </c>
      <c r="S779" s="250" t="s">
        <v>655</v>
      </c>
      <c r="T779" s="97"/>
      <c r="U779" s="97"/>
    </row>
    <row r="780" spans="1:22" s="94" customFormat="1" ht="9" customHeight="1">
      <c r="A780" s="254">
        <v>151</v>
      </c>
      <c r="B780" s="262" t="s">
        <v>342</v>
      </c>
      <c r="C780" s="263" t="s">
        <v>151</v>
      </c>
      <c r="D780" s="264" t="s">
        <v>149</v>
      </c>
      <c r="E780" s="265">
        <v>1986</v>
      </c>
      <c r="F780" s="266" t="s">
        <v>24</v>
      </c>
      <c r="G780" s="267">
        <v>5</v>
      </c>
      <c r="H780" s="267">
        <v>9</v>
      </c>
      <c r="I780" s="268">
        <v>7758.9</v>
      </c>
      <c r="J780" s="268">
        <v>6631.52</v>
      </c>
      <c r="K780" s="267">
        <v>344</v>
      </c>
      <c r="L780" s="261">
        <f>'Приложение 2'!G783</f>
        <v>7342298.8899999997</v>
      </c>
      <c r="M780" s="252">
        <v>0</v>
      </c>
      <c r="N780" s="252">
        <v>0</v>
      </c>
      <c r="O780" s="252">
        <v>0</v>
      </c>
      <c r="P780" s="252">
        <f t="shared" si="153"/>
        <v>7342298.8899999997</v>
      </c>
      <c r="Q780" s="252">
        <v>0</v>
      </c>
      <c r="R780" s="252">
        <v>0</v>
      </c>
      <c r="S780" s="250" t="s">
        <v>655</v>
      </c>
      <c r="T780" s="98"/>
      <c r="U780" s="99"/>
    </row>
    <row r="781" spans="1:22" s="94" customFormat="1" ht="9" customHeight="1">
      <c r="A781" s="254">
        <v>152</v>
      </c>
      <c r="B781" s="262" t="s">
        <v>379</v>
      </c>
      <c r="C781" s="263" t="s">
        <v>151</v>
      </c>
      <c r="D781" s="264" t="s">
        <v>149</v>
      </c>
      <c r="E781" s="265">
        <v>1980</v>
      </c>
      <c r="F781" s="266" t="s">
        <v>24</v>
      </c>
      <c r="G781" s="267">
        <v>5</v>
      </c>
      <c r="H781" s="267">
        <v>2</v>
      </c>
      <c r="I781" s="268">
        <v>1974.4</v>
      </c>
      <c r="J781" s="268">
        <v>1784.4</v>
      </c>
      <c r="K781" s="267">
        <v>78</v>
      </c>
      <c r="L781" s="261">
        <f>'Приложение 2'!G784</f>
        <v>1794874.62</v>
      </c>
      <c r="M781" s="252">
        <v>0</v>
      </c>
      <c r="N781" s="252">
        <v>0</v>
      </c>
      <c r="O781" s="252">
        <v>0</v>
      </c>
      <c r="P781" s="252">
        <f t="shared" si="153"/>
        <v>1794874.62</v>
      </c>
      <c r="Q781" s="252">
        <v>0</v>
      </c>
      <c r="R781" s="252">
        <v>0</v>
      </c>
      <c r="S781" s="250" t="s">
        <v>655</v>
      </c>
      <c r="T781" s="98"/>
      <c r="U781" s="99"/>
    </row>
    <row r="782" spans="1:22" s="94" customFormat="1" ht="9" customHeight="1">
      <c r="A782" s="254">
        <v>153</v>
      </c>
      <c r="B782" s="262" t="s">
        <v>382</v>
      </c>
      <c r="C782" s="263" t="s">
        <v>151</v>
      </c>
      <c r="D782" s="264" t="s">
        <v>149</v>
      </c>
      <c r="E782" s="265">
        <v>1963</v>
      </c>
      <c r="F782" s="266" t="s">
        <v>23</v>
      </c>
      <c r="G782" s="267">
        <v>3</v>
      </c>
      <c r="H782" s="267">
        <v>1</v>
      </c>
      <c r="I782" s="268">
        <v>548.4</v>
      </c>
      <c r="J782" s="268">
        <v>492.3</v>
      </c>
      <c r="K782" s="267">
        <v>8</v>
      </c>
      <c r="L782" s="261">
        <f>'Приложение 2'!G785</f>
        <v>1155002.76</v>
      </c>
      <c r="M782" s="252">
        <v>0</v>
      </c>
      <c r="N782" s="252">
        <v>0</v>
      </c>
      <c r="O782" s="252">
        <v>0</v>
      </c>
      <c r="P782" s="252">
        <f t="shared" si="153"/>
        <v>1155002.76</v>
      </c>
      <c r="Q782" s="252">
        <v>0</v>
      </c>
      <c r="R782" s="252">
        <v>0</v>
      </c>
      <c r="S782" s="250" t="s">
        <v>655</v>
      </c>
      <c r="T782" s="98"/>
      <c r="U782" s="99"/>
    </row>
    <row r="783" spans="1:22" s="94" customFormat="1" ht="9" customHeight="1">
      <c r="A783" s="254">
        <v>154</v>
      </c>
      <c r="B783" s="262" t="s">
        <v>397</v>
      </c>
      <c r="C783" s="263" t="s">
        <v>151</v>
      </c>
      <c r="D783" s="264" t="s">
        <v>149</v>
      </c>
      <c r="E783" s="265">
        <v>1972</v>
      </c>
      <c r="F783" s="266" t="s">
        <v>24</v>
      </c>
      <c r="G783" s="267">
        <v>5</v>
      </c>
      <c r="H783" s="267">
        <v>4</v>
      </c>
      <c r="I783" s="268">
        <v>3576.7</v>
      </c>
      <c r="J783" s="268">
        <v>3264.7</v>
      </c>
      <c r="K783" s="267">
        <v>177</v>
      </c>
      <c r="L783" s="261">
        <f>'Приложение 2'!G786</f>
        <v>3724059.58</v>
      </c>
      <c r="M783" s="252">
        <v>0</v>
      </c>
      <c r="N783" s="252">
        <v>0</v>
      </c>
      <c r="O783" s="252">
        <v>0</v>
      </c>
      <c r="P783" s="252">
        <f t="shared" si="153"/>
        <v>3724059.58</v>
      </c>
      <c r="Q783" s="252">
        <v>0</v>
      </c>
      <c r="R783" s="252">
        <v>0</v>
      </c>
      <c r="S783" s="250" t="s">
        <v>655</v>
      </c>
      <c r="T783" s="98"/>
      <c r="U783" s="99"/>
    </row>
    <row r="784" spans="1:22" s="94" customFormat="1" ht="9" customHeight="1">
      <c r="A784" s="254">
        <v>155</v>
      </c>
      <c r="B784" s="262" t="s">
        <v>405</v>
      </c>
      <c r="C784" s="263" t="s">
        <v>151</v>
      </c>
      <c r="D784" s="264" t="s">
        <v>149</v>
      </c>
      <c r="E784" s="265">
        <v>1970</v>
      </c>
      <c r="F784" s="266" t="s">
        <v>24</v>
      </c>
      <c r="G784" s="267">
        <v>5</v>
      </c>
      <c r="H784" s="267">
        <v>6</v>
      </c>
      <c r="I784" s="268">
        <v>4886.8999999999996</v>
      </c>
      <c r="J784" s="268">
        <v>4508.8999999999996</v>
      </c>
      <c r="K784" s="267">
        <v>204</v>
      </c>
      <c r="L784" s="261">
        <f>'Приложение 2'!G787</f>
        <v>5168913.3</v>
      </c>
      <c r="M784" s="252">
        <v>0</v>
      </c>
      <c r="N784" s="252">
        <v>0</v>
      </c>
      <c r="O784" s="252">
        <v>0</v>
      </c>
      <c r="P784" s="252">
        <f t="shared" si="153"/>
        <v>5168913.3</v>
      </c>
      <c r="Q784" s="252">
        <v>0</v>
      </c>
      <c r="R784" s="252">
        <v>0</v>
      </c>
      <c r="S784" s="250" t="s">
        <v>655</v>
      </c>
      <c r="T784" s="98"/>
      <c r="U784" s="99"/>
    </row>
    <row r="785" spans="1:22" s="94" customFormat="1" ht="9" customHeight="1">
      <c r="A785" s="254">
        <v>156</v>
      </c>
      <c r="B785" s="262" t="s">
        <v>400</v>
      </c>
      <c r="C785" s="263" t="s">
        <v>151</v>
      </c>
      <c r="D785" s="264" t="s">
        <v>149</v>
      </c>
      <c r="E785" s="265">
        <v>1969</v>
      </c>
      <c r="F785" s="266" t="s">
        <v>24</v>
      </c>
      <c r="G785" s="267">
        <v>5</v>
      </c>
      <c r="H785" s="267">
        <v>4</v>
      </c>
      <c r="I785" s="268">
        <v>3828.5</v>
      </c>
      <c r="J785" s="268">
        <v>3527.1</v>
      </c>
      <c r="K785" s="267">
        <v>170</v>
      </c>
      <c r="L785" s="261">
        <f>'Приложение 2'!G788</f>
        <v>3943840.14</v>
      </c>
      <c r="M785" s="252">
        <v>0</v>
      </c>
      <c r="N785" s="252">
        <v>0</v>
      </c>
      <c r="O785" s="252">
        <v>0</v>
      </c>
      <c r="P785" s="252">
        <f t="shared" si="153"/>
        <v>3943840.14</v>
      </c>
      <c r="Q785" s="252">
        <v>0</v>
      </c>
      <c r="R785" s="252">
        <v>0</v>
      </c>
      <c r="S785" s="250" t="s">
        <v>655</v>
      </c>
      <c r="T785" s="98"/>
      <c r="U785" s="99"/>
    </row>
    <row r="786" spans="1:22" s="94" customFormat="1" ht="9" customHeight="1">
      <c r="A786" s="254">
        <v>157</v>
      </c>
      <c r="B786" s="262" t="s">
        <v>128</v>
      </c>
      <c r="C786" s="263" t="s">
        <v>151</v>
      </c>
      <c r="D786" s="264" t="s">
        <v>149</v>
      </c>
      <c r="E786" s="265">
        <v>1982</v>
      </c>
      <c r="F786" s="266" t="s">
        <v>24</v>
      </c>
      <c r="G786" s="267">
        <v>5</v>
      </c>
      <c r="H786" s="267">
        <v>8</v>
      </c>
      <c r="I786" s="268">
        <v>6305.5</v>
      </c>
      <c r="J786" s="268">
        <v>5793.5</v>
      </c>
      <c r="K786" s="267">
        <v>113</v>
      </c>
      <c r="L786" s="261">
        <f>'Приложение 2'!G789</f>
        <v>6483526.6799999997</v>
      </c>
      <c r="M786" s="252">
        <v>0</v>
      </c>
      <c r="N786" s="252">
        <v>0</v>
      </c>
      <c r="O786" s="252">
        <v>0</v>
      </c>
      <c r="P786" s="252">
        <f t="shared" si="153"/>
        <v>6483526.6799999997</v>
      </c>
      <c r="Q786" s="252">
        <v>0</v>
      </c>
      <c r="R786" s="252">
        <v>0</v>
      </c>
      <c r="S786" s="250" t="s">
        <v>655</v>
      </c>
      <c r="T786" s="98"/>
      <c r="U786" s="99"/>
    </row>
    <row r="787" spans="1:22" s="94" customFormat="1" ht="9" customHeight="1">
      <c r="A787" s="254">
        <v>158</v>
      </c>
      <c r="B787" s="262" t="s">
        <v>537</v>
      </c>
      <c r="C787" s="263" t="s">
        <v>151</v>
      </c>
      <c r="D787" s="264" t="s">
        <v>149</v>
      </c>
      <c r="E787" s="265">
        <v>1991</v>
      </c>
      <c r="F787" s="266" t="s">
        <v>23</v>
      </c>
      <c r="G787" s="267">
        <v>10</v>
      </c>
      <c r="H787" s="267">
        <v>8</v>
      </c>
      <c r="I787" s="268">
        <v>19553.900000000001</v>
      </c>
      <c r="J787" s="268">
        <v>16857.3</v>
      </c>
      <c r="K787" s="267">
        <v>139</v>
      </c>
      <c r="L787" s="261">
        <f>'Приложение 2'!G790</f>
        <v>11216948.859999999</v>
      </c>
      <c r="M787" s="252">
        <v>0</v>
      </c>
      <c r="N787" s="252">
        <v>0</v>
      </c>
      <c r="O787" s="252">
        <v>0</v>
      </c>
      <c r="P787" s="252">
        <f t="shared" si="153"/>
        <v>11216948.859999999</v>
      </c>
      <c r="Q787" s="252">
        <v>0</v>
      </c>
      <c r="R787" s="252">
        <v>0</v>
      </c>
      <c r="S787" s="250" t="s">
        <v>655</v>
      </c>
      <c r="T787" s="98"/>
      <c r="U787" s="99"/>
    </row>
    <row r="788" spans="1:22" s="94" customFormat="1" ht="9" customHeight="1">
      <c r="A788" s="254">
        <v>159</v>
      </c>
      <c r="B788" s="262" t="s">
        <v>186</v>
      </c>
      <c r="C788" s="263" t="s">
        <v>151</v>
      </c>
      <c r="D788" s="264" t="s">
        <v>149</v>
      </c>
      <c r="E788" s="265">
        <v>1985</v>
      </c>
      <c r="F788" s="266" t="s">
        <v>24</v>
      </c>
      <c r="G788" s="267">
        <v>9</v>
      </c>
      <c r="H788" s="267">
        <v>2</v>
      </c>
      <c r="I788" s="268">
        <v>4236.5</v>
      </c>
      <c r="J788" s="268">
        <v>3815.3</v>
      </c>
      <c r="K788" s="267">
        <v>28</v>
      </c>
      <c r="L788" s="261">
        <f>'Приложение 2'!G791</f>
        <v>2657716.84</v>
      </c>
      <c r="M788" s="252">
        <v>0</v>
      </c>
      <c r="N788" s="252">
        <v>0</v>
      </c>
      <c r="O788" s="252">
        <v>0</v>
      </c>
      <c r="P788" s="252">
        <f>L788</f>
        <v>2657716.84</v>
      </c>
      <c r="Q788" s="252">
        <v>0</v>
      </c>
      <c r="R788" s="252">
        <v>0</v>
      </c>
      <c r="S788" s="250" t="s">
        <v>655</v>
      </c>
      <c r="T788" s="98"/>
      <c r="U788" s="99"/>
    </row>
    <row r="789" spans="1:22" s="94" customFormat="1" ht="9" customHeight="1">
      <c r="A789" s="254">
        <v>160</v>
      </c>
      <c r="B789" s="262" t="s">
        <v>546</v>
      </c>
      <c r="C789" s="263" t="s">
        <v>151</v>
      </c>
      <c r="D789" s="264" t="s">
        <v>149</v>
      </c>
      <c r="E789" s="265">
        <v>1986</v>
      </c>
      <c r="F789" s="266" t="s">
        <v>23</v>
      </c>
      <c r="G789" s="267">
        <v>5</v>
      </c>
      <c r="H789" s="267">
        <v>9</v>
      </c>
      <c r="I789" s="268">
        <v>7396.4</v>
      </c>
      <c r="J789" s="268">
        <v>6714.4</v>
      </c>
      <c r="K789" s="267">
        <v>146</v>
      </c>
      <c r="L789" s="261">
        <f>'Приложение 2'!G792</f>
        <v>8949953.0299999993</v>
      </c>
      <c r="M789" s="252">
        <v>0</v>
      </c>
      <c r="N789" s="252">
        <v>0</v>
      </c>
      <c r="O789" s="252">
        <v>0</v>
      </c>
      <c r="P789" s="252">
        <f>L789</f>
        <v>8949953.0299999993</v>
      </c>
      <c r="Q789" s="252">
        <v>0</v>
      </c>
      <c r="R789" s="252">
        <v>0</v>
      </c>
      <c r="S789" s="250" t="s">
        <v>655</v>
      </c>
      <c r="T789" s="97"/>
      <c r="U789" s="97"/>
      <c r="V789" s="100"/>
    </row>
    <row r="790" spans="1:22" s="94" customFormat="1" ht="9" customHeight="1">
      <c r="A790" s="254">
        <v>161</v>
      </c>
      <c r="B790" s="262" t="s">
        <v>127</v>
      </c>
      <c r="C790" s="263" t="s">
        <v>151</v>
      </c>
      <c r="D790" s="264" t="s">
        <v>149</v>
      </c>
      <c r="E790" s="265">
        <v>1983</v>
      </c>
      <c r="F790" s="266" t="s">
        <v>24</v>
      </c>
      <c r="G790" s="267">
        <v>5</v>
      </c>
      <c r="H790" s="267">
        <v>6</v>
      </c>
      <c r="I790" s="268">
        <v>4713.8</v>
      </c>
      <c r="J790" s="268">
        <v>4341.8</v>
      </c>
      <c r="K790" s="267">
        <v>55</v>
      </c>
      <c r="L790" s="261">
        <f>'Приложение 2'!G793</f>
        <v>6194555.9400000004</v>
      </c>
      <c r="M790" s="252">
        <v>0</v>
      </c>
      <c r="N790" s="252">
        <v>0</v>
      </c>
      <c r="O790" s="252">
        <v>0</v>
      </c>
      <c r="P790" s="252">
        <f>L790</f>
        <v>6194555.9400000004</v>
      </c>
      <c r="Q790" s="252">
        <v>0</v>
      </c>
      <c r="R790" s="252">
        <v>0</v>
      </c>
      <c r="S790" s="250" t="s">
        <v>655</v>
      </c>
      <c r="T790" s="98"/>
      <c r="U790" s="99"/>
      <c r="V790" s="100"/>
    </row>
    <row r="791" spans="1:22" s="94" customFormat="1" ht="24.75" customHeight="1">
      <c r="A791" s="269" t="s">
        <v>34</v>
      </c>
      <c r="B791" s="269"/>
      <c r="C791" s="250"/>
      <c r="D791" s="176"/>
      <c r="E791" s="254" t="s">
        <v>68</v>
      </c>
      <c r="F791" s="254" t="s">
        <v>68</v>
      </c>
      <c r="G791" s="254" t="s">
        <v>68</v>
      </c>
      <c r="H791" s="254" t="s">
        <v>68</v>
      </c>
      <c r="I791" s="252">
        <f t="shared" ref="I791:R791" si="154">SUM(I630:I790)</f>
        <v>357787.10000000015</v>
      </c>
      <c r="J791" s="252">
        <f t="shared" si="154"/>
        <v>292771.01</v>
      </c>
      <c r="K791" s="299">
        <f t="shared" si="154"/>
        <v>12506</v>
      </c>
      <c r="L791" s="252">
        <f t="shared" si="154"/>
        <v>510979949.44999981</v>
      </c>
      <c r="M791" s="252">
        <f t="shared" si="154"/>
        <v>0</v>
      </c>
      <c r="N791" s="252">
        <f t="shared" si="154"/>
        <v>0</v>
      </c>
      <c r="O791" s="252">
        <f t="shared" si="154"/>
        <v>0</v>
      </c>
      <c r="P791" s="252">
        <f t="shared" si="154"/>
        <v>510979949.44999981</v>
      </c>
      <c r="Q791" s="252">
        <f t="shared" si="154"/>
        <v>0</v>
      </c>
      <c r="R791" s="252">
        <f t="shared" si="154"/>
        <v>0</v>
      </c>
      <c r="S791" s="250"/>
      <c r="T791" s="97"/>
      <c r="U791" s="97"/>
    </row>
    <row r="792" spans="1:22" s="94" customFormat="1" ht="9" customHeight="1">
      <c r="A792" s="253" t="s">
        <v>37</v>
      </c>
      <c r="B792" s="253"/>
      <c r="C792" s="253"/>
      <c r="D792" s="253"/>
      <c r="E792" s="253"/>
      <c r="F792" s="253"/>
      <c r="G792" s="253"/>
      <c r="H792" s="253"/>
      <c r="I792" s="253"/>
      <c r="J792" s="253"/>
      <c r="K792" s="253"/>
      <c r="L792" s="253"/>
      <c r="M792" s="253"/>
      <c r="N792" s="253"/>
      <c r="O792" s="253"/>
      <c r="P792" s="253"/>
      <c r="Q792" s="253"/>
      <c r="R792" s="253"/>
      <c r="S792" s="253"/>
      <c r="T792" s="98"/>
      <c r="U792" s="99"/>
    </row>
    <row r="793" spans="1:22" s="94" customFormat="1" ht="9" customHeight="1">
      <c r="A793" s="254">
        <v>162</v>
      </c>
      <c r="B793" s="276" t="s">
        <v>659</v>
      </c>
      <c r="C793" s="263" t="s">
        <v>151</v>
      </c>
      <c r="D793" s="264" t="s">
        <v>150</v>
      </c>
      <c r="E793" s="277">
        <v>1980</v>
      </c>
      <c r="F793" s="278" t="s">
        <v>23</v>
      </c>
      <c r="G793" s="279">
        <v>2</v>
      </c>
      <c r="H793" s="279">
        <v>2</v>
      </c>
      <c r="I793" s="280">
        <v>524</v>
      </c>
      <c r="J793" s="280">
        <v>471.2</v>
      </c>
      <c r="K793" s="279">
        <v>38</v>
      </c>
      <c r="L793" s="261">
        <f>'Приложение 2'!G796</f>
        <v>2217120.69</v>
      </c>
      <c r="M793" s="252">
        <v>0</v>
      </c>
      <c r="N793" s="252">
        <v>0</v>
      </c>
      <c r="O793" s="252">
        <v>0</v>
      </c>
      <c r="P793" s="252">
        <f t="shared" ref="P793:P795" si="155">L793</f>
        <v>2217120.69</v>
      </c>
      <c r="Q793" s="252">
        <v>0</v>
      </c>
      <c r="R793" s="252">
        <v>0</v>
      </c>
      <c r="S793" s="250" t="s">
        <v>655</v>
      </c>
      <c r="T793" s="98"/>
      <c r="U793" s="99"/>
    </row>
    <row r="794" spans="1:22" s="94" customFormat="1" ht="9" customHeight="1">
      <c r="A794" s="254">
        <v>163</v>
      </c>
      <c r="B794" s="276" t="s">
        <v>660</v>
      </c>
      <c r="C794" s="263" t="s">
        <v>151</v>
      </c>
      <c r="D794" s="264" t="s">
        <v>150</v>
      </c>
      <c r="E794" s="277">
        <v>1985</v>
      </c>
      <c r="F794" s="278" t="s">
        <v>23</v>
      </c>
      <c r="G794" s="279">
        <v>2</v>
      </c>
      <c r="H794" s="279">
        <v>2</v>
      </c>
      <c r="I794" s="280">
        <v>620.20000000000005</v>
      </c>
      <c r="J794" s="280">
        <v>567</v>
      </c>
      <c r="K794" s="279">
        <v>26</v>
      </c>
      <c r="L794" s="261">
        <f>'Приложение 2'!G797</f>
        <v>2310005.5299999998</v>
      </c>
      <c r="M794" s="252">
        <v>0</v>
      </c>
      <c r="N794" s="252">
        <v>0</v>
      </c>
      <c r="O794" s="252">
        <v>0</v>
      </c>
      <c r="P794" s="252">
        <f t="shared" si="155"/>
        <v>2310005.5299999998</v>
      </c>
      <c r="Q794" s="252">
        <v>0</v>
      </c>
      <c r="R794" s="252">
        <v>0</v>
      </c>
      <c r="S794" s="250" t="s">
        <v>655</v>
      </c>
      <c r="T794" s="98"/>
      <c r="U794" s="99"/>
    </row>
    <row r="795" spans="1:22" s="94" customFormat="1" ht="9" customHeight="1">
      <c r="A795" s="254">
        <v>164</v>
      </c>
      <c r="B795" s="276" t="s">
        <v>661</v>
      </c>
      <c r="C795" s="263" t="s">
        <v>151</v>
      </c>
      <c r="D795" s="264" t="s">
        <v>150</v>
      </c>
      <c r="E795" s="277">
        <v>1986</v>
      </c>
      <c r="F795" s="278" t="s">
        <v>23</v>
      </c>
      <c r="G795" s="279">
        <v>2</v>
      </c>
      <c r="H795" s="279">
        <v>2</v>
      </c>
      <c r="I795" s="280">
        <v>659.6</v>
      </c>
      <c r="J795" s="280">
        <v>602</v>
      </c>
      <c r="K795" s="279">
        <v>28</v>
      </c>
      <c r="L795" s="261">
        <f>'Приложение 2'!G798</f>
        <v>2310005.5299999998</v>
      </c>
      <c r="M795" s="252">
        <v>0</v>
      </c>
      <c r="N795" s="252">
        <v>0</v>
      </c>
      <c r="O795" s="252">
        <v>0</v>
      </c>
      <c r="P795" s="252">
        <f t="shared" si="155"/>
        <v>2310005.5299999998</v>
      </c>
      <c r="Q795" s="252">
        <v>0</v>
      </c>
      <c r="R795" s="252">
        <v>0</v>
      </c>
      <c r="S795" s="250" t="s">
        <v>655</v>
      </c>
      <c r="T795" s="98"/>
      <c r="U795" s="99"/>
      <c r="V795" s="100"/>
    </row>
    <row r="796" spans="1:22" s="94" customFormat="1" ht="9" customHeight="1">
      <c r="A796" s="254">
        <v>165</v>
      </c>
      <c r="B796" s="276" t="s">
        <v>271</v>
      </c>
      <c r="C796" s="263" t="s">
        <v>151</v>
      </c>
      <c r="D796" s="264" t="s">
        <v>150</v>
      </c>
      <c r="E796" s="277">
        <v>1961</v>
      </c>
      <c r="F796" s="278" t="s">
        <v>23</v>
      </c>
      <c r="G796" s="279">
        <v>2</v>
      </c>
      <c r="H796" s="279">
        <v>1</v>
      </c>
      <c r="I796" s="280">
        <v>406.4</v>
      </c>
      <c r="J796" s="280">
        <v>378</v>
      </c>
      <c r="K796" s="279">
        <v>80</v>
      </c>
      <c r="L796" s="261">
        <f>'Приложение 2'!G799</f>
        <v>1453849.63</v>
      </c>
      <c r="M796" s="252">
        <v>0</v>
      </c>
      <c r="N796" s="252">
        <v>0</v>
      </c>
      <c r="O796" s="252">
        <v>0</v>
      </c>
      <c r="P796" s="252">
        <f>L796</f>
        <v>1453849.63</v>
      </c>
      <c r="Q796" s="252">
        <v>0</v>
      </c>
      <c r="R796" s="337">
        <v>0</v>
      </c>
      <c r="S796" s="250" t="s">
        <v>655</v>
      </c>
      <c r="T796" s="98"/>
      <c r="U796" s="99"/>
    </row>
    <row r="797" spans="1:22" s="94" customFormat="1" ht="9" customHeight="1">
      <c r="A797" s="254">
        <v>166</v>
      </c>
      <c r="B797" s="276" t="s">
        <v>274</v>
      </c>
      <c r="C797" s="263" t="s">
        <v>151</v>
      </c>
      <c r="D797" s="264" t="s">
        <v>150</v>
      </c>
      <c r="E797" s="277">
        <v>1930</v>
      </c>
      <c r="F797" s="278" t="s">
        <v>23</v>
      </c>
      <c r="G797" s="279">
        <v>3</v>
      </c>
      <c r="H797" s="279">
        <v>2</v>
      </c>
      <c r="I797" s="280">
        <v>917.1</v>
      </c>
      <c r="J797" s="280">
        <v>756.6</v>
      </c>
      <c r="K797" s="279">
        <v>35</v>
      </c>
      <c r="L797" s="261">
        <f>'Приложение 2'!G800</f>
        <v>2242563.06</v>
      </c>
      <c r="M797" s="252">
        <v>0</v>
      </c>
      <c r="N797" s="252">
        <v>0</v>
      </c>
      <c r="O797" s="252">
        <v>0</v>
      </c>
      <c r="P797" s="252">
        <f>L797</f>
        <v>2242563.06</v>
      </c>
      <c r="Q797" s="252">
        <v>0</v>
      </c>
      <c r="R797" s="337">
        <v>0</v>
      </c>
      <c r="S797" s="250" t="s">
        <v>655</v>
      </c>
      <c r="T797" s="98"/>
      <c r="U797" s="99"/>
    </row>
    <row r="798" spans="1:22" s="94" customFormat="1" ht="9" customHeight="1">
      <c r="A798" s="254">
        <v>167</v>
      </c>
      <c r="B798" s="276" t="s">
        <v>664</v>
      </c>
      <c r="C798" s="263" t="s">
        <v>152</v>
      </c>
      <c r="D798" s="264" t="s">
        <v>150</v>
      </c>
      <c r="E798" s="277">
        <v>1917</v>
      </c>
      <c r="F798" s="278" t="s">
        <v>23</v>
      </c>
      <c r="G798" s="279">
        <v>2</v>
      </c>
      <c r="H798" s="279">
        <v>1</v>
      </c>
      <c r="I798" s="280">
        <v>459.6</v>
      </c>
      <c r="J798" s="280">
        <v>421.6</v>
      </c>
      <c r="K798" s="279">
        <v>7</v>
      </c>
      <c r="L798" s="261">
        <f>'Приложение 2'!G801</f>
        <v>1392061.03</v>
      </c>
      <c r="M798" s="252">
        <v>0</v>
      </c>
      <c r="N798" s="252">
        <v>0</v>
      </c>
      <c r="O798" s="252">
        <v>0</v>
      </c>
      <c r="P798" s="252">
        <f t="shared" ref="P798:P807" si="156">L798</f>
        <v>1392061.03</v>
      </c>
      <c r="Q798" s="252">
        <v>0</v>
      </c>
      <c r="R798" s="252">
        <v>0</v>
      </c>
      <c r="S798" s="250" t="s">
        <v>655</v>
      </c>
      <c r="T798" s="98"/>
      <c r="U798" s="99"/>
    </row>
    <row r="799" spans="1:22" s="94" customFormat="1" ht="9" customHeight="1">
      <c r="A799" s="254">
        <v>168</v>
      </c>
      <c r="B799" s="276" t="s">
        <v>665</v>
      </c>
      <c r="C799" s="263" t="s">
        <v>151</v>
      </c>
      <c r="D799" s="264" t="s">
        <v>150</v>
      </c>
      <c r="E799" s="277">
        <v>1937</v>
      </c>
      <c r="F799" s="278" t="s">
        <v>23</v>
      </c>
      <c r="G799" s="279">
        <v>2</v>
      </c>
      <c r="H799" s="279">
        <v>1</v>
      </c>
      <c r="I799" s="280">
        <v>345.2</v>
      </c>
      <c r="J799" s="280">
        <v>311.2</v>
      </c>
      <c r="K799" s="279">
        <v>10</v>
      </c>
      <c r="L799" s="261">
        <f>'Приложение 2'!G802</f>
        <v>1432849.58</v>
      </c>
      <c r="M799" s="252">
        <v>0</v>
      </c>
      <c r="N799" s="252">
        <v>0</v>
      </c>
      <c r="O799" s="252">
        <v>0</v>
      </c>
      <c r="P799" s="252">
        <f t="shared" si="156"/>
        <v>1432849.58</v>
      </c>
      <c r="Q799" s="252">
        <v>0</v>
      </c>
      <c r="R799" s="252">
        <v>0</v>
      </c>
      <c r="S799" s="250" t="s">
        <v>655</v>
      </c>
      <c r="T799" s="98"/>
      <c r="U799" s="99"/>
    </row>
    <row r="800" spans="1:22" s="94" customFormat="1" ht="9" customHeight="1">
      <c r="A800" s="254">
        <v>169</v>
      </c>
      <c r="B800" s="276" t="s">
        <v>666</v>
      </c>
      <c r="C800" s="263" t="s">
        <v>151</v>
      </c>
      <c r="D800" s="264" t="s">
        <v>150</v>
      </c>
      <c r="E800" s="277">
        <v>1960</v>
      </c>
      <c r="F800" s="278" t="s">
        <v>23</v>
      </c>
      <c r="G800" s="279">
        <v>2</v>
      </c>
      <c r="H800" s="279">
        <v>1</v>
      </c>
      <c r="I800" s="280">
        <v>296.7</v>
      </c>
      <c r="J800" s="280">
        <v>274.5</v>
      </c>
      <c r="K800" s="279">
        <v>13</v>
      </c>
      <c r="L800" s="261">
        <f>'Приложение 2'!G803</f>
        <v>1453849.63</v>
      </c>
      <c r="M800" s="252">
        <v>0</v>
      </c>
      <c r="N800" s="252">
        <v>0</v>
      </c>
      <c r="O800" s="252">
        <v>0</v>
      </c>
      <c r="P800" s="252">
        <f t="shared" si="156"/>
        <v>1453849.63</v>
      </c>
      <c r="Q800" s="252">
        <v>0</v>
      </c>
      <c r="R800" s="252">
        <v>0</v>
      </c>
      <c r="S800" s="250" t="s">
        <v>655</v>
      </c>
      <c r="T800" s="98"/>
      <c r="U800" s="99"/>
    </row>
    <row r="801" spans="1:22" s="94" customFormat="1" ht="9" customHeight="1">
      <c r="A801" s="254">
        <v>170</v>
      </c>
      <c r="B801" s="276" t="s">
        <v>667</v>
      </c>
      <c r="C801" s="263" t="s">
        <v>151</v>
      </c>
      <c r="D801" s="264" t="s">
        <v>149</v>
      </c>
      <c r="E801" s="277">
        <v>1964</v>
      </c>
      <c r="F801" s="278" t="s">
        <v>23</v>
      </c>
      <c r="G801" s="279">
        <v>4</v>
      </c>
      <c r="H801" s="279">
        <v>4</v>
      </c>
      <c r="I801" s="280">
        <v>2737.3</v>
      </c>
      <c r="J801" s="280">
        <v>2544.3000000000002</v>
      </c>
      <c r="K801" s="279">
        <v>116</v>
      </c>
      <c r="L801" s="261">
        <f>'Приложение 2'!G804</f>
        <v>5250012.57</v>
      </c>
      <c r="M801" s="252">
        <v>0</v>
      </c>
      <c r="N801" s="252">
        <v>0</v>
      </c>
      <c r="O801" s="252">
        <v>0</v>
      </c>
      <c r="P801" s="252">
        <f t="shared" si="156"/>
        <v>5250012.57</v>
      </c>
      <c r="Q801" s="252">
        <v>0</v>
      </c>
      <c r="R801" s="252">
        <v>0</v>
      </c>
      <c r="S801" s="250" t="s">
        <v>655</v>
      </c>
      <c r="T801" s="98"/>
      <c r="U801" s="99"/>
    </row>
    <row r="802" spans="1:22" s="94" customFormat="1" ht="9" customHeight="1">
      <c r="A802" s="254">
        <v>171</v>
      </c>
      <c r="B802" s="276" t="s">
        <v>672</v>
      </c>
      <c r="C802" s="263" t="s">
        <v>151</v>
      </c>
      <c r="D802" s="264" t="s">
        <v>150</v>
      </c>
      <c r="E802" s="277">
        <v>1961</v>
      </c>
      <c r="F802" s="278" t="s">
        <v>23</v>
      </c>
      <c r="G802" s="279">
        <v>2</v>
      </c>
      <c r="H802" s="279">
        <v>1</v>
      </c>
      <c r="I802" s="280">
        <v>688.8</v>
      </c>
      <c r="J802" s="280">
        <v>639.6</v>
      </c>
      <c r="K802" s="279">
        <v>29</v>
      </c>
      <c r="L802" s="261">
        <f>'Приложение 2'!G805</f>
        <v>2369774.9</v>
      </c>
      <c r="M802" s="252">
        <v>0</v>
      </c>
      <c r="N802" s="252">
        <v>0</v>
      </c>
      <c r="O802" s="252">
        <v>0</v>
      </c>
      <c r="P802" s="252">
        <f t="shared" si="156"/>
        <v>2369774.9</v>
      </c>
      <c r="Q802" s="252">
        <v>0</v>
      </c>
      <c r="R802" s="252">
        <v>0</v>
      </c>
      <c r="S802" s="250" t="s">
        <v>655</v>
      </c>
      <c r="T802" s="98"/>
      <c r="U802" s="99"/>
      <c r="V802" s="100"/>
    </row>
    <row r="803" spans="1:22" s="94" customFormat="1" ht="9" customHeight="1">
      <c r="A803" s="254">
        <v>172</v>
      </c>
      <c r="B803" s="276" t="s">
        <v>675</v>
      </c>
      <c r="C803" s="263" t="s">
        <v>151</v>
      </c>
      <c r="D803" s="264" t="s">
        <v>150</v>
      </c>
      <c r="E803" s="277">
        <v>1917</v>
      </c>
      <c r="F803" s="278" t="s">
        <v>23</v>
      </c>
      <c r="G803" s="279">
        <v>2</v>
      </c>
      <c r="H803" s="279">
        <v>1</v>
      </c>
      <c r="I803" s="280">
        <v>235.4</v>
      </c>
      <c r="J803" s="280">
        <v>214.3</v>
      </c>
      <c r="K803" s="279">
        <v>10</v>
      </c>
      <c r="L803" s="261">
        <f>'Приложение 2'!G806</f>
        <v>918348.36</v>
      </c>
      <c r="M803" s="252">
        <v>0</v>
      </c>
      <c r="N803" s="252">
        <v>0</v>
      </c>
      <c r="O803" s="252">
        <v>0</v>
      </c>
      <c r="P803" s="252">
        <f t="shared" si="156"/>
        <v>918348.36</v>
      </c>
      <c r="Q803" s="252">
        <v>0</v>
      </c>
      <c r="R803" s="252">
        <v>0</v>
      </c>
      <c r="S803" s="250" t="s">
        <v>655</v>
      </c>
      <c r="T803" s="98"/>
      <c r="U803" s="99"/>
      <c r="V803" s="100"/>
    </row>
    <row r="804" spans="1:22" s="94" customFormat="1" ht="9" customHeight="1">
      <c r="A804" s="254">
        <v>173</v>
      </c>
      <c r="B804" s="276" t="s">
        <v>676</v>
      </c>
      <c r="C804" s="263" t="s">
        <v>151</v>
      </c>
      <c r="D804" s="264" t="s">
        <v>150</v>
      </c>
      <c r="E804" s="277">
        <v>1917</v>
      </c>
      <c r="F804" s="278" t="s">
        <v>23</v>
      </c>
      <c r="G804" s="279">
        <v>2</v>
      </c>
      <c r="H804" s="279">
        <v>1</v>
      </c>
      <c r="I804" s="280">
        <v>377.2</v>
      </c>
      <c r="J804" s="280">
        <v>347.5</v>
      </c>
      <c r="K804" s="279">
        <v>27</v>
      </c>
      <c r="L804" s="261">
        <f>'Приложение 2'!G807</f>
        <v>1472830.45</v>
      </c>
      <c r="M804" s="252">
        <v>0</v>
      </c>
      <c r="N804" s="252">
        <v>0</v>
      </c>
      <c r="O804" s="252">
        <v>0</v>
      </c>
      <c r="P804" s="252">
        <f t="shared" si="156"/>
        <v>1472830.45</v>
      </c>
      <c r="Q804" s="252">
        <v>0</v>
      </c>
      <c r="R804" s="252">
        <v>0</v>
      </c>
      <c r="S804" s="250" t="s">
        <v>655</v>
      </c>
      <c r="T804" s="103"/>
      <c r="U804" s="99"/>
    </row>
    <row r="805" spans="1:22" s="94" customFormat="1" ht="9" customHeight="1">
      <c r="A805" s="254">
        <v>174</v>
      </c>
      <c r="B805" s="276" t="s">
        <v>678</v>
      </c>
      <c r="C805" s="263" t="s">
        <v>151</v>
      </c>
      <c r="D805" s="264" t="s">
        <v>150</v>
      </c>
      <c r="E805" s="277">
        <v>1958</v>
      </c>
      <c r="F805" s="278" t="s">
        <v>23</v>
      </c>
      <c r="G805" s="279">
        <v>2</v>
      </c>
      <c r="H805" s="279">
        <v>1</v>
      </c>
      <c r="I805" s="280">
        <v>469.6</v>
      </c>
      <c r="J805" s="280">
        <v>425.6</v>
      </c>
      <c r="K805" s="279">
        <v>17</v>
      </c>
      <c r="L805" s="261">
        <f>'Приложение 2'!G808</f>
        <v>1635580.84</v>
      </c>
      <c r="M805" s="252">
        <v>0</v>
      </c>
      <c r="N805" s="252">
        <v>0</v>
      </c>
      <c r="O805" s="252">
        <v>0</v>
      </c>
      <c r="P805" s="252">
        <f t="shared" si="156"/>
        <v>1635580.84</v>
      </c>
      <c r="Q805" s="252">
        <v>0</v>
      </c>
      <c r="R805" s="252">
        <v>0</v>
      </c>
      <c r="S805" s="250" t="s">
        <v>655</v>
      </c>
      <c r="T805" s="104"/>
      <c r="U805" s="104"/>
    </row>
    <row r="806" spans="1:22" s="94" customFormat="1" ht="9" customHeight="1">
      <c r="A806" s="254">
        <v>175</v>
      </c>
      <c r="B806" s="276" t="s">
        <v>679</v>
      </c>
      <c r="C806" s="263" t="s">
        <v>151</v>
      </c>
      <c r="D806" s="264" t="s">
        <v>150</v>
      </c>
      <c r="E806" s="277">
        <v>1952</v>
      </c>
      <c r="F806" s="278" t="s">
        <v>23</v>
      </c>
      <c r="G806" s="279">
        <v>2</v>
      </c>
      <c r="H806" s="279">
        <v>1</v>
      </c>
      <c r="I806" s="280">
        <v>430.8</v>
      </c>
      <c r="J806" s="280">
        <v>386.8</v>
      </c>
      <c r="K806" s="279">
        <v>14</v>
      </c>
      <c r="L806" s="261">
        <f>'Приложение 2'!G809</f>
        <v>1482926.63</v>
      </c>
      <c r="M806" s="252">
        <v>0</v>
      </c>
      <c r="N806" s="252">
        <v>0</v>
      </c>
      <c r="O806" s="252">
        <v>0</v>
      </c>
      <c r="P806" s="252">
        <f t="shared" si="156"/>
        <v>1482926.63</v>
      </c>
      <c r="Q806" s="252">
        <v>0</v>
      </c>
      <c r="R806" s="252">
        <v>0</v>
      </c>
      <c r="S806" s="250" t="s">
        <v>655</v>
      </c>
      <c r="T806" s="98"/>
      <c r="U806" s="99"/>
    </row>
    <row r="807" spans="1:22" s="94" customFormat="1" ht="9" customHeight="1">
      <c r="A807" s="254">
        <v>176</v>
      </c>
      <c r="B807" s="276" t="s">
        <v>683</v>
      </c>
      <c r="C807" s="263" t="s">
        <v>151</v>
      </c>
      <c r="D807" s="264" t="s">
        <v>150</v>
      </c>
      <c r="E807" s="277">
        <v>1954</v>
      </c>
      <c r="F807" s="278" t="s">
        <v>23</v>
      </c>
      <c r="G807" s="279">
        <v>2</v>
      </c>
      <c r="H807" s="279">
        <v>2</v>
      </c>
      <c r="I807" s="280">
        <v>571.5</v>
      </c>
      <c r="J807" s="280">
        <v>437.5</v>
      </c>
      <c r="K807" s="279">
        <v>17</v>
      </c>
      <c r="L807" s="261">
        <f>'Приложение 2'!G810</f>
        <v>2012370.2</v>
      </c>
      <c r="M807" s="252">
        <v>0</v>
      </c>
      <c r="N807" s="252">
        <v>0</v>
      </c>
      <c r="O807" s="252">
        <v>0</v>
      </c>
      <c r="P807" s="252">
        <f t="shared" si="156"/>
        <v>2012370.2</v>
      </c>
      <c r="Q807" s="252">
        <v>0</v>
      </c>
      <c r="R807" s="252">
        <v>0</v>
      </c>
      <c r="S807" s="250" t="s">
        <v>655</v>
      </c>
      <c r="T807" s="98"/>
      <c r="U807" s="99"/>
    </row>
    <row r="808" spans="1:22" s="94" customFormat="1" ht="24.75" customHeight="1">
      <c r="A808" s="269" t="s">
        <v>38</v>
      </c>
      <c r="B808" s="269"/>
      <c r="C808" s="250"/>
      <c r="D808" s="176"/>
      <c r="E808" s="6" t="s">
        <v>68</v>
      </c>
      <c r="F808" s="6" t="s">
        <v>68</v>
      </c>
      <c r="G808" s="6" t="s">
        <v>68</v>
      </c>
      <c r="H808" s="6" t="s">
        <v>68</v>
      </c>
      <c r="I808" s="251">
        <f t="shared" ref="I808:R808" si="157">SUM(I793:I807)</f>
        <v>9739.4</v>
      </c>
      <c r="J808" s="251">
        <f t="shared" si="157"/>
        <v>8777.7000000000007</v>
      </c>
      <c r="K808" s="338">
        <f t="shared" si="157"/>
        <v>467</v>
      </c>
      <c r="L808" s="251">
        <f t="shared" si="157"/>
        <v>29954148.629999995</v>
      </c>
      <c r="M808" s="251">
        <f t="shared" si="157"/>
        <v>0</v>
      </c>
      <c r="N808" s="251">
        <f t="shared" si="157"/>
        <v>0</v>
      </c>
      <c r="O808" s="251">
        <f t="shared" si="157"/>
        <v>0</v>
      </c>
      <c r="P808" s="251">
        <f t="shared" si="157"/>
        <v>29954148.629999995</v>
      </c>
      <c r="Q808" s="251">
        <f t="shared" si="157"/>
        <v>0</v>
      </c>
      <c r="R808" s="251">
        <f t="shared" si="157"/>
        <v>0</v>
      </c>
      <c r="S808" s="252"/>
      <c r="T808" s="98"/>
      <c r="U808" s="105"/>
    </row>
    <row r="809" spans="1:22" s="94" customFormat="1" ht="9" customHeight="1">
      <c r="A809" s="253" t="s">
        <v>40</v>
      </c>
      <c r="B809" s="253"/>
      <c r="C809" s="253"/>
      <c r="D809" s="253"/>
      <c r="E809" s="253"/>
      <c r="F809" s="253"/>
      <c r="G809" s="253"/>
      <c r="H809" s="253"/>
      <c r="I809" s="253"/>
      <c r="J809" s="253"/>
      <c r="K809" s="253"/>
      <c r="L809" s="253"/>
      <c r="M809" s="253"/>
      <c r="N809" s="253"/>
      <c r="O809" s="253"/>
      <c r="P809" s="253"/>
      <c r="Q809" s="253"/>
      <c r="R809" s="253"/>
      <c r="S809" s="253"/>
      <c r="T809" s="97"/>
      <c r="U809" s="97"/>
    </row>
    <row r="810" spans="1:22" s="94" customFormat="1" ht="9" customHeight="1">
      <c r="A810" s="254">
        <v>177</v>
      </c>
      <c r="B810" s="289" t="s">
        <v>685</v>
      </c>
      <c r="C810" s="263" t="s">
        <v>151</v>
      </c>
      <c r="D810" s="264" t="s">
        <v>150</v>
      </c>
      <c r="E810" s="290">
        <v>1989</v>
      </c>
      <c r="F810" s="291" t="s">
        <v>23</v>
      </c>
      <c r="G810" s="292">
        <v>3</v>
      </c>
      <c r="H810" s="292">
        <v>3</v>
      </c>
      <c r="I810" s="293">
        <v>1952.7</v>
      </c>
      <c r="J810" s="293">
        <v>1820.8</v>
      </c>
      <c r="K810" s="292">
        <v>28</v>
      </c>
      <c r="L810" s="261">
        <f>'Приложение 2'!G813</f>
        <v>4506933.87</v>
      </c>
      <c r="M810" s="252">
        <v>0</v>
      </c>
      <c r="N810" s="252">
        <v>0</v>
      </c>
      <c r="O810" s="252">
        <v>0</v>
      </c>
      <c r="P810" s="252">
        <f t="shared" ref="P810:P818" si="158">L810</f>
        <v>4506933.87</v>
      </c>
      <c r="Q810" s="252">
        <v>0</v>
      </c>
      <c r="R810" s="252">
        <v>0</v>
      </c>
      <c r="S810" s="250" t="s">
        <v>655</v>
      </c>
      <c r="T810" s="98"/>
      <c r="U810" s="99"/>
    </row>
    <row r="811" spans="1:22" s="94" customFormat="1" ht="9" customHeight="1">
      <c r="A811" s="254">
        <v>178</v>
      </c>
      <c r="B811" s="281" t="s">
        <v>208</v>
      </c>
      <c r="C811" s="282" t="s">
        <v>151</v>
      </c>
      <c r="D811" s="283" t="s">
        <v>150</v>
      </c>
      <c r="E811" s="284">
        <v>1992</v>
      </c>
      <c r="F811" s="259" t="s">
        <v>23</v>
      </c>
      <c r="G811" s="285">
        <v>5</v>
      </c>
      <c r="H811" s="285">
        <v>3</v>
      </c>
      <c r="I811" s="286">
        <v>2308.8000000000002</v>
      </c>
      <c r="J811" s="286">
        <v>2075</v>
      </c>
      <c r="K811" s="285">
        <v>36</v>
      </c>
      <c r="L811" s="261">
        <f>'Приложение 2'!G814</f>
        <v>2661786.85</v>
      </c>
      <c r="M811" s="252">
        <v>0</v>
      </c>
      <c r="N811" s="252">
        <v>0</v>
      </c>
      <c r="O811" s="252">
        <v>0</v>
      </c>
      <c r="P811" s="252">
        <f t="shared" si="158"/>
        <v>2661786.85</v>
      </c>
      <c r="Q811" s="252">
        <v>0</v>
      </c>
      <c r="R811" s="252">
        <v>0</v>
      </c>
      <c r="S811" s="250" t="s">
        <v>655</v>
      </c>
      <c r="T811" s="98"/>
      <c r="U811" s="99"/>
    </row>
    <row r="812" spans="1:22" s="94" customFormat="1" ht="9" customHeight="1">
      <c r="A812" s="254">
        <v>179</v>
      </c>
      <c r="B812" s="281" t="s">
        <v>209</v>
      </c>
      <c r="C812" s="282" t="s">
        <v>151</v>
      </c>
      <c r="D812" s="283" t="s">
        <v>150</v>
      </c>
      <c r="E812" s="284">
        <v>1963</v>
      </c>
      <c r="F812" s="259" t="s">
        <v>23</v>
      </c>
      <c r="G812" s="285">
        <v>4</v>
      </c>
      <c r="H812" s="285">
        <v>4</v>
      </c>
      <c r="I812" s="286">
        <v>2726</v>
      </c>
      <c r="J812" s="286">
        <v>2258.6999999999998</v>
      </c>
      <c r="K812" s="285">
        <v>75</v>
      </c>
      <c r="L812" s="261">
        <f>'Приложение 2'!G815</f>
        <v>4567510.93</v>
      </c>
      <c r="M812" s="252">
        <v>0</v>
      </c>
      <c r="N812" s="252">
        <v>0</v>
      </c>
      <c r="O812" s="252">
        <v>0</v>
      </c>
      <c r="P812" s="252">
        <f t="shared" si="158"/>
        <v>4567510.93</v>
      </c>
      <c r="Q812" s="252">
        <v>0</v>
      </c>
      <c r="R812" s="252">
        <v>0</v>
      </c>
      <c r="S812" s="250" t="s">
        <v>655</v>
      </c>
      <c r="T812" s="98"/>
      <c r="U812" s="99"/>
    </row>
    <row r="813" spans="1:22" s="94" customFormat="1" ht="9" customHeight="1">
      <c r="A813" s="254">
        <v>180</v>
      </c>
      <c r="B813" s="281" t="s">
        <v>210</v>
      </c>
      <c r="C813" s="282" t="s">
        <v>151</v>
      </c>
      <c r="D813" s="283" t="s">
        <v>150</v>
      </c>
      <c r="E813" s="284">
        <v>1994</v>
      </c>
      <c r="F813" s="259" t="s">
        <v>24</v>
      </c>
      <c r="G813" s="285">
        <v>4</v>
      </c>
      <c r="H813" s="285">
        <v>4</v>
      </c>
      <c r="I813" s="286">
        <v>3083.9</v>
      </c>
      <c r="J813" s="286">
        <v>2834.4</v>
      </c>
      <c r="K813" s="285">
        <v>93</v>
      </c>
      <c r="L813" s="261">
        <f>'Приложение 2'!G816</f>
        <v>5225781.74</v>
      </c>
      <c r="M813" s="287">
        <v>0</v>
      </c>
      <c r="N813" s="288">
        <v>0</v>
      </c>
      <c r="O813" s="252">
        <v>0</v>
      </c>
      <c r="P813" s="252">
        <f t="shared" si="158"/>
        <v>5225781.74</v>
      </c>
      <c r="Q813" s="252">
        <v>0</v>
      </c>
      <c r="R813" s="252">
        <v>0</v>
      </c>
      <c r="S813" s="250" t="s">
        <v>655</v>
      </c>
      <c r="T813" s="98"/>
      <c r="U813" s="99"/>
    </row>
    <row r="814" spans="1:22" s="94" customFormat="1" ht="9" customHeight="1">
      <c r="A814" s="254">
        <v>181</v>
      </c>
      <c r="B814" s="281" t="s">
        <v>212</v>
      </c>
      <c r="C814" s="282" t="s">
        <v>151</v>
      </c>
      <c r="D814" s="283" t="s">
        <v>150</v>
      </c>
      <c r="E814" s="284">
        <v>1931</v>
      </c>
      <c r="F814" s="348" t="s">
        <v>104</v>
      </c>
      <c r="G814" s="285">
        <v>2</v>
      </c>
      <c r="H814" s="285">
        <v>1</v>
      </c>
      <c r="I814" s="286">
        <v>320.39999999999998</v>
      </c>
      <c r="J814" s="286">
        <v>297.89999999999998</v>
      </c>
      <c r="K814" s="285">
        <v>32</v>
      </c>
      <c r="L814" s="261">
        <f>'Приложение 2'!G817</f>
        <v>1102502.6399999999</v>
      </c>
      <c r="M814" s="252">
        <v>0</v>
      </c>
      <c r="N814" s="252">
        <v>0</v>
      </c>
      <c r="O814" s="252">
        <v>0</v>
      </c>
      <c r="P814" s="252">
        <f t="shared" si="158"/>
        <v>1102502.6399999999</v>
      </c>
      <c r="Q814" s="252">
        <v>0</v>
      </c>
      <c r="R814" s="252">
        <v>0</v>
      </c>
      <c r="S814" s="250" t="s">
        <v>655</v>
      </c>
      <c r="T814" s="98"/>
      <c r="U814" s="99"/>
    </row>
    <row r="815" spans="1:22" s="94" customFormat="1" ht="9" customHeight="1">
      <c r="A815" s="254">
        <v>182</v>
      </c>
      <c r="B815" s="281" t="s">
        <v>214</v>
      </c>
      <c r="C815" s="282" t="s">
        <v>151</v>
      </c>
      <c r="D815" s="264" t="s">
        <v>150</v>
      </c>
      <c r="E815" s="284">
        <v>1990</v>
      </c>
      <c r="F815" s="259" t="s">
        <v>23</v>
      </c>
      <c r="G815" s="285">
        <v>5</v>
      </c>
      <c r="H815" s="285">
        <v>2</v>
      </c>
      <c r="I815" s="286">
        <v>1590</v>
      </c>
      <c r="J815" s="286">
        <v>1459.9</v>
      </c>
      <c r="K815" s="285">
        <v>74</v>
      </c>
      <c r="L815" s="261">
        <f>'Приложение 2'!G818</f>
        <v>2112120.44</v>
      </c>
      <c r="M815" s="252">
        <v>0</v>
      </c>
      <c r="N815" s="252">
        <v>0</v>
      </c>
      <c r="O815" s="252">
        <v>0</v>
      </c>
      <c r="P815" s="252">
        <f t="shared" si="158"/>
        <v>2112120.44</v>
      </c>
      <c r="Q815" s="252">
        <v>0</v>
      </c>
      <c r="R815" s="252">
        <v>0</v>
      </c>
      <c r="S815" s="250" t="s">
        <v>655</v>
      </c>
      <c r="T815" s="98"/>
      <c r="U815" s="99"/>
    </row>
    <row r="816" spans="1:22" s="94" customFormat="1" ht="9" customHeight="1">
      <c r="A816" s="254">
        <v>183</v>
      </c>
      <c r="B816" s="281" t="s">
        <v>217</v>
      </c>
      <c r="C816" s="282" t="s">
        <v>151</v>
      </c>
      <c r="D816" s="264" t="s">
        <v>150</v>
      </c>
      <c r="E816" s="284">
        <v>1992</v>
      </c>
      <c r="F816" s="259" t="s">
        <v>23</v>
      </c>
      <c r="G816" s="285">
        <v>5</v>
      </c>
      <c r="H816" s="285">
        <v>4</v>
      </c>
      <c r="I816" s="286">
        <v>3065</v>
      </c>
      <c r="J816" s="286">
        <v>2762.2</v>
      </c>
      <c r="K816" s="285">
        <v>139</v>
      </c>
      <c r="L816" s="261">
        <f>'Приложение 2'!G819</f>
        <v>3630449.34</v>
      </c>
      <c r="M816" s="252">
        <v>0</v>
      </c>
      <c r="N816" s="252">
        <v>0</v>
      </c>
      <c r="O816" s="252">
        <v>0</v>
      </c>
      <c r="P816" s="252">
        <f t="shared" si="158"/>
        <v>3630449.34</v>
      </c>
      <c r="Q816" s="252">
        <v>0</v>
      </c>
      <c r="R816" s="252">
        <v>0</v>
      </c>
      <c r="S816" s="250" t="s">
        <v>655</v>
      </c>
      <c r="T816" s="98"/>
      <c r="U816" s="99"/>
    </row>
    <row r="817" spans="1:24" s="94" customFormat="1" ht="9" customHeight="1">
      <c r="A817" s="254">
        <v>184</v>
      </c>
      <c r="B817" s="281" t="s">
        <v>218</v>
      </c>
      <c r="C817" s="282" t="s">
        <v>151</v>
      </c>
      <c r="D817" s="264" t="s">
        <v>150</v>
      </c>
      <c r="E817" s="284">
        <v>1995</v>
      </c>
      <c r="F817" s="259" t="s">
        <v>23</v>
      </c>
      <c r="G817" s="285">
        <v>5</v>
      </c>
      <c r="H817" s="285">
        <v>4</v>
      </c>
      <c r="I817" s="286">
        <v>2614.8000000000002</v>
      </c>
      <c r="J817" s="286">
        <v>2296.6999999999998</v>
      </c>
      <c r="K817" s="285">
        <v>129</v>
      </c>
      <c r="L817" s="261">
        <f>'Приложение 2'!G820</f>
        <v>3076927.92</v>
      </c>
      <c r="M817" s="252">
        <v>0</v>
      </c>
      <c r="N817" s="252">
        <v>0</v>
      </c>
      <c r="O817" s="252">
        <v>0</v>
      </c>
      <c r="P817" s="252">
        <f t="shared" si="158"/>
        <v>3076927.92</v>
      </c>
      <c r="Q817" s="252">
        <v>0</v>
      </c>
      <c r="R817" s="252">
        <v>0</v>
      </c>
      <c r="S817" s="250" t="s">
        <v>655</v>
      </c>
      <c r="T817" s="98"/>
      <c r="U817" s="99"/>
    </row>
    <row r="818" spans="1:24" s="94" customFormat="1" ht="9" customHeight="1">
      <c r="A818" s="254">
        <v>185</v>
      </c>
      <c r="B818" s="289" t="s">
        <v>278</v>
      </c>
      <c r="C818" s="263" t="s">
        <v>151</v>
      </c>
      <c r="D818" s="264" t="s">
        <v>150</v>
      </c>
      <c r="E818" s="290">
        <v>1985</v>
      </c>
      <c r="F818" s="291" t="s">
        <v>23</v>
      </c>
      <c r="G818" s="292">
        <v>3</v>
      </c>
      <c r="H818" s="292">
        <v>3</v>
      </c>
      <c r="I818" s="293">
        <v>1956.4</v>
      </c>
      <c r="J818" s="293">
        <v>1809.1</v>
      </c>
      <c r="K818" s="292">
        <v>54</v>
      </c>
      <c r="L818" s="261">
        <f>'Приложение 2'!G821</f>
        <v>3699639.52</v>
      </c>
      <c r="M818" s="252">
        <v>0</v>
      </c>
      <c r="N818" s="252">
        <v>0</v>
      </c>
      <c r="O818" s="252">
        <v>0</v>
      </c>
      <c r="P818" s="252">
        <f t="shared" si="158"/>
        <v>3699639.52</v>
      </c>
      <c r="Q818" s="252">
        <v>0</v>
      </c>
      <c r="R818" s="252">
        <v>0</v>
      </c>
      <c r="S818" s="250" t="s">
        <v>655</v>
      </c>
      <c r="T818" s="98"/>
      <c r="U818" s="99"/>
    </row>
    <row r="819" spans="1:24" s="94" customFormat="1" ht="22.5" customHeight="1">
      <c r="A819" s="269" t="s">
        <v>39</v>
      </c>
      <c r="B819" s="269"/>
      <c r="C819" s="250"/>
      <c r="D819" s="176"/>
      <c r="E819" s="6" t="s">
        <v>68</v>
      </c>
      <c r="F819" s="6" t="s">
        <v>68</v>
      </c>
      <c r="G819" s="6" t="s">
        <v>68</v>
      </c>
      <c r="H819" s="6" t="s">
        <v>68</v>
      </c>
      <c r="I819" s="251">
        <f>SUM(I810:I818)</f>
        <v>19618</v>
      </c>
      <c r="J819" s="251">
        <f t="shared" ref="J819:R819" si="159">SUM(J810:J818)</f>
        <v>17614.699999999997</v>
      </c>
      <c r="K819" s="285">
        <f t="shared" si="159"/>
        <v>660</v>
      </c>
      <c r="L819" s="251">
        <f t="shared" si="159"/>
        <v>30583653.250000004</v>
      </c>
      <c r="M819" s="251">
        <f t="shared" si="159"/>
        <v>0</v>
      </c>
      <c r="N819" s="251">
        <f t="shared" si="159"/>
        <v>0</v>
      </c>
      <c r="O819" s="251">
        <f t="shared" si="159"/>
        <v>0</v>
      </c>
      <c r="P819" s="251">
        <f t="shared" si="159"/>
        <v>30583653.250000004</v>
      </c>
      <c r="Q819" s="251">
        <f t="shared" si="159"/>
        <v>0</v>
      </c>
      <c r="R819" s="251">
        <f t="shared" si="159"/>
        <v>0</v>
      </c>
      <c r="S819" s="252"/>
      <c r="T819" s="104"/>
      <c r="U819" s="104"/>
    </row>
    <row r="820" spans="1:24" s="94" customFormat="1" ht="9" customHeight="1">
      <c r="A820" s="253" t="s">
        <v>41</v>
      </c>
      <c r="B820" s="253"/>
      <c r="C820" s="253"/>
      <c r="D820" s="253"/>
      <c r="E820" s="253"/>
      <c r="F820" s="253"/>
      <c r="G820" s="253"/>
      <c r="H820" s="253"/>
      <c r="I820" s="253"/>
      <c r="J820" s="253"/>
      <c r="K820" s="253"/>
      <c r="L820" s="253"/>
      <c r="M820" s="253"/>
      <c r="N820" s="253"/>
      <c r="O820" s="253"/>
      <c r="P820" s="253"/>
      <c r="Q820" s="253"/>
      <c r="R820" s="253"/>
      <c r="S820" s="253"/>
      <c r="T820" s="98"/>
      <c r="U820" s="99"/>
    </row>
    <row r="821" spans="1:24" s="94" customFormat="1" ht="9" customHeight="1">
      <c r="A821" s="254">
        <v>186</v>
      </c>
      <c r="B821" s="294" t="s">
        <v>187</v>
      </c>
      <c r="C821" s="295" t="s">
        <v>151</v>
      </c>
      <c r="D821" s="264" t="s">
        <v>149</v>
      </c>
      <c r="E821" s="296">
        <v>1966</v>
      </c>
      <c r="F821" s="259" t="s">
        <v>23</v>
      </c>
      <c r="G821" s="297">
        <v>4</v>
      </c>
      <c r="H821" s="297">
        <v>3</v>
      </c>
      <c r="I821" s="298">
        <v>2537.5</v>
      </c>
      <c r="J821" s="298">
        <v>1973.5</v>
      </c>
      <c r="K821" s="285">
        <v>84</v>
      </c>
      <c r="L821" s="261">
        <f>'Приложение 2'!G824</f>
        <v>6621794.46</v>
      </c>
      <c r="M821" s="252">
        <v>0</v>
      </c>
      <c r="N821" s="252">
        <v>0</v>
      </c>
      <c r="O821" s="252">
        <v>0</v>
      </c>
      <c r="P821" s="252">
        <f t="shared" ref="P821" si="160">L821</f>
        <v>6621794.46</v>
      </c>
      <c r="Q821" s="252">
        <v>0</v>
      </c>
      <c r="R821" s="252">
        <v>0</v>
      </c>
      <c r="S821" s="250" t="s">
        <v>655</v>
      </c>
      <c r="T821" s="98"/>
      <c r="U821" s="99"/>
    </row>
    <row r="822" spans="1:24" s="94" customFormat="1" ht="9" customHeight="1">
      <c r="A822" s="254">
        <v>187</v>
      </c>
      <c r="B822" s="294" t="s">
        <v>221</v>
      </c>
      <c r="C822" s="295" t="s">
        <v>151</v>
      </c>
      <c r="D822" s="264" t="s">
        <v>150</v>
      </c>
      <c r="E822" s="296">
        <v>1995</v>
      </c>
      <c r="F822" s="259" t="s">
        <v>23</v>
      </c>
      <c r="G822" s="297">
        <v>5</v>
      </c>
      <c r="H822" s="297">
        <v>2</v>
      </c>
      <c r="I822" s="298">
        <v>1812.6</v>
      </c>
      <c r="J822" s="298">
        <v>1384.6</v>
      </c>
      <c r="K822" s="285">
        <v>81</v>
      </c>
      <c r="L822" s="261">
        <f>'Приложение 2'!G825</f>
        <v>1965815.06</v>
      </c>
      <c r="M822" s="252">
        <v>0</v>
      </c>
      <c r="N822" s="252">
        <v>0</v>
      </c>
      <c r="O822" s="252">
        <v>0</v>
      </c>
      <c r="P822" s="252">
        <f>L822</f>
        <v>1965815.06</v>
      </c>
      <c r="Q822" s="252">
        <v>0</v>
      </c>
      <c r="R822" s="252">
        <v>0</v>
      </c>
      <c r="S822" s="250" t="s">
        <v>655</v>
      </c>
      <c r="T822" s="98"/>
      <c r="U822" s="105"/>
    </row>
    <row r="823" spans="1:24" s="94" customFormat="1" ht="24.75" customHeight="1">
      <c r="A823" s="269" t="s">
        <v>77</v>
      </c>
      <c r="B823" s="269"/>
      <c r="C823" s="250"/>
      <c r="D823" s="176"/>
      <c r="E823" s="254" t="s">
        <v>68</v>
      </c>
      <c r="F823" s="254" t="s">
        <v>68</v>
      </c>
      <c r="G823" s="254" t="s">
        <v>68</v>
      </c>
      <c r="H823" s="254" t="s">
        <v>68</v>
      </c>
      <c r="I823" s="252">
        <f>SUM(I821:I822)</f>
        <v>4350.1000000000004</v>
      </c>
      <c r="J823" s="252">
        <f t="shared" ref="J823:R823" si="161">SUM(J821:J822)</f>
        <v>3358.1</v>
      </c>
      <c r="K823" s="285">
        <f t="shared" si="161"/>
        <v>165</v>
      </c>
      <c r="L823" s="252">
        <f t="shared" si="161"/>
        <v>8587609.5199999996</v>
      </c>
      <c r="M823" s="252">
        <f t="shared" si="161"/>
        <v>0</v>
      </c>
      <c r="N823" s="252">
        <f t="shared" si="161"/>
        <v>0</v>
      </c>
      <c r="O823" s="252">
        <f t="shared" si="161"/>
        <v>0</v>
      </c>
      <c r="P823" s="252">
        <f t="shared" si="161"/>
        <v>8587609.5199999996</v>
      </c>
      <c r="Q823" s="252">
        <f t="shared" si="161"/>
        <v>0</v>
      </c>
      <c r="R823" s="252">
        <f t="shared" si="161"/>
        <v>0</v>
      </c>
      <c r="S823" s="252"/>
      <c r="T823" s="97"/>
      <c r="U823" s="97"/>
    </row>
    <row r="824" spans="1:24" s="94" customFormat="1" ht="9" customHeight="1">
      <c r="A824" s="300" t="s">
        <v>44</v>
      </c>
      <c r="B824" s="300"/>
      <c r="C824" s="300"/>
      <c r="D824" s="300"/>
      <c r="E824" s="300"/>
      <c r="F824" s="300"/>
      <c r="G824" s="300"/>
      <c r="H824" s="300"/>
      <c r="I824" s="300"/>
      <c r="J824" s="300"/>
      <c r="K824" s="300"/>
      <c r="L824" s="300"/>
      <c r="M824" s="300"/>
      <c r="N824" s="300"/>
      <c r="O824" s="300"/>
      <c r="P824" s="300"/>
      <c r="Q824" s="300"/>
      <c r="R824" s="300"/>
      <c r="S824" s="300"/>
      <c r="T824" s="97"/>
      <c r="U824" s="97"/>
    </row>
    <row r="825" spans="1:24" s="94" customFormat="1" ht="9" customHeight="1">
      <c r="A825" s="301">
        <v>188</v>
      </c>
      <c r="B825" s="176" t="s">
        <v>227</v>
      </c>
      <c r="C825" s="250" t="s">
        <v>151</v>
      </c>
      <c r="D825" s="264" t="s">
        <v>150</v>
      </c>
      <c r="E825" s="302">
        <v>1994</v>
      </c>
      <c r="F825" s="259" t="s">
        <v>23</v>
      </c>
      <c r="G825" s="302">
        <v>5</v>
      </c>
      <c r="H825" s="302">
        <v>1</v>
      </c>
      <c r="I825" s="252">
        <v>3393.7</v>
      </c>
      <c r="J825" s="252">
        <v>2606.4</v>
      </c>
      <c r="K825" s="302">
        <v>122</v>
      </c>
      <c r="L825" s="261">
        <f>'Приложение 2'!G828</f>
        <v>3870579.96</v>
      </c>
      <c r="M825" s="252">
        <v>0</v>
      </c>
      <c r="N825" s="252">
        <v>0</v>
      </c>
      <c r="O825" s="252">
        <v>0</v>
      </c>
      <c r="P825" s="252">
        <f>L825</f>
        <v>3870579.96</v>
      </c>
      <c r="Q825" s="252">
        <v>0</v>
      </c>
      <c r="R825" s="252">
        <v>0</v>
      </c>
      <c r="S825" s="250" t="s">
        <v>655</v>
      </c>
      <c r="T825" s="97"/>
      <c r="U825" s="97"/>
    </row>
    <row r="826" spans="1:24" s="94" customFormat="1" ht="9" customHeight="1">
      <c r="A826" s="301">
        <v>189</v>
      </c>
      <c r="B826" s="176" t="s">
        <v>707</v>
      </c>
      <c r="C826" s="250" t="s">
        <v>151</v>
      </c>
      <c r="D826" s="264" t="s">
        <v>150</v>
      </c>
      <c r="E826" s="302">
        <v>1957</v>
      </c>
      <c r="F826" s="254" t="s">
        <v>23</v>
      </c>
      <c r="G826" s="302">
        <v>2</v>
      </c>
      <c r="H826" s="302">
        <v>2</v>
      </c>
      <c r="I826" s="252">
        <v>654.29999999999995</v>
      </c>
      <c r="J826" s="252">
        <v>623.29999999999995</v>
      </c>
      <c r="K826" s="302">
        <v>30</v>
      </c>
      <c r="L826" s="261">
        <f>'Приложение 2'!G829</f>
        <v>2593183.13</v>
      </c>
      <c r="M826" s="252">
        <v>0</v>
      </c>
      <c r="N826" s="252">
        <v>0</v>
      </c>
      <c r="O826" s="252">
        <v>0</v>
      </c>
      <c r="P826" s="252">
        <f>L826</f>
        <v>2593183.13</v>
      </c>
      <c r="Q826" s="252">
        <v>0</v>
      </c>
      <c r="R826" s="252">
        <v>0</v>
      </c>
      <c r="S826" s="250" t="s">
        <v>655</v>
      </c>
      <c r="T826" s="103"/>
      <c r="U826" s="99"/>
    </row>
    <row r="827" spans="1:24" s="94" customFormat="1" ht="9" customHeight="1">
      <c r="A827" s="301">
        <v>190</v>
      </c>
      <c r="B827" s="176" t="s">
        <v>708</v>
      </c>
      <c r="C827" s="250" t="s">
        <v>151</v>
      </c>
      <c r="D827" s="264" t="s">
        <v>150</v>
      </c>
      <c r="E827" s="302">
        <v>1958</v>
      </c>
      <c r="F827" s="254" t="s">
        <v>23</v>
      </c>
      <c r="G827" s="302">
        <v>2</v>
      </c>
      <c r="H827" s="302">
        <v>1</v>
      </c>
      <c r="I827" s="252">
        <v>403.1</v>
      </c>
      <c r="J827" s="252">
        <v>381.6</v>
      </c>
      <c r="K827" s="302">
        <v>17</v>
      </c>
      <c r="L827" s="261">
        <f>'Приложение 2'!G830</f>
        <v>1599234.6</v>
      </c>
      <c r="M827" s="252">
        <v>0</v>
      </c>
      <c r="N827" s="252">
        <v>0</v>
      </c>
      <c r="O827" s="252">
        <v>0</v>
      </c>
      <c r="P827" s="252">
        <f>L827</f>
        <v>1599234.6</v>
      </c>
      <c r="Q827" s="252">
        <v>0</v>
      </c>
      <c r="R827" s="252">
        <v>0</v>
      </c>
      <c r="S827" s="250" t="s">
        <v>655</v>
      </c>
      <c r="T827" s="97"/>
      <c r="U827" s="97"/>
      <c r="X827" s="94" t="s">
        <v>113</v>
      </c>
    </row>
    <row r="828" spans="1:24" s="94" customFormat="1" ht="25.5" customHeight="1">
      <c r="A828" s="303" t="s">
        <v>45</v>
      </c>
      <c r="B828" s="303"/>
      <c r="C828" s="304"/>
      <c r="D828" s="305"/>
      <c r="E828" s="254" t="s">
        <v>68</v>
      </c>
      <c r="F828" s="254" t="s">
        <v>68</v>
      </c>
      <c r="G828" s="254" t="s">
        <v>68</v>
      </c>
      <c r="H828" s="254" t="s">
        <v>68</v>
      </c>
      <c r="I828" s="252">
        <f t="shared" ref="I828:R828" si="162">SUM(I825:I827)</f>
        <v>4451.1000000000004</v>
      </c>
      <c r="J828" s="252">
        <f t="shared" si="162"/>
        <v>3611.2999999999997</v>
      </c>
      <c r="K828" s="302">
        <f t="shared" si="162"/>
        <v>169</v>
      </c>
      <c r="L828" s="252">
        <f t="shared" si="162"/>
        <v>8062997.6899999995</v>
      </c>
      <c r="M828" s="252">
        <f t="shared" si="162"/>
        <v>0</v>
      </c>
      <c r="N828" s="252">
        <f t="shared" si="162"/>
        <v>0</v>
      </c>
      <c r="O828" s="252">
        <f t="shared" si="162"/>
        <v>0</v>
      </c>
      <c r="P828" s="252">
        <f t="shared" si="162"/>
        <v>8062997.6899999995</v>
      </c>
      <c r="Q828" s="252">
        <f t="shared" si="162"/>
        <v>0</v>
      </c>
      <c r="R828" s="252">
        <f t="shared" si="162"/>
        <v>0</v>
      </c>
      <c r="S828" s="252"/>
      <c r="T828" s="98"/>
      <c r="U828" s="99"/>
    </row>
    <row r="829" spans="1:24" s="94" customFormat="1" ht="9" customHeight="1">
      <c r="A829" s="253" t="s">
        <v>43</v>
      </c>
      <c r="B829" s="253"/>
      <c r="C829" s="253"/>
      <c r="D829" s="253"/>
      <c r="E829" s="253"/>
      <c r="F829" s="253"/>
      <c r="G829" s="253"/>
      <c r="H829" s="253"/>
      <c r="I829" s="253"/>
      <c r="J829" s="253"/>
      <c r="K829" s="253"/>
      <c r="L829" s="253"/>
      <c r="M829" s="253"/>
      <c r="N829" s="253"/>
      <c r="O829" s="253"/>
      <c r="P829" s="253"/>
      <c r="Q829" s="253"/>
      <c r="R829" s="253"/>
      <c r="S829" s="253"/>
      <c r="T829" s="98"/>
      <c r="U829" s="99"/>
    </row>
    <row r="830" spans="1:24" s="94" customFormat="1" ht="9" customHeight="1">
      <c r="A830" s="254">
        <v>191</v>
      </c>
      <c r="B830" s="306" t="s">
        <v>692</v>
      </c>
      <c r="C830" s="250" t="s">
        <v>151</v>
      </c>
      <c r="D830" s="264" t="s">
        <v>150</v>
      </c>
      <c r="E830" s="302">
        <v>1952</v>
      </c>
      <c r="F830" s="254" t="s">
        <v>973</v>
      </c>
      <c r="G830" s="302">
        <v>3</v>
      </c>
      <c r="H830" s="302">
        <v>2</v>
      </c>
      <c r="I830" s="252">
        <v>926.2</v>
      </c>
      <c r="J830" s="252">
        <v>621.4</v>
      </c>
      <c r="K830" s="302">
        <v>24</v>
      </c>
      <c r="L830" s="261">
        <f>'Приложение 2'!G833</f>
        <v>2713852.65</v>
      </c>
      <c r="M830" s="252">
        <v>0</v>
      </c>
      <c r="N830" s="252">
        <v>0</v>
      </c>
      <c r="O830" s="252">
        <v>0</v>
      </c>
      <c r="P830" s="252">
        <f t="shared" ref="P830:P838" si="163">L830</f>
        <v>2713852.65</v>
      </c>
      <c r="Q830" s="252">
        <v>0</v>
      </c>
      <c r="R830" s="252">
        <v>0</v>
      </c>
      <c r="S830" s="250" t="s">
        <v>655</v>
      </c>
      <c r="T830" s="97"/>
      <c r="U830" s="97"/>
    </row>
    <row r="831" spans="1:24" s="94" customFormat="1" ht="9" customHeight="1">
      <c r="A831" s="254">
        <v>192</v>
      </c>
      <c r="B831" s="306" t="s">
        <v>693</v>
      </c>
      <c r="C831" s="250" t="s">
        <v>151</v>
      </c>
      <c r="D831" s="264" t="s">
        <v>150</v>
      </c>
      <c r="E831" s="302">
        <v>1958</v>
      </c>
      <c r="F831" s="254" t="s">
        <v>23</v>
      </c>
      <c r="G831" s="302">
        <v>3</v>
      </c>
      <c r="H831" s="302">
        <v>2</v>
      </c>
      <c r="I831" s="252">
        <v>959.5</v>
      </c>
      <c r="J831" s="252">
        <v>851.5</v>
      </c>
      <c r="K831" s="302">
        <v>15</v>
      </c>
      <c r="L831" s="261">
        <f>'Приложение 2'!G834</f>
        <v>2507890.62</v>
      </c>
      <c r="M831" s="252">
        <v>0</v>
      </c>
      <c r="N831" s="252">
        <v>0</v>
      </c>
      <c r="O831" s="252">
        <v>0</v>
      </c>
      <c r="P831" s="252">
        <f t="shared" si="163"/>
        <v>2507890.62</v>
      </c>
      <c r="Q831" s="252">
        <v>0</v>
      </c>
      <c r="R831" s="252">
        <v>0</v>
      </c>
      <c r="S831" s="250" t="s">
        <v>655</v>
      </c>
      <c r="T831" s="97"/>
      <c r="U831" s="97"/>
    </row>
    <row r="832" spans="1:24" s="94" customFormat="1" ht="9" customHeight="1">
      <c r="A832" s="254">
        <v>193</v>
      </c>
      <c r="B832" s="306" t="s">
        <v>694</v>
      </c>
      <c r="C832" s="250" t="s">
        <v>151</v>
      </c>
      <c r="D832" s="264" t="s">
        <v>150</v>
      </c>
      <c r="E832" s="302">
        <v>1951</v>
      </c>
      <c r="F832" s="254" t="s">
        <v>23</v>
      </c>
      <c r="G832" s="302">
        <v>2</v>
      </c>
      <c r="H832" s="302">
        <v>1</v>
      </c>
      <c r="I832" s="252">
        <v>596.20000000000005</v>
      </c>
      <c r="J832" s="252">
        <v>537.5</v>
      </c>
      <c r="K832" s="302">
        <v>15</v>
      </c>
      <c r="L832" s="261">
        <f>'Приложение 2'!G835</f>
        <v>1829427.45</v>
      </c>
      <c r="M832" s="252">
        <v>0</v>
      </c>
      <c r="N832" s="252">
        <v>0</v>
      </c>
      <c r="O832" s="252">
        <v>0</v>
      </c>
      <c r="P832" s="252">
        <f t="shared" si="163"/>
        <v>1829427.45</v>
      </c>
      <c r="Q832" s="252">
        <v>0</v>
      </c>
      <c r="R832" s="252">
        <v>0</v>
      </c>
      <c r="S832" s="250" t="s">
        <v>655</v>
      </c>
      <c r="T832" s="98"/>
      <c r="U832" s="99"/>
    </row>
    <row r="833" spans="1:22" s="94" customFormat="1" ht="9" customHeight="1">
      <c r="A833" s="254">
        <v>194</v>
      </c>
      <c r="B833" s="306" t="s">
        <v>695</v>
      </c>
      <c r="C833" s="250" t="s">
        <v>151</v>
      </c>
      <c r="D833" s="264" t="s">
        <v>150</v>
      </c>
      <c r="E833" s="302">
        <v>1959</v>
      </c>
      <c r="F833" s="254" t="s">
        <v>23</v>
      </c>
      <c r="G833" s="302">
        <v>2</v>
      </c>
      <c r="H833" s="302">
        <v>2</v>
      </c>
      <c r="I833" s="252">
        <v>658.2</v>
      </c>
      <c r="J833" s="252">
        <v>624.20000000000005</v>
      </c>
      <c r="K833" s="302">
        <v>30</v>
      </c>
      <c r="L833" s="261">
        <f>'Приложение 2'!G836</f>
        <v>2083851.14</v>
      </c>
      <c r="M833" s="252">
        <v>0</v>
      </c>
      <c r="N833" s="252">
        <v>0</v>
      </c>
      <c r="O833" s="252">
        <v>0</v>
      </c>
      <c r="P833" s="252">
        <f t="shared" si="163"/>
        <v>2083851.14</v>
      </c>
      <c r="Q833" s="252">
        <v>0</v>
      </c>
      <c r="R833" s="252">
        <v>0</v>
      </c>
      <c r="S833" s="250" t="s">
        <v>655</v>
      </c>
      <c r="T833" s="103"/>
      <c r="U833" s="99"/>
    </row>
    <row r="834" spans="1:22" s="94" customFormat="1" ht="9" customHeight="1">
      <c r="A834" s="254">
        <v>195</v>
      </c>
      <c r="B834" s="306" t="s">
        <v>696</v>
      </c>
      <c r="C834" s="250" t="s">
        <v>151</v>
      </c>
      <c r="D834" s="264" t="s">
        <v>150</v>
      </c>
      <c r="E834" s="302">
        <v>1951</v>
      </c>
      <c r="F834" s="254" t="s">
        <v>23</v>
      </c>
      <c r="G834" s="302">
        <v>2</v>
      </c>
      <c r="H834" s="302">
        <v>2</v>
      </c>
      <c r="I834" s="252">
        <v>856.3</v>
      </c>
      <c r="J834" s="252">
        <v>756.3</v>
      </c>
      <c r="K834" s="302">
        <v>29</v>
      </c>
      <c r="L834" s="261">
        <f>'Приложение 2'!G837</f>
        <v>2520006.0299999998</v>
      </c>
      <c r="M834" s="252">
        <v>0</v>
      </c>
      <c r="N834" s="252">
        <v>0</v>
      </c>
      <c r="O834" s="252">
        <v>0</v>
      </c>
      <c r="P834" s="252">
        <f t="shared" si="163"/>
        <v>2520006.0299999998</v>
      </c>
      <c r="Q834" s="252">
        <v>0</v>
      </c>
      <c r="R834" s="252">
        <v>0</v>
      </c>
      <c r="S834" s="250" t="s">
        <v>655</v>
      </c>
      <c r="T834" s="103"/>
      <c r="U834" s="99"/>
    </row>
    <row r="835" spans="1:22" s="94" customFormat="1" ht="9" customHeight="1">
      <c r="A835" s="254">
        <v>196</v>
      </c>
      <c r="B835" s="306" t="s">
        <v>697</v>
      </c>
      <c r="C835" s="250" t="s">
        <v>151</v>
      </c>
      <c r="D835" s="264" t="s">
        <v>150</v>
      </c>
      <c r="E835" s="302">
        <v>1956</v>
      </c>
      <c r="F835" s="254" t="s">
        <v>23</v>
      </c>
      <c r="G835" s="302">
        <v>2</v>
      </c>
      <c r="H835" s="302">
        <v>1</v>
      </c>
      <c r="I835" s="252">
        <v>432.1</v>
      </c>
      <c r="J835" s="252">
        <v>409.2</v>
      </c>
      <c r="K835" s="302">
        <v>15</v>
      </c>
      <c r="L835" s="261">
        <f>'Приложение 2'!G838</f>
        <v>1437695.75</v>
      </c>
      <c r="M835" s="252">
        <v>0</v>
      </c>
      <c r="N835" s="252">
        <v>0</v>
      </c>
      <c r="O835" s="252">
        <v>0</v>
      </c>
      <c r="P835" s="252">
        <f t="shared" si="163"/>
        <v>1437695.75</v>
      </c>
      <c r="Q835" s="252">
        <v>0</v>
      </c>
      <c r="R835" s="252">
        <v>0</v>
      </c>
      <c r="S835" s="250" t="s">
        <v>655</v>
      </c>
      <c r="T835" s="103"/>
      <c r="U835" s="99"/>
    </row>
    <row r="836" spans="1:22" s="94" customFormat="1" ht="9" customHeight="1">
      <c r="A836" s="254">
        <v>197</v>
      </c>
      <c r="B836" s="306" t="s">
        <v>698</v>
      </c>
      <c r="C836" s="250" t="s">
        <v>151</v>
      </c>
      <c r="D836" s="264" t="s">
        <v>150</v>
      </c>
      <c r="E836" s="302">
        <v>1956</v>
      </c>
      <c r="F836" s="254" t="s">
        <v>23</v>
      </c>
      <c r="G836" s="302">
        <v>2</v>
      </c>
      <c r="H836" s="302">
        <v>1</v>
      </c>
      <c r="I836" s="252">
        <v>446.4</v>
      </c>
      <c r="J836" s="252">
        <v>422.2</v>
      </c>
      <c r="K836" s="302">
        <v>9</v>
      </c>
      <c r="L836" s="261">
        <f>'Приложение 2'!G839</f>
        <v>1449811.16</v>
      </c>
      <c r="M836" s="252">
        <v>0</v>
      </c>
      <c r="N836" s="252">
        <v>0</v>
      </c>
      <c r="O836" s="252">
        <v>0</v>
      </c>
      <c r="P836" s="252">
        <f t="shared" si="163"/>
        <v>1449811.16</v>
      </c>
      <c r="Q836" s="252">
        <v>0</v>
      </c>
      <c r="R836" s="252">
        <v>0</v>
      </c>
      <c r="S836" s="250" t="s">
        <v>655</v>
      </c>
      <c r="T836" s="103"/>
      <c r="U836" s="99"/>
    </row>
    <row r="837" spans="1:22" s="94" customFormat="1" ht="9" customHeight="1">
      <c r="A837" s="254">
        <v>198</v>
      </c>
      <c r="B837" s="306" t="s">
        <v>699</v>
      </c>
      <c r="C837" s="250" t="s">
        <v>151</v>
      </c>
      <c r="D837" s="264" t="s">
        <v>150</v>
      </c>
      <c r="E837" s="302">
        <v>1958</v>
      </c>
      <c r="F837" s="254" t="s">
        <v>23</v>
      </c>
      <c r="G837" s="302">
        <v>2</v>
      </c>
      <c r="H837" s="302">
        <v>2</v>
      </c>
      <c r="I837" s="252">
        <v>746.8</v>
      </c>
      <c r="J837" s="252">
        <v>674.7</v>
      </c>
      <c r="K837" s="302">
        <v>15</v>
      </c>
      <c r="L837" s="261">
        <f>'Приложение 2'!G840</f>
        <v>2305967.06</v>
      </c>
      <c r="M837" s="252">
        <v>0</v>
      </c>
      <c r="N837" s="252">
        <v>0</v>
      </c>
      <c r="O837" s="252">
        <v>0</v>
      </c>
      <c r="P837" s="252">
        <f t="shared" si="163"/>
        <v>2305967.06</v>
      </c>
      <c r="Q837" s="252">
        <v>0</v>
      </c>
      <c r="R837" s="252">
        <v>0</v>
      </c>
      <c r="S837" s="250" t="s">
        <v>655</v>
      </c>
      <c r="T837" s="103"/>
      <c r="U837" s="99"/>
    </row>
    <row r="838" spans="1:22" s="94" customFormat="1" ht="9" customHeight="1">
      <c r="A838" s="254">
        <v>199</v>
      </c>
      <c r="B838" s="306" t="s">
        <v>705</v>
      </c>
      <c r="C838" s="250" t="s">
        <v>151</v>
      </c>
      <c r="D838" s="264" t="s">
        <v>150</v>
      </c>
      <c r="E838" s="302">
        <v>1950</v>
      </c>
      <c r="F838" s="254" t="s">
        <v>35</v>
      </c>
      <c r="G838" s="302">
        <v>2</v>
      </c>
      <c r="H838" s="302">
        <v>2</v>
      </c>
      <c r="I838" s="252">
        <v>420.7</v>
      </c>
      <c r="J838" s="252">
        <v>378.1</v>
      </c>
      <c r="K838" s="302">
        <v>13</v>
      </c>
      <c r="L838" s="261">
        <f>'Приложение 2'!G841</f>
        <v>1187310.54</v>
      </c>
      <c r="M838" s="252">
        <v>0</v>
      </c>
      <c r="N838" s="252">
        <v>0</v>
      </c>
      <c r="O838" s="252">
        <v>0</v>
      </c>
      <c r="P838" s="252">
        <f t="shared" si="163"/>
        <v>1187310.54</v>
      </c>
      <c r="Q838" s="252">
        <v>0</v>
      </c>
      <c r="R838" s="252">
        <v>0</v>
      </c>
      <c r="S838" s="250" t="s">
        <v>655</v>
      </c>
      <c r="T838" s="103"/>
      <c r="U838" s="99"/>
    </row>
    <row r="839" spans="1:22" s="94" customFormat="1" ht="24" customHeight="1">
      <c r="A839" s="269" t="s">
        <v>42</v>
      </c>
      <c r="B839" s="269"/>
      <c r="C839" s="250"/>
      <c r="D839" s="176"/>
      <c r="E839" s="254" t="s">
        <v>68</v>
      </c>
      <c r="F839" s="254" t="s">
        <v>68</v>
      </c>
      <c r="G839" s="254" t="s">
        <v>68</v>
      </c>
      <c r="H839" s="254" t="s">
        <v>68</v>
      </c>
      <c r="I839" s="252">
        <f t="shared" ref="I839:R839" si="164">SUM(I830:I838)</f>
        <v>6042.4000000000005</v>
      </c>
      <c r="J839" s="252">
        <f t="shared" si="164"/>
        <v>5275.1</v>
      </c>
      <c r="K839" s="299">
        <f t="shared" si="164"/>
        <v>165</v>
      </c>
      <c r="L839" s="252">
        <f t="shared" si="164"/>
        <v>18035812.399999999</v>
      </c>
      <c r="M839" s="252">
        <f t="shared" si="164"/>
        <v>0</v>
      </c>
      <c r="N839" s="252">
        <f t="shared" si="164"/>
        <v>0</v>
      </c>
      <c r="O839" s="252">
        <f t="shared" si="164"/>
        <v>0</v>
      </c>
      <c r="P839" s="252">
        <f t="shared" si="164"/>
        <v>18035812.399999999</v>
      </c>
      <c r="Q839" s="252">
        <f t="shared" si="164"/>
        <v>0</v>
      </c>
      <c r="R839" s="252">
        <f t="shared" si="164"/>
        <v>0</v>
      </c>
      <c r="S839" s="252"/>
      <c r="T839" s="103"/>
      <c r="U839" s="99"/>
    </row>
    <row r="840" spans="1:22" s="94" customFormat="1" ht="9" customHeight="1">
      <c r="A840" s="253" t="s">
        <v>46</v>
      </c>
      <c r="B840" s="253"/>
      <c r="C840" s="253"/>
      <c r="D840" s="253"/>
      <c r="E840" s="253"/>
      <c r="F840" s="253"/>
      <c r="G840" s="253"/>
      <c r="H840" s="253"/>
      <c r="I840" s="253"/>
      <c r="J840" s="253"/>
      <c r="K840" s="253"/>
      <c r="L840" s="253"/>
      <c r="M840" s="253"/>
      <c r="N840" s="253"/>
      <c r="O840" s="253"/>
      <c r="P840" s="253"/>
      <c r="Q840" s="253"/>
      <c r="R840" s="253"/>
      <c r="S840" s="253"/>
      <c r="T840" s="103"/>
      <c r="U840" s="99"/>
    </row>
    <row r="841" spans="1:22" s="94" customFormat="1" ht="9" customHeight="1">
      <c r="A841" s="254">
        <v>200</v>
      </c>
      <c r="B841" s="176" t="s">
        <v>715</v>
      </c>
      <c r="C841" s="250" t="s">
        <v>151</v>
      </c>
      <c r="D841" s="264" t="s">
        <v>150</v>
      </c>
      <c r="E841" s="302">
        <v>1977</v>
      </c>
      <c r="F841" s="254" t="s">
        <v>23</v>
      </c>
      <c r="G841" s="302">
        <v>2</v>
      </c>
      <c r="H841" s="302">
        <v>1</v>
      </c>
      <c r="I841" s="252">
        <v>391.4</v>
      </c>
      <c r="J841" s="252">
        <v>266.39999999999998</v>
      </c>
      <c r="K841" s="302">
        <v>44</v>
      </c>
      <c r="L841" s="261">
        <f>'Приложение 2'!G844</f>
        <v>1592369.2</v>
      </c>
      <c r="M841" s="252">
        <v>0</v>
      </c>
      <c r="N841" s="252">
        <v>0</v>
      </c>
      <c r="O841" s="252">
        <v>0</v>
      </c>
      <c r="P841" s="252">
        <f t="shared" ref="P841:P843" si="165">L841</f>
        <v>1592369.2</v>
      </c>
      <c r="Q841" s="252">
        <v>0</v>
      </c>
      <c r="R841" s="252">
        <v>0</v>
      </c>
      <c r="S841" s="250" t="s">
        <v>655</v>
      </c>
      <c r="T841" s="107"/>
      <c r="U841" s="107"/>
    </row>
    <row r="842" spans="1:22" s="94" customFormat="1" ht="9" customHeight="1">
      <c r="A842" s="254">
        <v>201</v>
      </c>
      <c r="B842" s="176" t="s">
        <v>716</v>
      </c>
      <c r="C842" s="250" t="s">
        <v>151</v>
      </c>
      <c r="D842" s="264" t="s">
        <v>150</v>
      </c>
      <c r="E842" s="302">
        <v>1972</v>
      </c>
      <c r="F842" s="254" t="s">
        <v>23</v>
      </c>
      <c r="G842" s="302">
        <v>2</v>
      </c>
      <c r="H842" s="302">
        <v>2</v>
      </c>
      <c r="I842" s="252">
        <v>294.89999999999998</v>
      </c>
      <c r="J842" s="252">
        <v>165.4</v>
      </c>
      <c r="K842" s="302">
        <v>27</v>
      </c>
      <c r="L842" s="261">
        <f>'Приложение 2'!G845</f>
        <v>1198618.25</v>
      </c>
      <c r="M842" s="252">
        <v>0</v>
      </c>
      <c r="N842" s="252">
        <v>0</v>
      </c>
      <c r="O842" s="252">
        <v>0</v>
      </c>
      <c r="P842" s="252">
        <f t="shared" si="165"/>
        <v>1198618.25</v>
      </c>
      <c r="Q842" s="252">
        <v>0</v>
      </c>
      <c r="R842" s="252">
        <v>0</v>
      </c>
      <c r="S842" s="250" t="s">
        <v>655</v>
      </c>
      <c r="T842" s="98"/>
      <c r="U842" s="99"/>
    </row>
    <row r="843" spans="1:22" s="94" customFormat="1" ht="9" customHeight="1">
      <c r="A843" s="254">
        <v>202</v>
      </c>
      <c r="B843" s="176" t="s">
        <v>717</v>
      </c>
      <c r="C843" s="250" t="s">
        <v>151</v>
      </c>
      <c r="D843" s="264" t="s">
        <v>150</v>
      </c>
      <c r="E843" s="302">
        <v>1974</v>
      </c>
      <c r="F843" s="254" t="s">
        <v>23</v>
      </c>
      <c r="G843" s="302">
        <v>2</v>
      </c>
      <c r="H843" s="302">
        <v>2</v>
      </c>
      <c r="I843" s="252">
        <v>458.1</v>
      </c>
      <c r="J843" s="252">
        <v>291.7</v>
      </c>
      <c r="K843" s="302">
        <v>25</v>
      </c>
      <c r="L843" s="261">
        <f>'Приложение 2'!G846</f>
        <v>1461522.73</v>
      </c>
      <c r="M843" s="252">
        <v>0</v>
      </c>
      <c r="N843" s="252">
        <v>0</v>
      </c>
      <c r="O843" s="252">
        <v>0</v>
      </c>
      <c r="P843" s="252">
        <f t="shared" si="165"/>
        <v>1461522.73</v>
      </c>
      <c r="Q843" s="252">
        <v>0</v>
      </c>
      <c r="R843" s="252">
        <v>0</v>
      </c>
      <c r="S843" s="250" t="s">
        <v>655</v>
      </c>
      <c r="T843" s="98"/>
      <c r="U843" s="99"/>
    </row>
    <row r="844" spans="1:22" s="94" customFormat="1" ht="35.25" customHeight="1">
      <c r="A844" s="269" t="s">
        <v>90</v>
      </c>
      <c r="B844" s="269"/>
      <c r="C844" s="250"/>
      <c r="D844" s="176"/>
      <c r="E844" s="254" t="s">
        <v>68</v>
      </c>
      <c r="F844" s="254" t="s">
        <v>68</v>
      </c>
      <c r="G844" s="254" t="s">
        <v>68</v>
      </c>
      <c r="H844" s="254" t="s">
        <v>68</v>
      </c>
      <c r="I844" s="252">
        <f t="shared" ref="I844:R844" si="166">SUM(I841:I843)</f>
        <v>1144.4000000000001</v>
      </c>
      <c r="J844" s="252">
        <f t="shared" si="166"/>
        <v>723.5</v>
      </c>
      <c r="K844" s="302">
        <f t="shared" si="166"/>
        <v>96</v>
      </c>
      <c r="L844" s="252">
        <f t="shared" si="166"/>
        <v>4252510.18</v>
      </c>
      <c r="M844" s="252">
        <f t="shared" si="166"/>
        <v>0</v>
      </c>
      <c r="N844" s="252">
        <f t="shared" si="166"/>
        <v>0</v>
      </c>
      <c r="O844" s="252">
        <f t="shared" si="166"/>
        <v>0</v>
      </c>
      <c r="P844" s="252">
        <f t="shared" si="166"/>
        <v>4252510.18</v>
      </c>
      <c r="Q844" s="252">
        <f t="shared" si="166"/>
        <v>0</v>
      </c>
      <c r="R844" s="252">
        <f t="shared" si="166"/>
        <v>0</v>
      </c>
      <c r="S844" s="252"/>
      <c r="T844" s="98"/>
      <c r="U844" s="99"/>
      <c r="V844" s="100"/>
    </row>
    <row r="845" spans="1:22" s="94" customFormat="1" ht="9" customHeight="1">
      <c r="A845" s="253" t="s">
        <v>70</v>
      </c>
      <c r="B845" s="253"/>
      <c r="C845" s="253"/>
      <c r="D845" s="253"/>
      <c r="E845" s="253"/>
      <c r="F845" s="253"/>
      <c r="G845" s="253"/>
      <c r="H845" s="253"/>
      <c r="I845" s="253"/>
      <c r="J845" s="253"/>
      <c r="K845" s="253"/>
      <c r="L845" s="253"/>
      <c r="M845" s="253"/>
      <c r="N845" s="253"/>
      <c r="O845" s="253"/>
      <c r="P845" s="253"/>
      <c r="Q845" s="253"/>
      <c r="R845" s="253"/>
      <c r="S845" s="253"/>
      <c r="T845" s="98"/>
      <c r="U845" s="99"/>
      <c r="V845" s="100"/>
    </row>
    <row r="846" spans="1:22" s="94" customFormat="1" ht="9" customHeight="1">
      <c r="A846" s="254">
        <v>203</v>
      </c>
      <c r="B846" s="176" t="s">
        <v>718</v>
      </c>
      <c r="C846" s="250" t="s">
        <v>151</v>
      </c>
      <c r="D846" s="264" t="s">
        <v>150</v>
      </c>
      <c r="E846" s="302">
        <v>1977</v>
      </c>
      <c r="F846" s="254" t="s">
        <v>23</v>
      </c>
      <c r="G846" s="302">
        <v>4</v>
      </c>
      <c r="H846" s="302">
        <v>1</v>
      </c>
      <c r="I846" s="252">
        <v>941.2</v>
      </c>
      <c r="J846" s="252">
        <v>847</v>
      </c>
      <c r="K846" s="302">
        <v>36</v>
      </c>
      <c r="L846" s="261">
        <f>'Приложение 2'!G849</f>
        <v>2435601.98</v>
      </c>
      <c r="M846" s="252">
        <v>0</v>
      </c>
      <c r="N846" s="252">
        <v>0</v>
      </c>
      <c r="O846" s="252">
        <v>0</v>
      </c>
      <c r="P846" s="252">
        <f t="shared" ref="P846:P848" si="167">L846</f>
        <v>2435601.98</v>
      </c>
      <c r="Q846" s="252">
        <v>0</v>
      </c>
      <c r="R846" s="252">
        <v>0</v>
      </c>
      <c r="S846" s="250" t="s">
        <v>655</v>
      </c>
      <c r="T846" s="108"/>
      <c r="U846" s="109"/>
    </row>
    <row r="847" spans="1:22" s="94" customFormat="1" ht="9" customHeight="1">
      <c r="A847" s="254">
        <v>204</v>
      </c>
      <c r="B847" s="176" t="s">
        <v>284</v>
      </c>
      <c r="C847" s="250" t="s">
        <v>151</v>
      </c>
      <c r="D847" s="264" t="s">
        <v>150</v>
      </c>
      <c r="E847" s="302">
        <v>2006</v>
      </c>
      <c r="F847" s="254" t="s">
        <v>23</v>
      </c>
      <c r="G847" s="302">
        <v>3</v>
      </c>
      <c r="H847" s="302">
        <v>3</v>
      </c>
      <c r="I847" s="252">
        <v>1463</v>
      </c>
      <c r="J847" s="252">
        <v>1367</v>
      </c>
      <c r="K847" s="302">
        <v>34</v>
      </c>
      <c r="L847" s="261">
        <f>'Приложение 2'!G850</f>
        <v>3256008.38</v>
      </c>
      <c r="M847" s="252">
        <v>0</v>
      </c>
      <c r="N847" s="252">
        <v>0</v>
      </c>
      <c r="O847" s="252">
        <v>0</v>
      </c>
      <c r="P847" s="252">
        <f>L847</f>
        <v>3256008.38</v>
      </c>
      <c r="Q847" s="252">
        <v>0</v>
      </c>
      <c r="R847" s="252">
        <v>0</v>
      </c>
      <c r="S847" s="250" t="s">
        <v>655</v>
      </c>
      <c r="T847" s="108"/>
      <c r="U847" s="109"/>
    </row>
    <row r="848" spans="1:22" s="94" customFormat="1" ht="9" customHeight="1">
      <c r="A848" s="254">
        <v>205</v>
      </c>
      <c r="B848" s="176" t="s">
        <v>720</v>
      </c>
      <c r="C848" s="250" t="s">
        <v>151</v>
      </c>
      <c r="D848" s="264" t="s">
        <v>150</v>
      </c>
      <c r="E848" s="302">
        <v>1993</v>
      </c>
      <c r="F848" s="254" t="s">
        <v>24</v>
      </c>
      <c r="G848" s="302">
        <v>5</v>
      </c>
      <c r="H848" s="302">
        <v>3</v>
      </c>
      <c r="I848" s="252">
        <v>3580</v>
      </c>
      <c r="J848" s="252">
        <v>2993.1</v>
      </c>
      <c r="K848" s="302">
        <v>21</v>
      </c>
      <c r="L848" s="261">
        <f>'Приложение 2'!G851</f>
        <v>2645506.7999999998</v>
      </c>
      <c r="M848" s="252">
        <v>0</v>
      </c>
      <c r="N848" s="252">
        <v>0</v>
      </c>
      <c r="O848" s="252">
        <v>0</v>
      </c>
      <c r="P848" s="252">
        <f t="shared" si="167"/>
        <v>2645506.7999999998</v>
      </c>
      <c r="Q848" s="252">
        <v>0</v>
      </c>
      <c r="R848" s="252">
        <v>0</v>
      </c>
      <c r="S848" s="250" t="s">
        <v>655</v>
      </c>
      <c r="T848" s="108"/>
      <c r="U848" s="109"/>
    </row>
    <row r="849" spans="1:22" s="94" customFormat="1" ht="9" customHeight="1">
      <c r="A849" s="254">
        <v>206</v>
      </c>
      <c r="B849" s="176" t="s">
        <v>229</v>
      </c>
      <c r="C849" s="250" t="s">
        <v>151</v>
      </c>
      <c r="D849" s="264" t="s">
        <v>150</v>
      </c>
      <c r="E849" s="302">
        <v>1956</v>
      </c>
      <c r="F849" s="259" t="s">
        <v>23</v>
      </c>
      <c r="G849" s="302">
        <v>2</v>
      </c>
      <c r="H849" s="302">
        <v>1</v>
      </c>
      <c r="I849" s="252">
        <v>445</v>
      </c>
      <c r="J849" s="252">
        <v>411.5</v>
      </c>
      <c r="K849" s="302">
        <v>48</v>
      </c>
      <c r="L849" s="261">
        <f>'Приложение 2'!G852</f>
        <v>1780965.8</v>
      </c>
      <c r="M849" s="252">
        <v>0</v>
      </c>
      <c r="N849" s="252">
        <v>0</v>
      </c>
      <c r="O849" s="252">
        <v>0</v>
      </c>
      <c r="P849" s="252">
        <f>L849</f>
        <v>1780965.8</v>
      </c>
      <c r="Q849" s="252">
        <v>0</v>
      </c>
      <c r="R849" s="252">
        <v>0</v>
      </c>
      <c r="S849" s="250" t="s">
        <v>655</v>
      </c>
      <c r="T849" s="108"/>
      <c r="U849" s="109"/>
    </row>
    <row r="850" spans="1:22" s="94" customFormat="1" ht="9" customHeight="1">
      <c r="A850" s="254">
        <v>207</v>
      </c>
      <c r="B850" s="176" t="s">
        <v>722</v>
      </c>
      <c r="C850" s="250" t="s">
        <v>151</v>
      </c>
      <c r="D850" s="264" t="s">
        <v>150</v>
      </c>
      <c r="E850" s="302">
        <v>1961</v>
      </c>
      <c r="F850" s="254" t="s">
        <v>23</v>
      </c>
      <c r="G850" s="302">
        <v>2</v>
      </c>
      <c r="H850" s="302">
        <v>2</v>
      </c>
      <c r="I850" s="252">
        <v>497.5</v>
      </c>
      <c r="J850" s="252">
        <v>431</v>
      </c>
      <c r="K850" s="302">
        <v>9</v>
      </c>
      <c r="L850" s="261">
        <f>'Приложение 2'!G853</f>
        <v>1724427.21</v>
      </c>
      <c r="M850" s="252">
        <v>0</v>
      </c>
      <c r="N850" s="252">
        <v>0</v>
      </c>
      <c r="O850" s="252">
        <v>0</v>
      </c>
      <c r="P850" s="252">
        <f t="shared" ref="P850:P852" si="168">L850</f>
        <v>1724427.21</v>
      </c>
      <c r="Q850" s="252">
        <v>0</v>
      </c>
      <c r="R850" s="252">
        <v>0</v>
      </c>
      <c r="S850" s="250" t="s">
        <v>655</v>
      </c>
      <c r="T850" s="97"/>
      <c r="U850" s="97"/>
    </row>
    <row r="851" spans="1:22" s="94" customFormat="1" ht="9" customHeight="1">
      <c r="A851" s="254">
        <v>208</v>
      </c>
      <c r="B851" s="176" t="s">
        <v>723</v>
      </c>
      <c r="C851" s="250" t="s">
        <v>151</v>
      </c>
      <c r="D851" s="264" t="s">
        <v>150</v>
      </c>
      <c r="E851" s="302">
        <v>1976</v>
      </c>
      <c r="F851" s="254" t="s">
        <v>23</v>
      </c>
      <c r="G851" s="302">
        <v>2</v>
      </c>
      <c r="H851" s="302">
        <v>2</v>
      </c>
      <c r="I851" s="252">
        <v>809.5</v>
      </c>
      <c r="J851" s="252">
        <v>730.5</v>
      </c>
      <c r="K851" s="302">
        <v>41</v>
      </c>
      <c r="L851" s="261">
        <f>'Приложение 2'!G854</f>
        <v>2826929.85</v>
      </c>
      <c r="M851" s="252">
        <v>0</v>
      </c>
      <c r="N851" s="252">
        <v>0</v>
      </c>
      <c r="O851" s="252">
        <v>0</v>
      </c>
      <c r="P851" s="252">
        <f t="shared" si="168"/>
        <v>2826929.85</v>
      </c>
      <c r="Q851" s="252">
        <v>0</v>
      </c>
      <c r="R851" s="252">
        <v>0</v>
      </c>
      <c r="S851" s="250" t="s">
        <v>655</v>
      </c>
      <c r="T851" s="97"/>
      <c r="U851" s="97"/>
    </row>
    <row r="852" spans="1:22" s="94" customFormat="1" ht="9" customHeight="1">
      <c r="A852" s="254">
        <v>209</v>
      </c>
      <c r="B852" s="176" t="s">
        <v>724</v>
      </c>
      <c r="C852" s="250" t="s">
        <v>151</v>
      </c>
      <c r="D852" s="264" t="s">
        <v>150</v>
      </c>
      <c r="E852" s="302">
        <v>1975</v>
      </c>
      <c r="F852" s="254" t="s">
        <v>23</v>
      </c>
      <c r="G852" s="302">
        <v>2</v>
      </c>
      <c r="H852" s="302">
        <v>2</v>
      </c>
      <c r="I852" s="252">
        <v>818.55</v>
      </c>
      <c r="J852" s="252">
        <v>739.55</v>
      </c>
      <c r="K852" s="302">
        <v>36</v>
      </c>
      <c r="L852" s="261">
        <f>'Приложение 2'!G855</f>
        <v>2826929.85</v>
      </c>
      <c r="M852" s="252">
        <v>0</v>
      </c>
      <c r="N852" s="252">
        <v>0</v>
      </c>
      <c r="O852" s="252">
        <v>0</v>
      </c>
      <c r="P852" s="252">
        <f t="shared" si="168"/>
        <v>2826929.85</v>
      </c>
      <c r="Q852" s="252">
        <v>0</v>
      </c>
      <c r="R852" s="252">
        <v>0</v>
      </c>
      <c r="S852" s="250" t="s">
        <v>655</v>
      </c>
      <c r="T852" s="97"/>
      <c r="U852" s="97"/>
    </row>
    <row r="853" spans="1:22" s="94" customFormat="1" ht="9" customHeight="1">
      <c r="A853" s="254">
        <v>210</v>
      </c>
      <c r="B853" s="176" t="s">
        <v>293</v>
      </c>
      <c r="C853" s="250" t="s">
        <v>151</v>
      </c>
      <c r="D853" s="264" t="s">
        <v>150</v>
      </c>
      <c r="E853" s="302">
        <v>1980</v>
      </c>
      <c r="F853" s="254" t="s">
        <v>24</v>
      </c>
      <c r="G853" s="302">
        <v>2</v>
      </c>
      <c r="H853" s="302">
        <v>2</v>
      </c>
      <c r="I853" s="252">
        <v>1005.5</v>
      </c>
      <c r="J853" s="252">
        <v>928.7</v>
      </c>
      <c r="K853" s="302">
        <v>34</v>
      </c>
      <c r="L853" s="261">
        <f>'Приложение 2'!G856</f>
        <v>3170199.9</v>
      </c>
      <c r="M853" s="252">
        <v>0</v>
      </c>
      <c r="N853" s="252">
        <v>0</v>
      </c>
      <c r="O853" s="252">
        <v>0</v>
      </c>
      <c r="P853" s="252">
        <f>L853</f>
        <v>3170199.9</v>
      </c>
      <c r="Q853" s="252">
        <v>0</v>
      </c>
      <c r="R853" s="252">
        <v>0</v>
      </c>
      <c r="S853" s="250" t="s">
        <v>655</v>
      </c>
      <c r="T853" s="103"/>
      <c r="U853" s="99"/>
    </row>
    <row r="854" spans="1:22" s="94" customFormat="1" ht="9" customHeight="1">
      <c r="A854" s="254">
        <v>211</v>
      </c>
      <c r="B854" s="176" t="s">
        <v>294</v>
      </c>
      <c r="C854" s="250" t="s">
        <v>151</v>
      </c>
      <c r="D854" s="264" t="s">
        <v>150</v>
      </c>
      <c r="E854" s="302">
        <v>1970</v>
      </c>
      <c r="F854" s="254" t="s">
        <v>23</v>
      </c>
      <c r="G854" s="302">
        <v>2</v>
      </c>
      <c r="H854" s="302">
        <v>2</v>
      </c>
      <c r="I854" s="252">
        <v>772.2</v>
      </c>
      <c r="J854" s="252">
        <v>718</v>
      </c>
      <c r="K854" s="302">
        <v>44</v>
      </c>
      <c r="L854" s="261">
        <f>'Приложение 2'!G857</f>
        <v>2826929.85</v>
      </c>
      <c r="M854" s="252">
        <v>0</v>
      </c>
      <c r="N854" s="252">
        <v>0</v>
      </c>
      <c r="O854" s="252">
        <v>0</v>
      </c>
      <c r="P854" s="252">
        <f>L854</f>
        <v>2826929.85</v>
      </c>
      <c r="Q854" s="252">
        <v>0</v>
      </c>
      <c r="R854" s="252">
        <v>0</v>
      </c>
      <c r="S854" s="250" t="s">
        <v>655</v>
      </c>
      <c r="T854" s="97"/>
      <c r="U854" s="97"/>
    </row>
    <row r="855" spans="1:22" s="94" customFormat="1" ht="9" customHeight="1">
      <c r="A855" s="254">
        <v>212</v>
      </c>
      <c r="B855" s="176" t="s">
        <v>105</v>
      </c>
      <c r="C855" s="250" t="s">
        <v>151</v>
      </c>
      <c r="D855" s="264" t="s">
        <v>150</v>
      </c>
      <c r="E855" s="302">
        <v>1979</v>
      </c>
      <c r="F855" s="254" t="s">
        <v>23</v>
      </c>
      <c r="G855" s="302">
        <v>2</v>
      </c>
      <c r="H855" s="302">
        <v>1</v>
      </c>
      <c r="I855" s="252">
        <v>637.9</v>
      </c>
      <c r="J855" s="252">
        <v>375.9</v>
      </c>
      <c r="K855" s="302">
        <v>22</v>
      </c>
      <c r="L855" s="261">
        <f>'Приложение 2'!G858</f>
        <v>84257.18</v>
      </c>
      <c r="M855" s="252">
        <v>0</v>
      </c>
      <c r="N855" s="252">
        <v>0</v>
      </c>
      <c r="O855" s="252">
        <v>0</v>
      </c>
      <c r="P855" s="252">
        <f>L855</f>
        <v>84257.18</v>
      </c>
      <c r="Q855" s="252">
        <v>0</v>
      </c>
      <c r="R855" s="252">
        <v>0</v>
      </c>
      <c r="S855" s="250" t="s">
        <v>655</v>
      </c>
      <c r="T855" s="98"/>
      <c r="U855" s="99"/>
    </row>
    <row r="856" spans="1:22" s="94" customFormat="1" ht="9" customHeight="1">
      <c r="A856" s="254">
        <v>213</v>
      </c>
      <c r="B856" s="176" t="s">
        <v>231</v>
      </c>
      <c r="C856" s="250" t="s">
        <v>151</v>
      </c>
      <c r="D856" s="264" t="s">
        <v>150</v>
      </c>
      <c r="E856" s="302">
        <v>1965</v>
      </c>
      <c r="F856" s="259" t="s">
        <v>23</v>
      </c>
      <c r="G856" s="302">
        <v>2</v>
      </c>
      <c r="H856" s="302">
        <v>2</v>
      </c>
      <c r="I856" s="252">
        <v>1034.0999999999999</v>
      </c>
      <c r="J856" s="252">
        <v>631.1</v>
      </c>
      <c r="K856" s="302">
        <v>5</v>
      </c>
      <c r="L856" s="261">
        <f>'Приложение 2'!G859</f>
        <v>1809235.1</v>
      </c>
      <c r="M856" s="252">
        <v>0</v>
      </c>
      <c r="N856" s="252">
        <v>0</v>
      </c>
      <c r="O856" s="252">
        <v>0</v>
      </c>
      <c r="P856" s="252">
        <f>L856</f>
        <v>1809235.1</v>
      </c>
      <c r="Q856" s="252">
        <v>0</v>
      </c>
      <c r="R856" s="252">
        <v>0</v>
      </c>
      <c r="S856" s="250" t="s">
        <v>655</v>
      </c>
      <c r="T856" s="98"/>
      <c r="U856" s="99"/>
    </row>
    <row r="857" spans="1:22" s="94" customFormat="1" ht="9" customHeight="1">
      <c r="A857" s="254">
        <v>214</v>
      </c>
      <c r="B857" s="176" t="s">
        <v>232</v>
      </c>
      <c r="C857" s="250" t="s">
        <v>151</v>
      </c>
      <c r="D857" s="264" t="s">
        <v>150</v>
      </c>
      <c r="E857" s="302">
        <v>1987</v>
      </c>
      <c r="F857" s="254" t="s">
        <v>24</v>
      </c>
      <c r="G857" s="302">
        <v>2</v>
      </c>
      <c r="H857" s="302">
        <v>2</v>
      </c>
      <c r="I857" s="252">
        <v>665.8</v>
      </c>
      <c r="J857" s="252">
        <v>593.79999999999995</v>
      </c>
      <c r="K857" s="302">
        <v>29</v>
      </c>
      <c r="L857" s="261">
        <f>'Приложение 2'!G860</f>
        <v>2180774.4500000002</v>
      </c>
      <c r="M857" s="252">
        <v>0</v>
      </c>
      <c r="N857" s="252">
        <v>0</v>
      </c>
      <c r="O857" s="252">
        <v>0</v>
      </c>
      <c r="P857" s="252">
        <f>L857</f>
        <v>2180774.4500000002</v>
      </c>
      <c r="Q857" s="252">
        <v>0</v>
      </c>
      <c r="R857" s="252">
        <v>0</v>
      </c>
      <c r="S857" s="250" t="s">
        <v>655</v>
      </c>
      <c r="T857" s="98"/>
      <c r="U857" s="99"/>
    </row>
    <row r="858" spans="1:22" s="94" customFormat="1" ht="25.5" customHeight="1">
      <c r="A858" s="269" t="s">
        <v>47</v>
      </c>
      <c r="B858" s="269"/>
      <c r="C858" s="250"/>
      <c r="D858" s="176"/>
      <c r="E858" s="6" t="s">
        <v>68</v>
      </c>
      <c r="F858" s="6" t="s">
        <v>68</v>
      </c>
      <c r="G858" s="6" t="s">
        <v>68</v>
      </c>
      <c r="H858" s="6" t="s">
        <v>68</v>
      </c>
      <c r="I858" s="251">
        <f>SUM(I846:I857)</f>
        <v>12670.25</v>
      </c>
      <c r="J858" s="251">
        <f t="shared" ref="J858:R858" si="169">SUM(J846:J857)</f>
        <v>10767.15</v>
      </c>
      <c r="K858" s="302">
        <f t="shared" si="169"/>
        <v>359</v>
      </c>
      <c r="L858" s="251">
        <f t="shared" si="169"/>
        <v>27567766.349999998</v>
      </c>
      <c r="M858" s="251">
        <f t="shared" si="169"/>
        <v>0</v>
      </c>
      <c r="N858" s="251">
        <f t="shared" si="169"/>
        <v>0</v>
      </c>
      <c r="O858" s="251">
        <f t="shared" si="169"/>
        <v>0</v>
      </c>
      <c r="P858" s="251">
        <f t="shared" si="169"/>
        <v>27567766.349999998</v>
      </c>
      <c r="Q858" s="251">
        <f t="shared" si="169"/>
        <v>0</v>
      </c>
      <c r="R858" s="251">
        <f t="shared" si="169"/>
        <v>0</v>
      </c>
      <c r="S858" s="252"/>
      <c r="T858" s="98"/>
      <c r="U858" s="99"/>
    </row>
    <row r="859" spans="1:22" s="94" customFormat="1" ht="9" customHeight="1">
      <c r="A859" s="300" t="s">
        <v>92</v>
      </c>
      <c r="B859" s="300"/>
      <c r="C859" s="300"/>
      <c r="D859" s="300"/>
      <c r="E859" s="300"/>
      <c r="F859" s="300"/>
      <c r="G859" s="300"/>
      <c r="H859" s="300"/>
      <c r="I859" s="300"/>
      <c r="J859" s="300"/>
      <c r="K859" s="300"/>
      <c r="L859" s="300"/>
      <c r="M859" s="300"/>
      <c r="N859" s="300"/>
      <c r="O859" s="300"/>
      <c r="P859" s="300"/>
      <c r="Q859" s="300"/>
      <c r="R859" s="300"/>
      <c r="S859" s="300"/>
      <c r="T859" s="98"/>
      <c r="U859" s="99"/>
    </row>
    <row r="860" spans="1:22" s="94" customFormat="1" ht="9" customHeight="1">
      <c r="A860" s="301">
        <v>215</v>
      </c>
      <c r="B860" s="176" t="s">
        <v>233</v>
      </c>
      <c r="C860" s="250" t="s">
        <v>151</v>
      </c>
      <c r="D860" s="264" t="s">
        <v>150</v>
      </c>
      <c r="E860" s="302">
        <v>1982</v>
      </c>
      <c r="F860" s="254" t="s">
        <v>24</v>
      </c>
      <c r="G860" s="302">
        <v>3</v>
      </c>
      <c r="H860" s="302">
        <v>3</v>
      </c>
      <c r="I860" s="252">
        <v>1484.7</v>
      </c>
      <c r="J860" s="252">
        <v>1343.6</v>
      </c>
      <c r="K860" s="302">
        <v>57</v>
      </c>
      <c r="L860" s="261">
        <f>'Приложение 2'!G863</f>
        <v>2491332.89</v>
      </c>
      <c r="M860" s="252">
        <v>0</v>
      </c>
      <c r="N860" s="252">
        <v>0</v>
      </c>
      <c r="O860" s="252">
        <v>0</v>
      </c>
      <c r="P860" s="252">
        <f>L860</f>
        <v>2491332.89</v>
      </c>
      <c r="Q860" s="252">
        <v>0</v>
      </c>
      <c r="R860" s="252">
        <v>0</v>
      </c>
      <c r="S860" s="250" t="s">
        <v>655</v>
      </c>
      <c r="T860" s="98"/>
      <c r="U860" s="99"/>
    </row>
    <row r="861" spans="1:22" s="94" customFormat="1" ht="9" customHeight="1">
      <c r="A861" s="301">
        <v>216</v>
      </c>
      <c r="B861" s="176" t="s">
        <v>729</v>
      </c>
      <c r="C861" s="250" t="s">
        <v>151</v>
      </c>
      <c r="D861" s="264" t="s">
        <v>150</v>
      </c>
      <c r="E861" s="302">
        <v>1983</v>
      </c>
      <c r="F861" s="254" t="s">
        <v>24</v>
      </c>
      <c r="G861" s="302">
        <v>3</v>
      </c>
      <c r="H861" s="302">
        <v>3</v>
      </c>
      <c r="I861" s="252">
        <v>1488.3</v>
      </c>
      <c r="J861" s="252">
        <v>1340.4</v>
      </c>
      <c r="K861" s="307">
        <v>48</v>
      </c>
      <c r="L861" s="261">
        <f>'Приложение 2'!G864</f>
        <v>2460640.5099999998</v>
      </c>
      <c r="M861" s="252">
        <v>0</v>
      </c>
      <c r="N861" s="252">
        <v>0</v>
      </c>
      <c r="O861" s="252">
        <v>0</v>
      </c>
      <c r="P861" s="252">
        <f>L861</f>
        <v>2460640.5099999998</v>
      </c>
      <c r="Q861" s="252">
        <v>0</v>
      </c>
      <c r="R861" s="252">
        <v>0</v>
      </c>
      <c r="S861" s="250" t="s">
        <v>655</v>
      </c>
      <c r="T861" s="98"/>
      <c r="U861" s="105"/>
      <c r="V861" s="100"/>
    </row>
    <row r="862" spans="1:22" s="94" customFormat="1" ht="34.5" customHeight="1">
      <c r="A862" s="349" t="s">
        <v>93</v>
      </c>
      <c r="B862" s="350"/>
      <c r="C862" s="304"/>
      <c r="D862" s="305"/>
      <c r="E862" s="301" t="s">
        <v>68</v>
      </c>
      <c r="F862" s="301" t="s">
        <v>68</v>
      </c>
      <c r="G862" s="301" t="s">
        <v>68</v>
      </c>
      <c r="H862" s="301" t="s">
        <v>68</v>
      </c>
      <c r="I862" s="308">
        <f t="shared" ref="I862:R862" si="170">SUM(I860:I861)</f>
        <v>2973</v>
      </c>
      <c r="J862" s="308">
        <f t="shared" si="170"/>
        <v>2684</v>
      </c>
      <c r="K862" s="307">
        <f t="shared" si="170"/>
        <v>105</v>
      </c>
      <c r="L862" s="308">
        <f t="shared" si="170"/>
        <v>4951973.4000000004</v>
      </c>
      <c r="M862" s="308">
        <f t="shared" si="170"/>
        <v>0</v>
      </c>
      <c r="N862" s="308">
        <f t="shared" si="170"/>
        <v>0</v>
      </c>
      <c r="O862" s="308">
        <f t="shared" si="170"/>
        <v>0</v>
      </c>
      <c r="P862" s="308">
        <f t="shared" si="170"/>
        <v>4951973.4000000004</v>
      </c>
      <c r="Q862" s="308">
        <f t="shared" si="170"/>
        <v>0</v>
      </c>
      <c r="R862" s="308">
        <f t="shared" si="170"/>
        <v>0</v>
      </c>
      <c r="S862" s="252"/>
      <c r="T862" s="103"/>
      <c r="U862" s="99"/>
    </row>
    <row r="863" spans="1:22" s="94" customFormat="1" ht="9" customHeight="1">
      <c r="A863" s="253" t="s">
        <v>91</v>
      </c>
      <c r="B863" s="253"/>
      <c r="C863" s="253"/>
      <c r="D863" s="253"/>
      <c r="E863" s="253"/>
      <c r="F863" s="253"/>
      <c r="G863" s="253"/>
      <c r="H863" s="253"/>
      <c r="I863" s="253"/>
      <c r="J863" s="253"/>
      <c r="K863" s="253"/>
      <c r="L863" s="253"/>
      <c r="M863" s="253"/>
      <c r="N863" s="253"/>
      <c r="O863" s="253"/>
      <c r="P863" s="253"/>
      <c r="Q863" s="253"/>
      <c r="R863" s="253"/>
      <c r="S863" s="253"/>
      <c r="T863" s="97"/>
      <c r="U863" s="97"/>
    </row>
    <row r="864" spans="1:22" s="94" customFormat="1" ht="9" customHeight="1">
      <c r="A864" s="254">
        <v>217</v>
      </c>
      <c r="B864" s="176" t="s">
        <v>746</v>
      </c>
      <c r="C864" s="250" t="s">
        <v>151</v>
      </c>
      <c r="D864" s="264" t="s">
        <v>150</v>
      </c>
      <c r="E864" s="302">
        <v>1960</v>
      </c>
      <c r="F864" s="254" t="s">
        <v>23</v>
      </c>
      <c r="G864" s="302">
        <v>2</v>
      </c>
      <c r="H864" s="302">
        <v>2</v>
      </c>
      <c r="I864" s="252">
        <v>807.9</v>
      </c>
      <c r="J864" s="252">
        <v>667.12</v>
      </c>
      <c r="K864" s="302">
        <v>39</v>
      </c>
      <c r="L864" s="261">
        <f>'Приложение 2'!G867</f>
        <v>111107.32</v>
      </c>
      <c r="M864" s="252">
        <v>0</v>
      </c>
      <c r="N864" s="252">
        <v>0</v>
      </c>
      <c r="O864" s="252">
        <v>0</v>
      </c>
      <c r="P864" s="252">
        <f t="shared" ref="P864:P871" si="171">L864</f>
        <v>111107.32</v>
      </c>
      <c r="Q864" s="252">
        <v>0</v>
      </c>
      <c r="R864" s="252">
        <v>0</v>
      </c>
      <c r="S864" s="250" t="s">
        <v>655</v>
      </c>
      <c r="T864" s="98"/>
      <c r="U864" s="99"/>
      <c r="V864" s="100"/>
    </row>
    <row r="865" spans="1:21" s="94" customFormat="1" ht="9" customHeight="1">
      <c r="A865" s="254">
        <v>218</v>
      </c>
      <c r="B865" s="176" t="s">
        <v>747</v>
      </c>
      <c r="C865" s="250" t="s">
        <v>151</v>
      </c>
      <c r="D865" s="264" t="s">
        <v>150</v>
      </c>
      <c r="E865" s="302">
        <v>1958</v>
      </c>
      <c r="F865" s="254" t="s">
        <v>23</v>
      </c>
      <c r="G865" s="302">
        <v>2</v>
      </c>
      <c r="H865" s="302">
        <v>2</v>
      </c>
      <c r="I865" s="252">
        <v>807.9</v>
      </c>
      <c r="J865" s="252">
        <v>657.9</v>
      </c>
      <c r="K865" s="302">
        <v>35</v>
      </c>
      <c r="L865" s="261">
        <f>'Приложение 2'!G868</f>
        <v>111107.32</v>
      </c>
      <c r="M865" s="252">
        <v>0</v>
      </c>
      <c r="N865" s="252">
        <v>0</v>
      </c>
      <c r="O865" s="252">
        <v>0</v>
      </c>
      <c r="P865" s="252">
        <f t="shared" si="171"/>
        <v>111107.32</v>
      </c>
      <c r="Q865" s="252">
        <v>0</v>
      </c>
      <c r="R865" s="252">
        <v>0</v>
      </c>
      <c r="S865" s="250" t="s">
        <v>655</v>
      </c>
      <c r="T865" s="98"/>
      <c r="U865" s="99"/>
    </row>
    <row r="866" spans="1:21" s="94" customFormat="1" ht="9" customHeight="1">
      <c r="A866" s="254">
        <v>219</v>
      </c>
      <c r="B866" s="176" t="s">
        <v>748</v>
      </c>
      <c r="C866" s="250" t="s">
        <v>151</v>
      </c>
      <c r="D866" s="264" t="s">
        <v>150</v>
      </c>
      <c r="E866" s="302">
        <v>1957</v>
      </c>
      <c r="F866" s="254" t="s">
        <v>23</v>
      </c>
      <c r="G866" s="302">
        <v>2</v>
      </c>
      <c r="H866" s="302">
        <v>2</v>
      </c>
      <c r="I866" s="252">
        <v>807.9</v>
      </c>
      <c r="J866" s="252">
        <v>651.5</v>
      </c>
      <c r="K866" s="302">
        <v>8</v>
      </c>
      <c r="L866" s="261">
        <f>'Приложение 2'!G869</f>
        <v>60033.8</v>
      </c>
      <c r="M866" s="252">
        <v>0</v>
      </c>
      <c r="N866" s="252">
        <v>0</v>
      </c>
      <c r="O866" s="252">
        <v>0</v>
      </c>
      <c r="P866" s="252">
        <f t="shared" si="171"/>
        <v>60033.8</v>
      </c>
      <c r="Q866" s="252">
        <v>0</v>
      </c>
      <c r="R866" s="252">
        <v>0</v>
      </c>
      <c r="S866" s="250" t="s">
        <v>655</v>
      </c>
      <c r="T866" s="98"/>
      <c r="U866" s="99"/>
    </row>
    <row r="867" spans="1:21" s="94" customFormat="1" ht="9" customHeight="1">
      <c r="A867" s="254">
        <v>220</v>
      </c>
      <c r="B867" s="176" t="s">
        <v>749</v>
      </c>
      <c r="C867" s="250" t="s">
        <v>151</v>
      </c>
      <c r="D867" s="264" t="s">
        <v>150</v>
      </c>
      <c r="E867" s="302">
        <v>1960</v>
      </c>
      <c r="F867" s="254" t="s">
        <v>23</v>
      </c>
      <c r="G867" s="302">
        <v>2</v>
      </c>
      <c r="H867" s="302">
        <v>2</v>
      </c>
      <c r="I867" s="252">
        <v>807.9</v>
      </c>
      <c r="J867" s="252">
        <v>671.5</v>
      </c>
      <c r="K867" s="302">
        <v>33</v>
      </c>
      <c r="L867" s="261">
        <f>'Приложение 2'!G870</f>
        <v>111107.32</v>
      </c>
      <c r="M867" s="252">
        <v>0</v>
      </c>
      <c r="N867" s="252">
        <v>0</v>
      </c>
      <c r="O867" s="252">
        <v>0</v>
      </c>
      <c r="P867" s="252">
        <f t="shared" si="171"/>
        <v>111107.32</v>
      </c>
      <c r="Q867" s="252">
        <v>0</v>
      </c>
      <c r="R867" s="252">
        <v>0</v>
      </c>
      <c r="S867" s="250" t="s">
        <v>655</v>
      </c>
      <c r="T867" s="103"/>
      <c r="U867" s="99"/>
    </row>
    <row r="868" spans="1:21" s="94" customFormat="1" ht="9" customHeight="1">
      <c r="A868" s="254">
        <v>221</v>
      </c>
      <c r="B868" s="176" t="s">
        <v>750</v>
      </c>
      <c r="C868" s="250" t="s">
        <v>151</v>
      </c>
      <c r="D868" s="264" t="s">
        <v>150</v>
      </c>
      <c r="E868" s="302">
        <v>1963</v>
      </c>
      <c r="F868" s="254" t="s">
        <v>23</v>
      </c>
      <c r="G868" s="302">
        <v>3</v>
      </c>
      <c r="H868" s="302">
        <v>2</v>
      </c>
      <c r="I868" s="252">
        <v>1068.19</v>
      </c>
      <c r="J868" s="252">
        <v>970.64</v>
      </c>
      <c r="K868" s="302">
        <v>40</v>
      </c>
      <c r="L868" s="261">
        <f>'Приложение 2'!G871</f>
        <v>201606.03</v>
      </c>
      <c r="M868" s="252">
        <v>0</v>
      </c>
      <c r="N868" s="252">
        <v>0</v>
      </c>
      <c r="O868" s="252">
        <v>0</v>
      </c>
      <c r="P868" s="252">
        <f t="shared" si="171"/>
        <v>201606.03</v>
      </c>
      <c r="Q868" s="252">
        <v>0</v>
      </c>
      <c r="R868" s="252">
        <v>0</v>
      </c>
      <c r="S868" s="250" t="s">
        <v>655</v>
      </c>
      <c r="T868" s="97"/>
      <c r="U868" s="97"/>
    </row>
    <row r="869" spans="1:21" s="94" customFormat="1" ht="9" customHeight="1">
      <c r="A869" s="254">
        <v>222</v>
      </c>
      <c r="B869" s="176" t="s">
        <v>751</v>
      </c>
      <c r="C869" s="250" t="s">
        <v>151</v>
      </c>
      <c r="D869" s="264" t="s">
        <v>150</v>
      </c>
      <c r="E869" s="302">
        <v>1967</v>
      </c>
      <c r="F869" s="254" t="s">
        <v>23</v>
      </c>
      <c r="G869" s="302">
        <v>3</v>
      </c>
      <c r="H869" s="302">
        <v>3</v>
      </c>
      <c r="I869" s="252">
        <v>1825.01</v>
      </c>
      <c r="J869" s="252">
        <v>1541.58</v>
      </c>
      <c r="K869" s="302">
        <v>66</v>
      </c>
      <c r="L869" s="261">
        <f>'Приложение 2'!G872</f>
        <v>241031.22</v>
      </c>
      <c r="M869" s="252">
        <v>0</v>
      </c>
      <c r="N869" s="252">
        <v>0</v>
      </c>
      <c r="O869" s="252">
        <v>0</v>
      </c>
      <c r="P869" s="252">
        <f t="shared" si="171"/>
        <v>241031.22</v>
      </c>
      <c r="Q869" s="252">
        <v>0</v>
      </c>
      <c r="R869" s="252">
        <v>0</v>
      </c>
      <c r="S869" s="250" t="s">
        <v>655</v>
      </c>
      <c r="T869" s="98"/>
      <c r="U869" s="99"/>
    </row>
    <row r="870" spans="1:21" s="94" customFormat="1" ht="9" customHeight="1">
      <c r="A870" s="254">
        <v>223</v>
      </c>
      <c r="B870" s="176" t="s">
        <v>752</v>
      </c>
      <c r="C870" s="250" t="s">
        <v>151</v>
      </c>
      <c r="D870" s="264" t="s">
        <v>150</v>
      </c>
      <c r="E870" s="302">
        <v>1975</v>
      </c>
      <c r="F870" s="254" t="s">
        <v>23</v>
      </c>
      <c r="G870" s="302">
        <v>3</v>
      </c>
      <c r="H870" s="302">
        <v>3</v>
      </c>
      <c r="I870" s="252">
        <v>1668.49</v>
      </c>
      <c r="J870" s="252">
        <v>1536.93</v>
      </c>
      <c r="K870" s="302">
        <v>64</v>
      </c>
      <c r="L870" s="261">
        <f>'Приложение 2'!G873</f>
        <v>179205.36</v>
      </c>
      <c r="M870" s="252">
        <v>0</v>
      </c>
      <c r="N870" s="252">
        <v>0</v>
      </c>
      <c r="O870" s="252">
        <v>0</v>
      </c>
      <c r="P870" s="252">
        <f t="shared" si="171"/>
        <v>179205.36</v>
      </c>
      <c r="Q870" s="252">
        <v>0</v>
      </c>
      <c r="R870" s="252">
        <v>0</v>
      </c>
      <c r="S870" s="250" t="s">
        <v>655</v>
      </c>
      <c r="T870" s="98"/>
      <c r="U870" s="98"/>
    </row>
    <row r="871" spans="1:21" s="94" customFormat="1" ht="9" customHeight="1">
      <c r="A871" s="254">
        <v>224</v>
      </c>
      <c r="B871" s="176" t="s">
        <v>753</v>
      </c>
      <c r="C871" s="250" t="s">
        <v>151</v>
      </c>
      <c r="D871" s="264" t="s">
        <v>150</v>
      </c>
      <c r="E871" s="302">
        <v>1958</v>
      </c>
      <c r="F871" s="254" t="s">
        <v>23</v>
      </c>
      <c r="G871" s="302">
        <v>2</v>
      </c>
      <c r="H871" s="302">
        <v>2</v>
      </c>
      <c r="I871" s="252">
        <v>719.28</v>
      </c>
      <c r="J871" s="252">
        <v>633.4</v>
      </c>
      <c r="K871" s="302">
        <v>12</v>
      </c>
      <c r="L871" s="261">
        <f>'Приложение 2'!G874</f>
        <v>179205.36</v>
      </c>
      <c r="M871" s="252">
        <v>0</v>
      </c>
      <c r="N871" s="252">
        <v>0</v>
      </c>
      <c r="O871" s="252">
        <v>0</v>
      </c>
      <c r="P871" s="252">
        <f t="shared" si="171"/>
        <v>179205.36</v>
      </c>
      <c r="Q871" s="252">
        <v>0</v>
      </c>
      <c r="R871" s="252">
        <v>0</v>
      </c>
      <c r="S871" s="250" t="s">
        <v>655</v>
      </c>
      <c r="T871" s="97"/>
      <c r="U871" s="97"/>
    </row>
    <row r="872" spans="1:21" s="94" customFormat="1" ht="32.25" customHeight="1">
      <c r="A872" s="269" t="s">
        <v>735</v>
      </c>
      <c r="B872" s="269"/>
      <c r="C872" s="250"/>
      <c r="D872" s="254"/>
      <c r="E872" s="254" t="s">
        <v>68</v>
      </c>
      <c r="F872" s="254" t="s">
        <v>68</v>
      </c>
      <c r="G872" s="254" t="s">
        <v>68</v>
      </c>
      <c r="H872" s="254" t="s">
        <v>68</v>
      </c>
      <c r="I872" s="252">
        <f t="shared" ref="I872:R872" si="172">SUM(I864:I871)</f>
        <v>8512.57</v>
      </c>
      <c r="J872" s="252">
        <f t="shared" si="172"/>
        <v>7330.57</v>
      </c>
      <c r="K872" s="299">
        <f t="shared" si="172"/>
        <v>297</v>
      </c>
      <c r="L872" s="252">
        <f t="shared" si="172"/>
        <v>1194403.73</v>
      </c>
      <c r="M872" s="252">
        <f t="shared" si="172"/>
        <v>0</v>
      </c>
      <c r="N872" s="252">
        <f t="shared" si="172"/>
        <v>0</v>
      </c>
      <c r="O872" s="252">
        <f t="shared" si="172"/>
        <v>0</v>
      </c>
      <c r="P872" s="252">
        <f t="shared" si="172"/>
        <v>1194403.73</v>
      </c>
      <c r="Q872" s="252">
        <f t="shared" si="172"/>
        <v>0</v>
      </c>
      <c r="R872" s="252">
        <f t="shared" si="172"/>
        <v>0</v>
      </c>
      <c r="S872" s="252"/>
      <c r="T872" s="98"/>
      <c r="U872" s="99"/>
    </row>
    <row r="873" spans="1:21" s="94" customFormat="1" ht="9" customHeight="1">
      <c r="A873" s="300" t="s">
        <v>86</v>
      </c>
      <c r="B873" s="300"/>
      <c r="C873" s="300"/>
      <c r="D873" s="300"/>
      <c r="E873" s="300"/>
      <c r="F873" s="300"/>
      <c r="G873" s="300"/>
      <c r="H873" s="300"/>
      <c r="I873" s="300"/>
      <c r="J873" s="300"/>
      <c r="K873" s="300"/>
      <c r="L873" s="300"/>
      <c r="M873" s="300"/>
      <c r="N873" s="300"/>
      <c r="O873" s="300"/>
      <c r="P873" s="300"/>
      <c r="Q873" s="300"/>
      <c r="R873" s="300"/>
      <c r="S873" s="300"/>
      <c r="T873" s="98"/>
      <c r="U873" s="99"/>
    </row>
    <row r="874" spans="1:21" s="94" customFormat="1" ht="9" customHeight="1">
      <c r="A874" s="301">
        <v>225</v>
      </c>
      <c r="B874" s="176" t="s">
        <v>754</v>
      </c>
      <c r="C874" s="250" t="s">
        <v>151</v>
      </c>
      <c r="D874" s="264" t="s">
        <v>150</v>
      </c>
      <c r="E874" s="302">
        <v>1970</v>
      </c>
      <c r="F874" s="254" t="s">
        <v>23</v>
      </c>
      <c r="G874" s="302">
        <v>2</v>
      </c>
      <c r="H874" s="302">
        <v>3</v>
      </c>
      <c r="I874" s="252">
        <v>965.6</v>
      </c>
      <c r="J874" s="252">
        <v>880.6</v>
      </c>
      <c r="K874" s="302">
        <v>28</v>
      </c>
      <c r="L874" s="261">
        <f>'Приложение 2'!G877</f>
        <v>3965778.72</v>
      </c>
      <c r="M874" s="252">
        <v>0</v>
      </c>
      <c r="N874" s="252">
        <v>0</v>
      </c>
      <c r="O874" s="252">
        <v>0</v>
      </c>
      <c r="P874" s="252">
        <f t="shared" ref="P874" si="173">L874</f>
        <v>3965778.72</v>
      </c>
      <c r="Q874" s="252">
        <v>0</v>
      </c>
      <c r="R874" s="252">
        <v>0</v>
      </c>
      <c r="S874" s="250" t="s">
        <v>655</v>
      </c>
      <c r="T874" s="98"/>
      <c r="U874" s="105"/>
    </row>
    <row r="875" spans="1:21" s="94" customFormat="1" ht="33" customHeight="1">
      <c r="A875" s="269" t="s">
        <v>87</v>
      </c>
      <c r="B875" s="269"/>
      <c r="C875" s="250"/>
      <c r="D875" s="176"/>
      <c r="E875" s="301" t="s">
        <v>68</v>
      </c>
      <c r="F875" s="301" t="s">
        <v>68</v>
      </c>
      <c r="G875" s="301" t="s">
        <v>68</v>
      </c>
      <c r="H875" s="301" t="s">
        <v>68</v>
      </c>
      <c r="I875" s="308">
        <f t="shared" ref="I875:R875" si="174">SUM(I874:I874)</f>
        <v>965.6</v>
      </c>
      <c r="J875" s="308">
        <f t="shared" si="174"/>
        <v>880.6</v>
      </c>
      <c r="K875" s="309">
        <f t="shared" si="174"/>
        <v>28</v>
      </c>
      <c r="L875" s="308">
        <f t="shared" si="174"/>
        <v>3965778.72</v>
      </c>
      <c r="M875" s="308">
        <f t="shared" si="174"/>
        <v>0</v>
      </c>
      <c r="N875" s="308">
        <f t="shared" si="174"/>
        <v>0</v>
      </c>
      <c r="O875" s="308">
        <f t="shared" si="174"/>
        <v>0</v>
      </c>
      <c r="P875" s="308">
        <f t="shared" si="174"/>
        <v>3965778.72</v>
      </c>
      <c r="Q875" s="308">
        <f t="shared" si="174"/>
        <v>0</v>
      </c>
      <c r="R875" s="308">
        <f t="shared" si="174"/>
        <v>0</v>
      </c>
      <c r="S875" s="252"/>
      <c r="T875" s="98"/>
      <c r="U875" s="99"/>
    </row>
    <row r="876" spans="1:21" s="94" customFormat="1" ht="9" customHeight="1">
      <c r="A876" s="253" t="s">
        <v>124</v>
      </c>
      <c r="B876" s="253"/>
      <c r="C876" s="253"/>
      <c r="D876" s="253"/>
      <c r="E876" s="253"/>
      <c r="F876" s="253"/>
      <c r="G876" s="253"/>
      <c r="H876" s="253"/>
      <c r="I876" s="253"/>
      <c r="J876" s="253"/>
      <c r="K876" s="253"/>
      <c r="L876" s="253"/>
      <c r="M876" s="253"/>
      <c r="N876" s="253"/>
      <c r="O876" s="253"/>
      <c r="P876" s="253"/>
      <c r="Q876" s="253"/>
      <c r="R876" s="253"/>
      <c r="S876" s="253"/>
      <c r="T876" s="98"/>
      <c r="U876" s="99"/>
    </row>
    <row r="877" spans="1:21" s="94" customFormat="1" ht="9" customHeight="1">
      <c r="A877" s="254">
        <v>226</v>
      </c>
      <c r="B877" s="176" t="s">
        <v>106</v>
      </c>
      <c r="C877" s="250" t="s">
        <v>151</v>
      </c>
      <c r="D877" s="264" t="s">
        <v>150</v>
      </c>
      <c r="E877" s="302">
        <v>1988</v>
      </c>
      <c r="F877" s="254" t="s">
        <v>939</v>
      </c>
      <c r="G877" s="302">
        <v>5</v>
      </c>
      <c r="H877" s="302">
        <v>13</v>
      </c>
      <c r="I877" s="252">
        <v>9959.2000000000007</v>
      </c>
      <c r="J877" s="252">
        <v>9091.0499999999993</v>
      </c>
      <c r="K877" s="302">
        <v>637</v>
      </c>
      <c r="L877" s="261">
        <f>'Приложение 2'!G880</f>
        <v>8942299.2100000009</v>
      </c>
      <c r="M877" s="252">
        <v>0</v>
      </c>
      <c r="N877" s="252">
        <v>0</v>
      </c>
      <c r="O877" s="252">
        <v>0</v>
      </c>
      <c r="P877" s="252">
        <f t="shared" ref="P877" si="175">L877</f>
        <v>8942299.2100000009</v>
      </c>
      <c r="Q877" s="252">
        <v>0</v>
      </c>
      <c r="R877" s="252">
        <v>0</v>
      </c>
      <c r="S877" s="250" t="s">
        <v>655</v>
      </c>
      <c r="T877" s="98"/>
      <c r="U877" s="110"/>
    </row>
    <row r="878" spans="1:21" s="94" customFormat="1" ht="24" customHeight="1">
      <c r="A878" s="269" t="s">
        <v>956</v>
      </c>
      <c r="B878" s="269"/>
      <c r="C878" s="250"/>
      <c r="D878" s="176"/>
      <c r="E878" s="254" t="s">
        <v>68</v>
      </c>
      <c r="F878" s="254" t="s">
        <v>68</v>
      </c>
      <c r="G878" s="254" t="s">
        <v>68</v>
      </c>
      <c r="H878" s="254" t="s">
        <v>68</v>
      </c>
      <c r="I878" s="252">
        <f>SUM(I877)</f>
        <v>9959.2000000000007</v>
      </c>
      <c r="J878" s="252">
        <f t="shared" ref="J878:R878" si="176">SUM(J877)</f>
        <v>9091.0499999999993</v>
      </c>
      <c r="K878" s="299">
        <f t="shared" si="176"/>
        <v>637</v>
      </c>
      <c r="L878" s="252">
        <f t="shared" si="176"/>
        <v>8942299.2100000009</v>
      </c>
      <c r="M878" s="252">
        <f t="shared" si="176"/>
        <v>0</v>
      </c>
      <c r="N878" s="252">
        <f t="shared" si="176"/>
        <v>0</v>
      </c>
      <c r="O878" s="252">
        <f t="shared" si="176"/>
        <v>0</v>
      </c>
      <c r="P878" s="252">
        <f t="shared" si="176"/>
        <v>8942299.2100000009</v>
      </c>
      <c r="Q878" s="252">
        <f t="shared" si="176"/>
        <v>0</v>
      </c>
      <c r="R878" s="252">
        <f t="shared" si="176"/>
        <v>0</v>
      </c>
      <c r="S878" s="252"/>
      <c r="T878" s="97"/>
      <c r="U878" s="97"/>
    </row>
    <row r="879" spans="1:21" s="94" customFormat="1" ht="9" customHeight="1">
      <c r="A879" s="253" t="s">
        <v>56</v>
      </c>
      <c r="B879" s="253"/>
      <c r="C879" s="253"/>
      <c r="D879" s="253"/>
      <c r="E879" s="253"/>
      <c r="F879" s="253"/>
      <c r="G879" s="253"/>
      <c r="H879" s="253"/>
      <c r="I879" s="253"/>
      <c r="J879" s="253"/>
      <c r="K879" s="253"/>
      <c r="L879" s="253"/>
      <c r="M879" s="253"/>
      <c r="N879" s="253"/>
      <c r="O879" s="253"/>
      <c r="P879" s="253"/>
      <c r="Q879" s="253"/>
      <c r="R879" s="253"/>
      <c r="S879" s="253"/>
      <c r="T879" s="98"/>
      <c r="U879" s="99"/>
    </row>
    <row r="880" spans="1:21" s="94" customFormat="1" ht="9" customHeight="1">
      <c r="A880" s="254">
        <v>227</v>
      </c>
      <c r="B880" s="176" t="s">
        <v>779</v>
      </c>
      <c r="C880" s="250" t="s">
        <v>151</v>
      </c>
      <c r="D880" s="264" t="s">
        <v>150</v>
      </c>
      <c r="E880" s="302">
        <v>1965</v>
      </c>
      <c r="F880" s="254" t="s">
        <v>23</v>
      </c>
      <c r="G880" s="302">
        <v>2</v>
      </c>
      <c r="H880" s="302">
        <v>2</v>
      </c>
      <c r="I880" s="252">
        <v>558.1</v>
      </c>
      <c r="J880" s="252">
        <v>297.89999999999998</v>
      </c>
      <c r="K880" s="302">
        <v>24</v>
      </c>
      <c r="L880" s="261">
        <f>'Приложение 2'!G883</f>
        <v>1967018.17</v>
      </c>
      <c r="M880" s="252">
        <v>0</v>
      </c>
      <c r="N880" s="252">
        <v>0</v>
      </c>
      <c r="O880" s="252">
        <v>0</v>
      </c>
      <c r="P880" s="252">
        <f t="shared" ref="P880:P881" si="177">L880</f>
        <v>1967018.17</v>
      </c>
      <c r="Q880" s="252">
        <v>0</v>
      </c>
      <c r="R880" s="252">
        <v>0</v>
      </c>
      <c r="S880" s="250" t="s">
        <v>655</v>
      </c>
      <c r="T880" s="98"/>
      <c r="U880" s="99"/>
    </row>
    <row r="881" spans="1:22" s="94" customFormat="1" ht="9" customHeight="1">
      <c r="A881" s="254">
        <v>228</v>
      </c>
      <c r="B881" s="176" t="s">
        <v>780</v>
      </c>
      <c r="C881" s="250" t="s">
        <v>151</v>
      </c>
      <c r="D881" s="264" t="s">
        <v>150</v>
      </c>
      <c r="E881" s="302">
        <v>1968</v>
      </c>
      <c r="F881" s="254" t="s">
        <v>23</v>
      </c>
      <c r="G881" s="302">
        <v>2</v>
      </c>
      <c r="H881" s="302">
        <v>2</v>
      </c>
      <c r="I881" s="252">
        <v>615</v>
      </c>
      <c r="J881" s="252">
        <v>326.5</v>
      </c>
      <c r="K881" s="302">
        <v>20</v>
      </c>
      <c r="L881" s="261">
        <f>'Приложение 2'!G884</f>
        <v>2166074.42</v>
      </c>
      <c r="M881" s="252">
        <v>0</v>
      </c>
      <c r="N881" s="252">
        <v>0</v>
      </c>
      <c r="O881" s="252">
        <v>0</v>
      </c>
      <c r="P881" s="252">
        <f t="shared" si="177"/>
        <v>2166074.42</v>
      </c>
      <c r="Q881" s="252">
        <v>0</v>
      </c>
      <c r="R881" s="252">
        <v>0</v>
      </c>
      <c r="S881" s="250" t="s">
        <v>655</v>
      </c>
      <c r="T881" s="111"/>
      <c r="U881" s="112"/>
    </row>
    <row r="882" spans="1:22" s="94" customFormat="1" ht="28.5" customHeight="1">
      <c r="A882" s="269" t="s">
        <v>52</v>
      </c>
      <c r="B882" s="269"/>
      <c r="C882" s="250"/>
      <c r="D882" s="176"/>
      <c r="E882" s="254" t="s">
        <v>68</v>
      </c>
      <c r="F882" s="254" t="s">
        <v>68</v>
      </c>
      <c r="G882" s="254" t="s">
        <v>68</v>
      </c>
      <c r="H882" s="254" t="s">
        <v>68</v>
      </c>
      <c r="I882" s="252">
        <f t="shared" ref="I882:R882" si="178">SUM(I880:I881)</f>
        <v>1173.0999999999999</v>
      </c>
      <c r="J882" s="252">
        <f t="shared" si="178"/>
        <v>624.4</v>
      </c>
      <c r="K882" s="302">
        <f t="shared" si="178"/>
        <v>44</v>
      </c>
      <c r="L882" s="252">
        <f t="shared" si="178"/>
        <v>4133092.59</v>
      </c>
      <c r="M882" s="252">
        <f t="shared" si="178"/>
        <v>0</v>
      </c>
      <c r="N882" s="252">
        <f t="shared" si="178"/>
        <v>0</v>
      </c>
      <c r="O882" s="252">
        <f t="shared" si="178"/>
        <v>0</v>
      </c>
      <c r="P882" s="252">
        <f t="shared" si="178"/>
        <v>4133092.59</v>
      </c>
      <c r="Q882" s="252">
        <f t="shared" si="178"/>
        <v>0</v>
      </c>
      <c r="R882" s="252">
        <f t="shared" si="178"/>
        <v>0</v>
      </c>
      <c r="S882" s="252"/>
      <c r="T882" s="104"/>
      <c r="U882" s="104"/>
    </row>
    <row r="883" spans="1:22" s="94" customFormat="1" ht="9" customHeight="1">
      <c r="A883" s="253" t="s">
        <v>49</v>
      </c>
      <c r="B883" s="253"/>
      <c r="C883" s="253"/>
      <c r="D883" s="253"/>
      <c r="E883" s="253"/>
      <c r="F883" s="253"/>
      <c r="G883" s="253"/>
      <c r="H883" s="253"/>
      <c r="I883" s="253"/>
      <c r="J883" s="253"/>
      <c r="K883" s="253"/>
      <c r="L883" s="253"/>
      <c r="M883" s="253"/>
      <c r="N883" s="253"/>
      <c r="O883" s="253"/>
      <c r="P883" s="253"/>
      <c r="Q883" s="253"/>
      <c r="R883" s="253"/>
      <c r="S883" s="253"/>
      <c r="T883" s="98"/>
      <c r="U883" s="99"/>
    </row>
    <row r="884" spans="1:22" s="94" customFormat="1" ht="9" customHeight="1">
      <c r="A884" s="254">
        <v>229</v>
      </c>
      <c r="B884" s="310" t="s">
        <v>776</v>
      </c>
      <c r="C884" s="250" t="s">
        <v>151</v>
      </c>
      <c r="D884" s="264" t="s">
        <v>150</v>
      </c>
      <c r="E884" s="302">
        <v>1980</v>
      </c>
      <c r="F884" s="254" t="s">
        <v>23</v>
      </c>
      <c r="G884" s="302">
        <v>2</v>
      </c>
      <c r="H884" s="302">
        <v>3</v>
      </c>
      <c r="I884" s="252">
        <v>1424.7</v>
      </c>
      <c r="J884" s="252">
        <v>874.2</v>
      </c>
      <c r="K884" s="302">
        <v>59</v>
      </c>
      <c r="L884" s="261">
        <f>'Приложение 2'!G887</f>
        <v>2896512.7</v>
      </c>
      <c r="M884" s="252">
        <v>0</v>
      </c>
      <c r="N884" s="252">
        <v>0</v>
      </c>
      <c r="O884" s="252">
        <v>0</v>
      </c>
      <c r="P884" s="252">
        <f t="shared" ref="P884" si="179">L884</f>
        <v>2896512.7</v>
      </c>
      <c r="Q884" s="252">
        <v>0</v>
      </c>
      <c r="R884" s="252">
        <v>0</v>
      </c>
      <c r="S884" s="250" t="s">
        <v>655</v>
      </c>
      <c r="T884" s="111"/>
      <c r="U884" s="112"/>
    </row>
    <row r="885" spans="1:22" s="94" customFormat="1" ht="23.25" customHeight="1">
      <c r="A885" s="269" t="s">
        <v>54</v>
      </c>
      <c r="B885" s="269"/>
      <c r="C885" s="250"/>
      <c r="D885" s="176"/>
      <c r="E885" s="254" t="s">
        <v>68</v>
      </c>
      <c r="F885" s="254" t="s">
        <v>68</v>
      </c>
      <c r="G885" s="254" t="s">
        <v>68</v>
      </c>
      <c r="H885" s="254" t="s">
        <v>68</v>
      </c>
      <c r="I885" s="252">
        <f t="shared" ref="I885:R885" si="180">SUM(I884:I884)</f>
        <v>1424.7</v>
      </c>
      <c r="J885" s="252">
        <f t="shared" si="180"/>
        <v>874.2</v>
      </c>
      <c r="K885" s="302">
        <f t="shared" si="180"/>
        <v>59</v>
      </c>
      <c r="L885" s="252">
        <f t="shared" si="180"/>
        <v>2896512.7</v>
      </c>
      <c r="M885" s="252">
        <f t="shared" si="180"/>
        <v>0</v>
      </c>
      <c r="N885" s="252">
        <f t="shared" si="180"/>
        <v>0</v>
      </c>
      <c r="O885" s="252">
        <f t="shared" si="180"/>
        <v>0</v>
      </c>
      <c r="P885" s="252">
        <f t="shared" si="180"/>
        <v>2896512.7</v>
      </c>
      <c r="Q885" s="252">
        <f t="shared" si="180"/>
        <v>0</v>
      </c>
      <c r="R885" s="252">
        <f t="shared" si="180"/>
        <v>0</v>
      </c>
      <c r="S885" s="252"/>
      <c r="T885" s="97"/>
      <c r="U885" s="97"/>
    </row>
    <row r="886" spans="1:22" s="94" customFormat="1" ht="9" customHeight="1">
      <c r="A886" s="253" t="s">
        <v>51</v>
      </c>
      <c r="B886" s="253"/>
      <c r="C886" s="253"/>
      <c r="D886" s="253"/>
      <c r="E886" s="253"/>
      <c r="F886" s="253"/>
      <c r="G886" s="253"/>
      <c r="H886" s="253"/>
      <c r="I886" s="253"/>
      <c r="J886" s="253"/>
      <c r="K886" s="253"/>
      <c r="L886" s="253"/>
      <c r="M886" s="253"/>
      <c r="N886" s="253"/>
      <c r="O886" s="253"/>
      <c r="P886" s="253"/>
      <c r="Q886" s="253"/>
      <c r="R886" s="253"/>
      <c r="S886" s="253"/>
      <c r="T886" s="98"/>
      <c r="U886" s="99"/>
    </row>
    <row r="887" spans="1:22" s="94" customFormat="1" ht="9" customHeight="1">
      <c r="A887" s="254">
        <v>230</v>
      </c>
      <c r="B887" s="176" t="s">
        <v>772</v>
      </c>
      <c r="C887" s="250" t="s">
        <v>151</v>
      </c>
      <c r="D887" s="264" t="s">
        <v>150</v>
      </c>
      <c r="E887" s="302">
        <v>1952</v>
      </c>
      <c r="F887" s="254" t="s">
        <v>23</v>
      </c>
      <c r="G887" s="302">
        <v>2</v>
      </c>
      <c r="H887" s="302">
        <v>1</v>
      </c>
      <c r="I887" s="252">
        <v>422.2</v>
      </c>
      <c r="J887" s="252">
        <v>228.1</v>
      </c>
      <c r="K887" s="302">
        <v>6</v>
      </c>
      <c r="L887" s="261">
        <f>'Приложение 2'!G890</f>
        <v>984579.28</v>
      </c>
      <c r="M887" s="252">
        <v>0</v>
      </c>
      <c r="N887" s="252">
        <v>0</v>
      </c>
      <c r="O887" s="252">
        <v>0</v>
      </c>
      <c r="P887" s="252">
        <f t="shared" ref="P887:P888" si="181">L887</f>
        <v>984579.28</v>
      </c>
      <c r="Q887" s="252">
        <v>0</v>
      </c>
      <c r="R887" s="252">
        <v>0</v>
      </c>
      <c r="S887" s="250" t="s">
        <v>655</v>
      </c>
      <c r="T887" s="98" t="s">
        <v>964</v>
      </c>
      <c r="U887" s="99"/>
    </row>
    <row r="888" spans="1:22" s="94" customFormat="1" ht="9" customHeight="1">
      <c r="A888" s="254">
        <v>231</v>
      </c>
      <c r="B888" s="176" t="s">
        <v>773</v>
      </c>
      <c r="C888" s="250" t="s">
        <v>151</v>
      </c>
      <c r="D888" s="264" t="s">
        <v>150</v>
      </c>
      <c r="E888" s="302">
        <v>1950</v>
      </c>
      <c r="F888" s="254" t="s">
        <v>35</v>
      </c>
      <c r="G888" s="302">
        <v>2</v>
      </c>
      <c r="H888" s="302">
        <v>2</v>
      </c>
      <c r="I888" s="252">
        <v>685.3</v>
      </c>
      <c r="J888" s="252">
        <v>402</v>
      </c>
      <c r="K888" s="302">
        <v>11</v>
      </c>
      <c r="L888" s="261">
        <f>'Приложение 2'!G891</f>
        <v>1490195.88</v>
      </c>
      <c r="M888" s="252">
        <v>0</v>
      </c>
      <c r="N888" s="252">
        <v>0</v>
      </c>
      <c r="O888" s="252">
        <v>0</v>
      </c>
      <c r="P888" s="252">
        <f t="shared" si="181"/>
        <v>1490195.88</v>
      </c>
      <c r="Q888" s="252">
        <v>0</v>
      </c>
      <c r="R888" s="252">
        <v>0</v>
      </c>
      <c r="S888" s="250" t="s">
        <v>655</v>
      </c>
      <c r="T888" s="103"/>
      <c r="U888" s="99"/>
    </row>
    <row r="889" spans="1:22" s="94" customFormat="1" ht="24.75" customHeight="1">
      <c r="A889" s="269" t="s">
        <v>55</v>
      </c>
      <c r="B889" s="269"/>
      <c r="C889" s="250"/>
      <c r="D889" s="176"/>
      <c r="E889" s="254" t="s">
        <v>68</v>
      </c>
      <c r="F889" s="254" t="s">
        <v>68</v>
      </c>
      <c r="G889" s="254" t="s">
        <v>68</v>
      </c>
      <c r="H889" s="254" t="s">
        <v>68</v>
      </c>
      <c r="I889" s="252">
        <f t="shared" ref="I889:R889" si="182">SUM(I887:I888)</f>
        <v>1107.5</v>
      </c>
      <c r="J889" s="252">
        <f t="shared" si="182"/>
        <v>630.1</v>
      </c>
      <c r="K889" s="299">
        <f t="shared" si="182"/>
        <v>17</v>
      </c>
      <c r="L889" s="252">
        <f t="shared" si="182"/>
        <v>2474775.16</v>
      </c>
      <c r="M889" s="252">
        <f t="shared" si="182"/>
        <v>0</v>
      </c>
      <c r="N889" s="252">
        <f t="shared" si="182"/>
        <v>0</v>
      </c>
      <c r="O889" s="252">
        <f t="shared" si="182"/>
        <v>0</v>
      </c>
      <c r="P889" s="252">
        <f t="shared" si="182"/>
        <v>2474775.16</v>
      </c>
      <c r="Q889" s="252">
        <f t="shared" si="182"/>
        <v>0</v>
      </c>
      <c r="R889" s="252">
        <f t="shared" si="182"/>
        <v>0</v>
      </c>
      <c r="S889" s="252"/>
      <c r="T889" s="113"/>
      <c r="U889" s="113"/>
    </row>
    <row r="890" spans="1:22" s="94" customFormat="1" ht="9" customHeight="1">
      <c r="A890" s="253" t="s">
        <v>783</v>
      </c>
      <c r="B890" s="253"/>
      <c r="C890" s="253"/>
      <c r="D890" s="253"/>
      <c r="E890" s="253"/>
      <c r="F890" s="253"/>
      <c r="G890" s="253"/>
      <c r="H890" s="253"/>
      <c r="I890" s="253"/>
      <c r="J890" s="253"/>
      <c r="K890" s="253"/>
      <c r="L890" s="253"/>
      <c r="M890" s="253"/>
      <c r="N890" s="253"/>
      <c r="O890" s="253"/>
      <c r="P890" s="253"/>
      <c r="Q890" s="253"/>
      <c r="R890" s="253"/>
      <c r="S890" s="253"/>
      <c r="T890" s="113"/>
      <c r="U890" s="113"/>
    </row>
    <row r="891" spans="1:22" s="94" customFormat="1" ht="9" customHeight="1">
      <c r="A891" s="254">
        <v>232</v>
      </c>
      <c r="B891" s="176" t="s">
        <v>785</v>
      </c>
      <c r="C891" s="250" t="s">
        <v>151</v>
      </c>
      <c r="D891" s="264" t="s">
        <v>150</v>
      </c>
      <c r="E891" s="302">
        <v>1980</v>
      </c>
      <c r="F891" s="254" t="s">
        <v>24</v>
      </c>
      <c r="G891" s="302">
        <v>2</v>
      </c>
      <c r="H891" s="302">
        <v>3</v>
      </c>
      <c r="I891" s="252">
        <v>1224.8</v>
      </c>
      <c r="J891" s="252">
        <v>850.2</v>
      </c>
      <c r="K891" s="302">
        <v>49</v>
      </c>
      <c r="L891" s="261">
        <f>'Приложение 2'!G894</f>
        <v>3008661.05</v>
      </c>
      <c r="M891" s="252">
        <v>0</v>
      </c>
      <c r="N891" s="252">
        <v>0</v>
      </c>
      <c r="O891" s="252">
        <v>0</v>
      </c>
      <c r="P891" s="252">
        <f t="shared" ref="P891:P892" si="183">L891</f>
        <v>3008661.05</v>
      </c>
      <c r="Q891" s="252">
        <v>0</v>
      </c>
      <c r="R891" s="252">
        <v>0</v>
      </c>
      <c r="S891" s="250" t="s">
        <v>655</v>
      </c>
      <c r="T891" s="113"/>
      <c r="U891" s="113"/>
    </row>
    <row r="892" spans="1:22" s="94" customFormat="1" ht="9" customHeight="1">
      <c r="A892" s="254">
        <v>233</v>
      </c>
      <c r="B892" s="176" t="s">
        <v>786</v>
      </c>
      <c r="C892" s="250" t="s">
        <v>151</v>
      </c>
      <c r="D892" s="264" t="s">
        <v>150</v>
      </c>
      <c r="E892" s="302">
        <v>1983</v>
      </c>
      <c r="F892" s="254" t="s">
        <v>24</v>
      </c>
      <c r="G892" s="302">
        <v>2</v>
      </c>
      <c r="H892" s="302">
        <v>3</v>
      </c>
      <c r="I892" s="252">
        <v>1377.4</v>
      </c>
      <c r="J892" s="252">
        <v>851.8</v>
      </c>
      <c r="K892" s="302">
        <v>63</v>
      </c>
      <c r="L892" s="261">
        <f>'Приложение 2'!G895</f>
        <v>2883468.44</v>
      </c>
      <c r="M892" s="252">
        <v>0</v>
      </c>
      <c r="N892" s="252">
        <v>0</v>
      </c>
      <c r="O892" s="252">
        <v>0</v>
      </c>
      <c r="P892" s="252">
        <f t="shared" si="183"/>
        <v>2883468.44</v>
      </c>
      <c r="Q892" s="252">
        <v>0</v>
      </c>
      <c r="R892" s="252">
        <v>0</v>
      </c>
      <c r="S892" s="250" t="s">
        <v>655</v>
      </c>
      <c r="T892" s="98"/>
      <c r="U892" s="99"/>
    </row>
    <row r="893" spans="1:22" s="94" customFormat="1" ht="35.25" customHeight="1">
      <c r="A893" s="269" t="s">
        <v>787</v>
      </c>
      <c r="B893" s="269"/>
      <c r="C893" s="250"/>
      <c r="D893" s="176"/>
      <c r="E893" s="254" t="s">
        <v>68</v>
      </c>
      <c r="F893" s="254" t="s">
        <v>68</v>
      </c>
      <c r="G893" s="254" t="s">
        <v>68</v>
      </c>
      <c r="H893" s="254" t="s">
        <v>68</v>
      </c>
      <c r="I893" s="252">
        <f t="shared" ref="I893:R893" si="184">SUM(I891:I892)</f>
        <v>2602.1999999999998</v>
      </c>
      <c r="J893" s="252">
        <f t="shared" si="184"/>
        <v>1702</v>
      </c>
      <c r="K893" s="254">
        <f t="shared" si="184"/>
        <v>112</v>
      </c>
      <c r="L893" s="252">
        <f t="shared" si="184"/>
        <v>5892129.4900000002</v>
      </c>
      <c r="M893" s="252">
        <f t="shared" si="184"/>
        <v>0</v>
      </c>
      <c r="N893" s="252">
        <f t="shared" si="184"/>
        <v>0</v>
      </c>
      <c r="O893" s="252">
        <f t="shared" si="184"/>
        <v>0</v>
      </c>
      <c r="P893" s="252">
        <f t="shared" si="184"/>
        <v>5892129.4900000002</v>
      </c>
      <c r="Q893" s="252">
        <f t="shared" si="184"/>
        <v>0</v>
      </c>
      <c r="R893" s="252">
        <f t="shared" si="184"/>
        <v>0</v>
      </c>
      <c r="S893" s="252"/>
      <c r="T893" s="114"/>
      <c r="U893" s="115"/>
      <c r="V893" s="100"/>
    </row>
    <row r="894" spans="1:22" s="94" customFormat="1" ht="9" customHeight="1">
      <c r="A894" s="253" t="s">
        <v>50</v>
      </c>
      <c r="B894" s="253"/>
      <c r="C894" s="253"/>
      <c r="D894" s="253"/>
      <c r="E894" s="253"/>
      <c r="F894" s="253"/>
      <c r="G894" s="253"/>
      <c r="H894" s="253"/>
      <c r="I894" s="253"/>
      <c r="J894" s="253"/>
      <c r="K894" s="253"/>
      <c r="L894" s="253"/>
      <c r="M894" s="253"/>
      <c r="N894" s="253"/>
      <c r="O894" s="253"/>
      <c r="P894" s="253"/>
      <c r="Q894" s="253"/>
      <c r="R894" s="253"/>
      <c r="S894" s="253"/>
      <c r="T894" s="104"/>
      <c r="U894" s="104"/>
      <c r="V894" s="100"/>
    </row>
    <row r="895" spans="1:22" s="94" customFormat="1" ht="9" customHeight="1">
      <c r="A895" s="254">
        <v>234</v>
      </c>
      <c r="B895" s="176" t="s">
        <v>789</v>
      </c>
      <c r="C895" s="250" t="s">
        <v>151</v>
      </c>
      <c r="D895" s="264" t="s">
        <v>149</v>
      </c>
      <c r="E895" s="302">
        <v>1988</v>
      </c>
      <c r="F895" s="254" t="s">
        <v>24</v>
      </c>
      <c r="G895" s="302">
        <v>5</v>
      </c>
      <c r="H895" s="302">
        <v>10</v>
      </c>
      <c r="I895" s="252">
        <v>6913.4</v>
      </c>
      <c r="J895" s="252">
        <v>4338.5</v>
      </c>
      <c r="K895" s="302">
        <v>320</v>
      </c>
      <c r="L895" s="261">
        <f>'Приложение 2'!G898</f>
        <v>21880436.98</v>
      </c>
      <c r="M895" s="252">
        <v>0</v>
      </c>
      <c r="N895" s="252">
        <v>0</v>
      </c>
      <c r="O895" s="252">
        <v>0</v>
      </c>
      <c r="P895" s="252">
        <f t="shared" ref="P895" si="185">L895</f>
        <v>21880436.98</v>
      </c>
      <c r="Q895" s="252">
        <v>0</v>
      </c>
      <c r="R895" s="252">
        <v>0</v>
      </c>
      <c r="S895" s="250" t="s">
        <v>655</v>
      </c>
      <c r="T895" s="98"/>
      <c r="U895" s="99"/>
      <c r="V895" s="100"/>
    </row>
    <row r="896" spans="1:22" s="94" customFormat="1" ht="31.5" customHeight="1">
      <c r="A896" s="269" t="s">
        <v>788</v>
      </c>
      <c r="B896" s="269"/>
      <c r="C896" s="250"/>
      <c r="D896" s="176"/>
      <c r="E896" s="254" t="s">
        <v>68</v>
      </c>
      <c r="F896" s="254" t="s">
        <v>68</v>
      </c>
      <c r="G896" s="254" t="s">
        <v>68</v>
      </c>
      <c r="H896" s="254" t="s">
        <v>68</v>
      </c>
      <c r="I896" s="252">
        <f>SUM(I895)</f>
        <v>6913.4</v>
      </c>
      <c r="J896" s="252">
        <f t="shared" ref="J896:R896" si="186">SUM(J895)</f>
        <v>4338.5</v>
      </c>
      <c r="K896" s="302">
        <f t="shared" si="186"/>
        <v>320</v>
      </c>
      <c r="L896" s="252">
        <f t="shared" si="186"/>
        <v>21880436.98</v>
      </c>
      <c r="M896" s="252">
        <f t="shared" si="186"/>
        <v>0</v>
      </c>
      <c r="N896" s="252">
        <f t="shared" si="186"/>
        <v>0</v>
      </c>
      <c r="O896" s="252">
        <f t="shared" si="186"/>
        <v>0</v>
      </c>
      <c r="P896" s="252">
        <f t="shared" si="186"/>
        <v>21880436.98</v>
      </c>
      <c r="Q896" s="252">
        <f t="shared" si="186"/>
        <v>0</v>
      </c>
      <c r="R896" s="252">
        <f t="shared" si="186"/>
        <v>0</v>
      </c>
      <c r="S896" s="252"/>
      <c r="T896" s="98"/>
      <c r="U896" s="99"/>
      <c r="V896" s="100"/>
    </row>
    <row r="897" spans="1:22" s="94" customFormat="1" ht="9" customHeight="1">
      <c r="A897" s="311" t="s">
        <v>114</v>
      </c>
      <c r="B897" s="311"/>
      <c r="C897" s="311"/>
      <c r="D897" s="311"/>
      <c r="E897" s="311"/>
      <c r="F897" s="311"/>
      <c r="G897" s="311"/>
      <c r="H897" s="311"/>
      <c r="I897" s="311"/>
      <c r="J897" s="311"/>
      <c r="K897" s="311"/>
      <c r="L897" s="311"/>
      <c r="M897" s="311"/>
      <c r="N897" s="311"/>
      <c r="O897" s="311"/>
      <c r="P897" s="311"/>
      <c r="Q897" s="311"/>
      <c r="R897" s="311"/>
      <c r="S897" s="311"/>
      <c r="T897" s="98"/>
      <c r="U897" s="99"/>
      <c r="V897" s="100"/>
    </row>
    <row r="898" spans="1:22" s="94" customFormat="1" ht="9" customHeight="1">
      <c r="A898" s="312">
        <v>235</v>
      </c>
      <c r="B898" s="176" t="s">
        <v>794</v>
      </c>
      <c r="C898" s="250" t="s">
        <v>151</v>
      </c>
      <c r="D898" s="264" t="s">
        <v>150</v>
      </c>
      <c r="E898" s="302">
        <v>1989</v>
      </c>
      <c r="F898" s="254" t="s">
        <v>23</v>
      </c>
      <c r="G898" s="302">
        <v>2</v>
      </c>
      <c r="H898" s="302">
        <v>3</v>
      </c>
      <c r="I898" s="252">
        <v>1644</v>
      </c>
      <c r="J898" s="252">
        <v>890.1</v>
      </c>
      <c r="K898" s="302">
        <v>103</v>
      </c>
      <c r="L898" s="261">
        <f>'Приложение 2'!G901</f>
        <v>2576544.63</v>
      </c>
      <c r="M898" s="252">
        <v>0</v>
      </c>
      <c r="N898" s="252">
        <v>0</v>
      </c>
      <c r="O898" s="252">
        <v>0</v>
      </c>
      <c r="P898" s="252">
        <f t="shared" ref="P898:P899" si="187">L898</f>
        <v>2576544.63</v>
      </c>
      <c r="Q898" s="252">
        <v>0</v>
      </c>
      <c r="R898" s="252">
        <v>0</v>
      </c>
      <c r="S898" s="250" t="s">
        <v>655</v>
      </c>
      <c r="T898" s="105"/>
      <c r="U898" s="110"/>
      <c r="V898" s="100"/>
    </row>
    <row r="899" spans="1:22" s="94" customFormat="1" ht="9" customHeight="1">
      <c r="A899" s="312">
        <v>236</v>
      </c>
      <c r="B899" s="176" t="s">
        <v>795</v>
      </c>
      <c r="C899" s="250" t="s">
        <v>151</v>
      </c>
      <c r="D899" s="264" t="s">
        <v>150</v>
      </c>
      <c r="E899" s="302">
        <v>1974</v>
      </c>
      <c r="F899" s="254" t="s">
        <v>23</v>
      </c>
      <c r="G899" s="302">
        <v>2</v>
      </c>
      <c r="H899" s="302">
        <v>2</v>
      </c>
      <c r="I899" s="252">
        <v>1069.4000000000001</v>
      </c>
      <c r="J899" s="252">
        <v>986.5</v>
      </c>
      <c r="K899" s="302">
        <v>59</v>
      </c>
      <c r="L899" s="261">
        <f>'Приложение 2'!G902</f>
        <v>3339815.69</v>
      </c>
      <c r="M899" s="252">
        <v>0</v>
      </c>
      <c r="N899" s="252">
        <v>0</v>
      </c>
      <c r="O899" s="252">
        <v>0</v>
      </c>
      <c r="P899" s="252">
        <f t="shared" si="187"/>
        <v>3339815.69</v>
      </c>
      <c r="Q899" s="252">
        <v>0</v>
      </c>
      <c r="R899" s="252">
        <v>0</v>
      </c>
      <c r="S899" s="250" t="s">
        <v>655</v>
      </c>
      <c r="T899" s="104"/>
      <c r="U899" s="104"/>
      <c r="V899" s="100"/>
    </row>
    <row r="900" spans="1:22" s="94" customFormat="1" ht="9" customHeight="1">
      <c r="A900" s="312">
        <v>237</v>
      </c>
      <c r="B900" s="176" t="s">
        <v>235</v>
      </c>
      <c r="C900" s="250" t="s">
        <v>151</v>
      </c>
      <c r="D900" s="264" t="s">
        <v>150</v>
      </c>
      <c r="E900" s="302">
        <v>1986</v>
      </c>
      <c r="F900" s="254" t="s">
        <v>23</v>
      </c>
      <c r="G900" s="302">
        <v>2</v>
      </c>
      <c r="H900" s="302">
        <v>1</v>
      </c>
      <c r="I900" s="252">
        <v>420.7</v>
      </c>
      <c r="J900" s="252">
        <v>382.9</v>
      </c>
      <c r="K900" s="302">
        <v>16</v>
      </c>
      <c r="L900" s="261">
        <f>'Приложение 2'!G903</f>
        <v>1066342.74</v>
      </c>
      <c r="M900" s="252">
        <v>0</v>
      </c>
      <c r="N900" s="252">
        <v>0</v>
      </c>
      <c r="O900" s="252">
        <v>0</v>
      </c>
      <c r="P900" s="252">
        <f>L900</f>
        <v>1066342.74</v>
      </c>
      <c r="Q900" s="252">
        <v>0</v>
      </c>
      <c r="R900" s="252">
        <v>0</v>
      </c>
      <c r="S900" s="250" t="s">
        <v>655</v>
      </c>
      <c r="T900" s="98"/>
      <c r="U900" s="99"/>
      <c r="V900" s="100"/>
    </row>
    <row r="901" spans="1:22" s="94" customFormat="1" ht="9" customHeight="1">
      <c r="A901" s="312">
        <v>238</v>
      </c>
      <c r="B901" s="176" t="s">
        <v>236</v>
      </c>
      <c r="C901" s="250" t="s">
        <v>151</v>
      </c>
      <c r="D901" s="264" t="s">
        <v>149</v>
      </c>
      <c r="E901" s="302">
        <v>1984</v>
      </c>
      <c r="F901" s="254" t="s">
        <v>23</v>
      </c>
      <c r="G901" s="302">
        <v>5</v>
      </c>
      <c r="H901" s="302">
        <v>6</v>
      </c>
      <c r="I901" s="252">
        <v>4303.8999999999996</v>
      </c>
      <c r="J901" s="252">
        <v>3721.9</v>
      </c>
      <c r="K901" s="302">
        <v>44</v>
      </c>
      <c r="L901" s="261">
        <f>'Приложение 2'!G904</f>
        <v>4466836.49</v>
      </c>
      <c r="M901" s="252">
        <v>0</v>
      </c>
      <c r="N901" s="252">
        <v>0</v>
      </c>
      <c r="O901" s="252">
        <v>0</v>
      </c>
      <c r="P901" s="252">
        <f>L901</f>
        <v>4466836.49</v>
      </c>
      <c r="Q901" s="252">
        <v>0</v>
      </c>
      <c r="R901" s="252">
        <v>0</v>
      </c>
      <c r="S901" s="250" t="s">
        <v>655</v>
      </c>
      <c r="T901" s="98"/>
      <c r="U901" s="99"/>
      <c r="V901" s="100"/>
    </row>
    <row r="902" spans="1:22" s="94" customFormat="1" ht="33" customHeight="1">
      <c r="A902" s="313" t="s">
        <v>58</v>
      </c>
      <c r="B902" s="313"/>
      <c r="C902" s="314"/>
      <c r="D902" s="312"/>
      <c r="E902" s="254" t="s">
        <v>68</v>
      </c>
      <c r="F902" s="254" t="s">
        <v>68</v>
      </c>
      <c r="G902" s="254" t="s">
        <v>68</v>
      </c>
      <c r="H902" s="254" t="s">
        <v>68</v>
      </c>
      <c r="I902" s="252">
        <f t="shared" ref="I902:R902" si="188">SUM(I898:I901)</f>
        <v>7438</v>
      </c>
      <c r="J902" s="252">
        <f t="shared" si="188"/>
        <v>5981.4</v>
      </c>
      <c r="K902" s="299">
        <f t="shared" si="188"/>
        <v>222</v>
      </c>
      <c r="L902" s="252">
        <f>SUM(L898:L901)</f>
        <v>11449539.550000001</v>
      </c>
      <c r="M902" s="252">
        <f t="shared" si="188"/>
        <v>0</v>
      </c>
      <c r="N902" s="252">
        <f t="shared" si="188"/>
        <v>0</v>
      </c>
      <c r="O902" s="252">
        <f t="shared" si="188"/>
        <v>0</v>
      </c>
      <c r="P902" s="252">
        <f t="shared" si="188"/>
        <v>11449539.550000001</v>
      </c>
      <c r="Q902" s="252">
        <f t="shared" si="188"/>
        <v>0</v>
      </c>
      <c r="R902" s="252">
        <f t="shared" si="188"/>
        <v>0</v>
      </c>
      <c r="S902" s="252"/>
      <c r="T902" s="105"/>
      <c r="U902" s="116"/>
      <c r="V902" s="100"/>
    </row>
    <row r="903" spans="1:22" s="94" customFormat="1" ht="9" customHeight="1">
      <c r="A903" s="253" t="s">
        <v>996</v>
      </c>
      <c r="B903" s="253"/>
      <c r="C903" s="253"/>
      <c r="D903" s="253"/>
      <c r="E903" s="253"/>
      <c r="F903" s="253"/>
      <c r="G903" s="253"/>
      <c r="H903" s="253"/>
      <c r="I903" s="253"/>
      <c r="J903" s="253"/>
      <c r="K903" s="253"/>
      <c r="L903" s="253"/>
      <c r="M903" s="253"/>
      <c r="N903" s="253"/>
      <c r="O903" s="253"/>
      <c r="P903" s="253"/>
      <c r="Q903" s="253"/>
      <c r="R903" s="253"/>
      <c r="S903" s="253"/>
      <c r="T903" s="104"/>
      <c r="U903" s="104"/>
      <c r="V903" s="100"/>
    </row>
    <row r="904" spans="1:22" s="94" customFormat="1" ht="9" customHeight="1">
      <c r="A904" s="254">
        <v>239</v>
      </c>
      <c r="B904" s="176" t="s">
        <v>800</v>
      </c>
      <c r="C904" s="250" t="s">
        <v>151</v>
      </c>
      <c r="D904" s="264" t="s">
        <v>150</v>
      </c>
      <c r="E904" s="302">
        <v>1986</v>
      </c>
      <c r="F904" s="254" t="s">
        <v>23</v>
      </c>
      <c r="G904" s="302">
        <v>2</v>
      </c>
      <c r="H904" s="302">
        <v>1</v>
      </c>
      <c r="I904" s="252">
        <v>394.6</v>
      </c>
      <c r="J904" s="252">
        <v>336.6</v>
      </c>
      <c r="K904" s="302">
        <v>8</v>
      </c>
      <c r="L904" s="261">
        <f>'Приложение 2'!G907</f>
        <v>1130771.94</v>
      </c>
      <c r="M904" s="252">
        <v>0</v>
      </c>
      <c r="N904" s="252">
        <v>0</v>
      </c>
      <c r="O904" s="252">
        <v>0</v>
      </c>
      <c r="P904" s="252">
        <f t="shared" ref="P904:P905" si="189">L904</f>
        <v>1130771.94</v>
      </c>
      <c r="Q904" s="252">
        <v>0</v>
      </c>
      <c r="R904" s="252">
        <v>0</v>
      </c>
      <c r="S904" s="250" t="s">
        <v>655</v>
      </c>
      <c r="T904" s="98"/>
      <c r="U904" s="99"/>
      <c r="V904" s="100"/>
    </row>
    <row r="905" spans="1:22" s="94" customFormat="1" ht="9" customHeight="1">
      <c r="A905" s="254">
        <v>240</v>
      </c>
      <c r="B905" s="176" t="s">
        <v>797</v>
      </c>
      <c r="C905" s="250" t="s">
        <v>151</v>
      </c>
      <c r="D905" s="264" t="s">
        <v>150</v>
      </c>
      <c r="E905" s="302">
        <v>1986</v>
      </c>
      <c r="F905" s="254" t="s">
        <v>23</v>
      </c>
      <c r="G905" s="302">
        <v>2</v>
      </c>
      <c r="H905" s="302">
        <v>1</v>
      </c>
      <c r="I905" s="252">
        <v>394.6</v>
      </c>
      <c r="J905" s="252">
        <v>336.6</v>
      </c>
      <c r="K905" s="302">
        <v>7</v>
      </c>
      <c r="L905" s="261">
        <f>'Приложение 2'!G908</f>
        <v>1130771.94</v>
      </c>
      <c r="M905" s="252">
        <v>0</v>
      </c>
      <c r="N905" s="252">
        <v>0</v>
      </c>
      <c r="O905" s="252">
        <v>0</v>
      </c>
      <c r="P905" s="252">
        <f t="shared" si="189"/>
        <v>1130771.94</v>
      </c>
      <c r="Q905" s="252">
        <v>0</v>
      </c>
      <c r="R905" s="252">
        <v>0</v>
      </c>
      <c r="S905" s="250" t="s">
        <v>655</v>
      </c>
      <c r="T905" s="98"/>
      <c r="U905" s="116"/>
      <c r="V905" s="100"/>
    </row>
    <row r="906" spans="1:22" s="94" customFormat="1" ht="33.75" customHeight="1">
      <c r="A906" s="269" t="s">
        <v>997</v>
      </c>
      <c r="B906" s="269"/>
      <c r="C906" s="250"/>
      <c r="D906" s="176"/>
      <c r="E906" s="254" t="s">
        <v>68</v>
      </c>
      <c r="F906" s="254" t="s">
        <v>68</v>
      </c>
      <c r="G906" s="254" t="s">
        <v>68</v>
      </c>
      <c r="H906" s="254" t="s">
        <v>68</v>
      </c>
      <c r="I906" s="252">
        <f t="shared" ref="I906:R906" si="190">SUM(I904:I905)</f>
        <v>789.2</v>
      </c>
      <c r="J906" s="252">
        <f t="shared" si="190"/>
        <v>673.2</v>
      </c>
      <c r="K906" s="302">
        <f t="shared" si="190"/>
        <v>15</v>
      </c>
      <c r="L906" s="252">
        <f t="shared" si="190"/>
        <v>2261543.88</v>
      </c>
      <c r="M906" s="252">
        <f t="shared" si="190"/>
        <v>0</v>
      </c>
      <c r="N906" s="252">
        <f t="shared" si="190"/>
        <v>0</v>
      </c>
      <c r="O906" s="252">
        <f t="shared" si="190"/>
        <v>0</v>
      </c>
      <c r="P906" s="252">
        <f t="shared" si="190"/>
        <v>2261543.88</v>
      </c>
      <c r="Q906" s="252">
        <f t="shared" si="190"/>
        <v>0</v>
      </c>
      <c r="R906" s="252">
        <f t="shared" si="190"/>
        <v>0</v>
      </c>
      <c r="S906" s="252"/>
      <c r="T906" s="104"/>
      <c r="U906" s="104"/>
      <c r="V906" s="100"/>
    </row>
    <row r="907" spans="1:22" s="94" customFormat="1" ht="9" customHeight="1">
      <c r="A907" s="253" t="s">
        <v>78</v>
      </c>
      <c r="B907" s="253"/>
      <c r="C907" s="253"/>
      <c r="D907" s="253"/>
      <c r="E907" s="253"/>
      <c r="F907" s="253"/>
      <c r="G907" s="253"/>
      <c r="H907" s="253"/>
      <c r="I907" s="253"/>
      <c r="J907" s="253"/>
      <c r="K907" s="253"/>
      <c r="L907" s="253"/>
      <c r="M907" s="253"/>
      <c r="N907" s="253"/>
      <c r="O907" s="253"/>
      <c r="P907" s="253"/>
      <c r="Q907" s="253"/>
      <c r="R907" s="253"/>
      <c r="S907" s="253"/>
      <c r="T907" s="98"/>
      <c r="U907" s="99"/>
      <c r="V907" s="100"/>
    </row>
    <row r="908" spans="1:22" s="94" customFormat="1" ht="9" customHeight="1">
      <c r="A908" s="254">
        <v>241</v>
      </c>
      <c r="B908" s="310" t="s">
        <v>807</v>
      </c>
      <c r="C908" s="250" t="s">
        <v>151</v>
      </c>
      <c r="D908" s="264" t="s">
        <v>150</v>
      </c>
      <c r="E908" s="302">
        <v>1984</v>
      </c>
      <c r="F908" s="254" t="s">
        <v>24</v>
      </c>
      <c r="G908" s="302">
        <v>2</v>
      </c>
      <c r="H908" s="302">
        <v>2</v>
      </c>
      <c r="I908" s="252">
        <v>672</v>
      </c>
      <c r="J908" s="252">
        <v>611.9</v>
      </c>
      <c r="K908" s="302">
        <v>11</v>
      </c>
      <c r="L908" s="261">
        <f>'Приложение 2'!G911</f>
        <v>2261543.88</v>
      </c>
      <c r="M908" s="252">
        <v>0</v>
      </c>
      <c r="N908" s="252">
        <v>0</v>
      </c>
      <c r="O908" s="252">
        <v>0</v>
      </c>
      <c r="P908" s="252">
        <f t="shared" ref="P908:P914" si="191">L908</f>
        <v>2261543.88</v>
      </c>
      <c r="Q908" s="252">
        <v>0</v>
      </c>
      <c r="R908" s="252">
        <v>0</v>
      </c>
      <c r="S908" s="250" t="s">
        <v>655</v>
      </c>
      <c r="T908" s="117"/>
      <c r="U908" s="99"/>
      <c r="V908" s="100"/>
    </row>
    <row r="909" spans="1:22" s="94" customFormat="1" ht="9" customHeight="1">
      <c r="A909" s="254">
        <v>242</v>
      </c>
      <c r="B909" s="310" t="s">
        <v>808</v>
      </c>
      <c r="C909" s="250" t="s">
        <v>151</v>
      </c>
      <c r="D909" s="264" t="s">
        <v>150</v>
      </c>
      <c r="E909" s="302">
        <v>1984</v>
      </c>
      <c r="F909" s="254" t="s">
        <v>24</v>
      </c>
      <c r="G909" s="302">
        <v>2</v>
      </c>
      <c r="H909" s="302">
        <v>2</v>
      </c>
      <c r="I909" s="252">
        <v>586</v>
      </c>
      <c r="J909" s="252">
        <v>351.2</v>
      </c>
      <c r="K909" s="302">
        <v>36</v>
      </c>
      <c r="L909" s="261">
        <f>'Приложение 2'!G912</f>
        <v>2261543.88</v>
      </c>
      <c r="M909" s="252">
        <v>0</v>
      </c>
      <c r="N909" s="252">
        <v>0</v>
      </c>
      <c r="O909" s="252">
        <v>0</v>
      </c>
      <c r="P909" s="252">
        <f t="shared" si="191"/>
        <v>2261543.88</v>
      </c>
      <c r="Q909" s="252">
        <v>0</v>
      </c>
      <c r="R909" s="252">
        <v>0</v>
      </c>
      <c r="S909" s="250" t="s">
        <v>655</v>
      </c>
      <c r="T909" s="97"/>
      <c r="U909" s="97"/>
      <c r="V909" s="100"/>
    </row>
    <row r="910" spans="1:22" s="94" customFormat="1" ht="9" customHeight="1">
      <c r="A910" s="254">
        <v>243</v>
      </c>
      <c r="B910" s="310" t="s">
        <v>809</v>
      </c>
      <c r="C910" s="250" t="s">
        <v>151</v>
      </c>
      <c r="D910" s="264" t="s">
        <v>150</v>
      </c>
      <c r="E910" s="302">
        <v>1961</v>
      </c>
      <c r="F910" s="254" t="s">
        <v>23</v>
      </c>
      <c r="G910" s="302">
        <v>2</v>
      </c>
      <c r="H910" s="302">
        <v>2</v>
      </c>
      <c r="I910" s="252">
        <v>788</v>
      </c>
      <c r="J910" s="252">
        <v>526.79999999999995</v>
      </c>
      <c r="K910" s="302">
        <v>17</v>
      </c>
      <c r="L910" s="261">
        <f>'Приложение 2'!G913</f>
        <v>2019235.6</v>
      </c>
      <c r="M910" s="252">
        <v>0</v>
      </c>
      <c r="N910" s="252">
        <v>0</v>
      </c>
      <c r="O910" s="252">
        <v>0</v>
      </c>
      <c r="P910" s="252">
        <f t="shared" si="191"/>
        <v>2019235.6</v>
      </c>
      <c r="Q910" s="252">
        <v>0</v>
      </c>
      <c r="R910" s="252">
        <v>0</v>
      </c>
      <c r="S910" s="250" t="s">
        <v>655</v>
      </c>
      <c r="T910" s="98"/>
      <c r="U910" s="99"/>
      <c r="V910" s="100"/>
    </row>
    <row r="911" spans="1:22" s="94" customFormat="1" ht="9" customHeight="1">
      <c r="A911" s="254">
        <v>244</v>
      </c>
      <c r="B911" s="310" t="s">
        <v>810</v>
      </c>
      <c r="C911" s="250" t="s">
        <v>151</v>
      </c>
      <c r="D911" s="264" t="s">
        <v>150</v>
      </c>
      <c r="E911" s="302">
        <v>1968</v>
      </c>
      <c r="F911" s="254" t="s">
        <v>23</v>
      </c>
      <c r="G911" s="302">
        <v>2</v>
      </c>
      <c r="H911" s="302">
        <v>2</v>
      </c>
      <c r="I911" s="252">
        <v>572</v>
      </c>
      <c r="J911" s="252">
        <v>333.2</v>
      </c>
      <c r="K911" s="302">
        <v>91</v>
      </c>
      <c r="L911" s="261">
        <f>'Приложение 2'!G914</f>
        <v>2019235.6</v>
      </c>
      <c r="M911" s="252">
        <v>0</v>
      </c>
      <c r="N911" s="252">
        <v>0</v>
      </c>
      <c r="O911" s="252">
        <v>0</v>
      </c>
      <c r="P911" s="252">
        <f t="shared" si="191"/>
        <v>2019235.6</v>
      </c>
      <c r="Q911" s="252">
        <v>0</v>
      </c>
      <c r="R911" s="252">
        <v>0</v>
      </c>
      <c r="S911" s="250" t="s">
        <v>655</v>
      </c>
      <c r="T911" s="98"/>
      <c r="U911" s="99"/>
      <c r="V911" s="100"/>
    </row>
    <row r="912" spans="1:22" s="94" customFormat="1" ht="9" customHeight="1">
      <c r="A912" s="254">
        <v>245</v>
      </c>
      <c r="B912" s="310" t="s">
        <v>811</v>
      </c>
      <c r="C912" s="250" t="s">
        <v>151</v>
      </c>
      <c r="D912" s="264" t="s">
        <v>150</v>
      </c>
      <c r="E912" s="302">
        <v>1977</v>
      </c>
      <c r="F912" s="254" t="s">
        <v>23</v>
      </c>
      <c r="G912" s="302">
        <v>2</v>
      </c>
      <c r="H912" s="302">
        <v>2</v>
      </c>
      <c r="I912" s="252">
        <v>678.7</v>
      </c>
      <c r="J912" s="252">
        <v>363.1</v>
      </c>
      <c r="K912" s="302">
        <v>31</v>
      </c>
      <c r="L912" s="261">
        <f>'Приложение 2'!G915</f>
        <v>1709404.4</v>
      </c>
      <c r="M912" s="252">
        <v>0</v>
      </c>
      <c r="N912" s="252">
        <v>0</v>
      </c>
      <c r="O912" s="252">
        <v>0</v>
      </c>
      <c r="P912" s="252">
        <f t="shared" si="191"/>
        <v>1709404.4</v>
      </c>
      <c r="Q912" s="252">
        <v>0</v>
      </c>
      <c r="R912" s="252">
        <v>0</v>
      </c>
      <c r="S912" s="250" t="s">
        <v>655</v>
      </c>
      <c r="T912" s="98"/>
      <c r="U912" s="99"/>
      <c r="V912" s="100"/>
    </row>
    <row r="913" spans="1:22" s="94" customFormat="1" ht="9" customHeight="1">
      <c r="A913" s="254">
        <v>246</v>
      </c>
      <c r="B913" s="310" t="s">
        <v>818</v>
      </c>
      <c r="C913" s="250" t="s">
        <v>151</v>
      </c>
      <c r="D913" s="264" t="s">
        <v>150</v>
      </c>
      <c r="E913" s="302">
        <v>1956</v>
      </c>
      <c r="F913" s="254" t="s">
        <v>23</v>
      </c>
      <c r="G913" s="302">
        <v>2</v>
      </c>
      <c r="H913" s="302">
        <v>1</v>
      </c>
      <c r="I913" s="252">
        <v>300.2</v>
      </c>
      <c r="J913" s="252">
        <v>276.2</v>
      </c>
      <c r="K913" s="302">
        <v>4</v>
      </c>
      <c r="L913" s="261">
        <f>'Приложение 2'!G916</f>
        <v>1020521.68</v>
      </c>
      <c r="M913" s="252">
        <v>0</v>
      </c>
      <c r="N913" s="252">
        <v>0</v>
      </c>
      <c r="O913" s="252">
        <v>0</v>
      </c>
      <c r="P913" s="252">
        <f>L913</f>
        <v>1020521.68</v>
      </c>
      <c r="Q913" s="252">
        <v>0</v>
      </c>
      <c r="R913" s="252">
        <v>0</v>
      </c>
      <c r="S913" s="250" t="s">
        <v>655</v>
      </c>
      <c r="T913" s="98" t="s">
        <v>964</v>
      </c>
      <c r="U913" s="99"/>
    </row>
    <row r="914" spans="1:22" s="94" customFormat="1" ht="9" customHeight="1">
      <c r="A914" s="254">
        <v>247</v>
      </c>
      <c r="B914" s="310" t="s">
        <v>816</v>
      </c>
      <c r="C914" s="250" t="s">
        <v>151</v>
      </c>
      <c r="D914" s="264" t="s">
        <v>150</v>
      </c>
      <c r="E914" s="302">
        <v>1983</v>
      </c>
      <c r="F914" s="254" t="s">
        <v>23</v>
      </c>
      <c r="G914" s="302">
        <v>2</v>
      </c>
      <c r="H914" s="302">
        <v>3</v>
      </c>
      <c r="I914" s="252">
        <v>995</v>
      </c>
      <c r="J914" s="252">
        <v>848.2</v>
      </c>
      <c r="K914" s="302">
        <v>35</v>
      </c>
      <c r="L914" s="261">
        <f>'Приложение 2'!G917</f>
        <v>3158488.32</v>
      </c>
      <c r="M914" s="252">
        <v>0</v>
      </c>
      <c r="N914" s="252">
        <v>0</v>
      </c>
      <c r="O914" s="252">
        <v>0</v>
      </c>
      <c r="P914" s="252">
        <f t="shared" si="191"/>
        <v>3158488.32</v>
      </c>
      <c r="Q914" s="252">
        <v>0</v>
      </c>
      <c r="R914" s="252">
        <v>0</v>
      </c>
      <c r="S914" s="250" t="s">
        <v>655</v>
      </c>
      <c r="T914" s="98"/>
      <c r="U914" s="99"/>
      <c r="V914" s="100"/>
    </row>
    <row r="915" spans="1:22" s="94" customFormat="1" ht="24.75" customHeight="1">
      <c r="A915" s="269" t="s">
        <v>79</v>
      </c>
      <c r="B915" s="269"/>
      <c r="C915" s="250"/>
      <c r="D915" s="176"/>
      <c r="E915" s="6" t="s">
        <v>68</v>
      </c>
      <c r="F915" s="6" t="s">
        <v>68</v>
      </c>
      <c r="G915" s="6" t="s">
        <v>68</v>
      </c>
      <c r="H915" s="6" t="s">
        <v>68</v>
      </c>
      <c r="I915" s="251">
        <f t="shared" ref="I915:R915" si="192">SUM(I908:I914)</f>
        <v>4591.8999999999996</v>
      </c>
      <c r="J915" s="251">
        <f t="shared" si="192"/>
        <v>3310.5999999999995</v>
      </c>
      <c r="K915" s="302">
        <f t="shared" si="192"/>
        <v>225</v>
      </c>
      <c r="L915" s="251">
        <f t="shared" si="192"/>
        <v>14449973.359999999</v>
      </c>
      <c r="M915" s="251">
        <f t="shared" si="192"/>
        <v>0</v>
      </c>
      <c r="N915" s="251">
        <f t="shared" si="192"/>
        <v>0</v>
      </c>
      <c r="O915" s="251">
        <f t="shared" si="192"/>
        <v>0</v>
      </c>
      <c r="P915" s="251">
        <f t="shared" si="192"/>
        <v>14449973.359999999</v>
      </c>
      <c r="Q915" s="251">
        <f t="shared" si="192"/>
        <v>0</v>
      </c>
      <c r="R915" s="251">
        <f t="shared" si="192"/>
        <v>0</v>
      </c>
      <c r="S915" s="252"/>
      <c r="T915" s="98"/>
      <c r="U915" s="99"/>
      <c r="V915" s="100"/>
    </row>
    <row r="916" spans="1:22" s="94" customFormat="1" ht="9" customHeight="1">
      <c r="A916" s="253" t="s">
        <v>59</v>
      </c>
      <c r="B916" s="253"/>
      <c r="C916" s="253"/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3"/>
      <c r="Q916" s="253"/>
      <c r="R916" s="253"/>
      <c r="S916" s="253"/>
      <c r="T916" s="98"/>
      <c r="U916" s="99"/>
      <c r="V916" s="100"/>
    </row>
    <row r="917" spans="1:22" s="94" customFormat="1" ht="9" customHeight="1">
      <c r="A917" s="254">
        <v>248</v>
      </c>
      <c r="B917" s="310" t="s">
        <v>239</v>
      </c>
      <c r="C917" s="250" t="s">
        <v>151</v>
      </c>
      <c r="D917" s="264" t="s">
        <v>150</v>
      </c>
      <c r="E917" s="302">
        <v>1979</v>
      </c>
      <c r="F917" s="254" t="s">
        <v>23</v>
      </c>
      <c r="G917" s="302">
        <v>2</v>
      </c>
      <c r="H917" s="302">
        <v>3</v>
      </c>
      <c r="I917" s="252">
        <v>1001.8</v>
      </c>
      <c r="J917" s="252">
        <v>868.5</v>
      </c>
      <c r="K917" s="302">
        <v>38</v>
      </c>
      <c r="L917" s="261">
        <f>'Приложение 2'!G920</f>
        <v>3531118.06</v>
      </c>
      <c r="M917" s="252">
        <v>0</v>
      </c>
      <c r="N917" s="252">
        <v>0</v>
      </c>
      <c r="O917" s="252">
        <v>0</v>
      </c>
      <c r="P917" s="252">
        <f>L917</f>
        <v>3531118.06</v>
      </c>
      <c r="Q917" s="252">
        <v>0</v>
      </c>
      <c r="R917" s="252">
        <v>0</v>
      </c>
      <c r="S917" s="250" t="s">
        <v>655</v>
      </c>
      <c r="T917" s="98"/>
      <c r="U917" s="99"/>
      <c r="V917" s="100"/>
    </row>
    <row r="918" spans="1:22" s="94" customFormat="1" ht="9" customHeight="1">
      <c r="A918" s="254">
        <v>249</v>
      </c>
      <c r="B918" s="310" t="s">
        <v>301</v>
      </c>
      <c r="C918" s="250" t="s">
        <v>151</v>
      </c>
      <c r="D918" s="264" t="s">
        <v>150</v>
      </c>
      <c r="E918" s="302">
        <v>1981</v>
      </c>
      <c r="F918" s="254" t="s">
        <v>23</v>
      </c>
      <c r="G918" s="302">
        <v>2</v>
      </c>
      <c r="H918" s="302">
        <v>1</v>
      </c>
      <c r="I918" s="252">
        <v>432.39</v>
      </c>
      <c r="J918" s="252">
        <v>399.19</v>
      </c>
      <c r="K918" s="302">
        <v>17</v>
      </c>
      <c r="L918" s="261">
        <f>'Приложение 2'!G921</f>
        <v>1619023.11</v>
      </c>
      <c r="M918" s="252">
        <v>0</v>
      </c>
      <c r="N918" s="252">
        <v>0</v>
      </c>
      <c r="O918" s="252">
        <v>0</v>
      </c>
      <c r="P918" s="252">
        <f>L918</f>
        <v>1619023.11</v>
      </c>
      <c r="Q918" s="252">
        <v>0</v>
      </c>
      <c r="R918" s="252">
        <v>0</v>
      </c>
      <c r="S918" s="250" t="s">
        <v>655</v>
      </c>
      <c r="T918" s="98"/>
      <c r="U918" s="99"/>
      <c r="V918" s="100"/>
    </row>
    <row r="919" spans="1:22" s="94" customFormat="1" ht="9" customHeight="1">
      <c r="A919" s="254">
        <v>250</v>
      </c>
      <c r="B919" s="310" t="s">
        <v>827</v>
      </c>
      <c r="C919" s="250" t="s">
        <v>151</v>
      </c>
      <c r="D919" s="264" t="s">
        <v>150</v>
      </c>
      <c r="E919" s="302">
        <v>1978</v>
      </c>
      <c r="F919" s="254" t="s">
        <v>23</v>
      </c>
      <c r="G919" s="302">
        <v>2</v>
      </c>
      <c r="H919" s="302">
        <v>3</v>
      </c>
      <c r="I919" s="252">
        <v>1053.2</v>
      </c>
      <c r="J919" s="252">
        <v>967.5</v>
      </c>
      <c r="K919" s="302">
        <v>33</v>
      </c>
      <c r="L919" s="261">
        <f>'Приложение 2'!G922</f>
        <v>3684418.43</v>
      </c>
      <c r="M919" s="252">
        <v>0</v>
      </c>
      <c r="N919" s="252">
        <v>0</v>
      </c>
      <c r="O919" s="252">
        <v>0</v>
      </c>
      <c r="P919" s="252">
        <f>L919</f>
        <v>3684418.43</v>
      </c>
      <c r="Q919" s="252">
        <v>0</v>
      </c>
      <c r="R919" s="252">
        <v>0</v>
      </c>
      <c r="S919" s="250" t="s">
        <v>655</v>
      </c>
      <c r="T919" s="97"/>
      <c r="U919" s="97"/>
      <c r="V919" s="100"/>
    </row>
    <row r="920" spans="1:22" s="94" customFormat="1" ht="31.5" customHeight="1">
      <c r="A920" s="269" t="s">
        <v>110</v>
      </c>
      <c r="B920" s="269"/>
      <c r="C920" s="250"/>
      <c r="D920" s="176"/>
      <c r="E920" s="6" t="s">
        <v>68</v>
      </c>
      <c r="F920" s="6" t="s">
        <v>68</v>
      </c>
      <c r="G920" s="6" t="s">
        <v>68</v>
      </c>
      <c r="H920" s="6" t="s">
        <v>68</v>
      </c>
      <c r="I920" s="251">
        <f>SUM(I917:I919)</f>
        <v>2487.3900000000003</v>
      </c>
      <c r="J920" s="251">
        <f t="shared" ref="J920:R920" si="193">SUM(J917:J919)</f>
        <v>2235.19</v>
      </c>
      <c r="K920" s="302">
        <f t="shared" si="193"/>
        <v>88</v>
      </c>
      <c r="L920" s="251">
        <f t="shared" si="193"/>
        <v>8834559.5999999996</v>
      </c>
      <c r="M920" s="251">
        <f t="shared" si="193"/>
        <v>0</v>
      </c>
      <c r="N920" s="251">
        <f t="shared" si="193"/>
        <v>0</v>
      </c>
      <c r="O920" s="251">
        <f t="shared" si="193"/>
        <v>0</v>
      </c>
      <c r="P920" s="251">
        <f t="shared" si="193"/>
        <v>8834559.5999999996</v>
      </c>
      <c r="Q920" s="251">
        <f t="shared" si="193"/>
        <v>0</v>
      </c>
      <c r="R920" s="251">
        <f t="shared" si="193"/>
        <v>0</v>
      </c>
      <c r="S920" s="252"/>
      <c r="T920" s="97"/>
      <c r="U920" s="97"/>
      <c r="V920" s="100"/>
    </row>
    <row r="921" spans="1:22" s="94" customFormat="1" ht="9" customHeight="1">
      <c r="A921" s="253" t="s">
        <v>76</v>
      </c>
      <c r="B921" s="253"/>
      <c r="C921" s="253"/>
      <c r="D921" s="253"/>
      <c r="E921" s="253"/>
      <c r="F921" s="253"/>
      <c r="G921" s="253"/>
      <c r="H921" s="253"/>
      <c r="I921" s="253"/>
      <c r="J921" s="253"/>
      <c r="K921" s="253"/>
      <c r="L921" s="253"/>
      <c r="M921" s="253"/>
      <c r="N921" s="253"/>
      <c r="O921" s="253"/>
      <c r="P921" s="253"/>
      <c r="Q921" s="253"/>
      <c r="R921" s="253"/>
      <c r="S921" s="253"/>
      <c r="T921" s="98"/>
      <c r="U921" s="99"/>
      <c r="V921" s="100"/>
    </row>
    <row r="922" spans="1:22" s="94" customFormat="1" ht="9" customHeight="1">
      <c r="A922" s="254">
        <v>251</v>
      </c>
      <c r="B922" s="310" t="s">
        <v>831</v>
      </c>
      <c r="C922" s="250" t="s">
        <v>151</v>
      </c>
      <c r="D922" s="264" t="s">
        <v>150</v>
      </c>
      <c r="E922" s="302">
        <v>1995</v>
      </c>
      <c r="F922" s="254" t="s">
        <v>24</v>
      </c>
      <c r="G922" s="302">
        <v>3</v>
      </c>
      <c r="H922" s="302">
        <v>3</v>
      </c>
      <c r="I922" s="252">
        <v>1581.4</v>
      </c>
      <c r="J922" s="252">
        <v>956.7</v>
      </c>
      <c r="K922" s="302">
        <v>20</v>
      </c>
      <c r="L922" s="261">
        <f>'Приложение 2'!G925</f>
        <v>3166565.27</v>
      </c>
      <c r="M922" s="252">
        <v>0</v>
      </c>
      <c r="N922" s="252">
        <v>0</v>
      </c>
      <c r="O922" s="252">
        <v>0</v>
      </c>
      <c r="P922" s="252">
        <f>L922</f>
        <v>3166565.27</v>
      </c>
      <c r="Q922" s="252">
        <v>0</v>
      </c>
      <c r="R922" s="252">
        <v>0</v>
      </c>
      <c r="S922" s="250" t="s">
        <v>655</v>
      </c>
      <c r="T922" s="97"/>
      <c r="U922" s="97"/>
      <c r="V922" s="100"/>
    </row>
    <row r="923" spans="1:22" s="94" customFormat="1" ht="22.5" customHeight="1">
      <c r="A923" s="269" t="s">
        <v>75</v>
      </c>
      <c r="B923" s="269"/>
      <c r="C923" s="250"/>
      <c r="D923" s="176"/>
      <c r="E923" s="6" t="s">
        <v>68</v>
      </c>
      <c r="F923" s="6" t="s">
        <v>68</v>
      </c>
      <c r="G923" s="6" t="s">
        <v>68</v>
      </c>
      <c r="H923" s="6" t="s">
        <v>68</v>
      </c>
      <c r="I923" s="251">
        <f t="shared" ref="I923:R923" si="194">SUM(I922:I922)</f>
        <v>1581.4</v>
      </c>
      <c r="J923" s="251">
        <f t="shared" si="194"/>
        <v>956.7</v>
      </c>
      <c r="K923" s="302">
        <f t="shared" si="194"/>
        <v>20</v>
      </c>
      <c r="L923" s="251">
        <f t="shared" si="194"/>
        <v>3166565.27</v>
      </c>
      <c r="M923" s="251">
        <f t="shared" si="194"/>
        <v>0</v>
      </c>
      <c r="N923" s="251">
        <f t="shared" si="194"/>
        <v>0</v>
      </c>
      <c r="O923" s="251">
        <f t="shared" si="194"/>
        <v>0</v>
      </c>
      <c r="P923" s="251">
        <f t="shared" si="194"/>
        <v>3166565.27</v>
      </c>
      <c r="Q923" s="251">
        <f t="shared" si="194"/>
        <v>0</v>
      </c>
      <c r="R923" s="251">
        <f t="shared" si="194"/>
        <v>0</v>
      </c>
      <c r="S923" s="252"/>
      <c r="T923" s="98"/>
      <c r="U923" s="99"/>
      <c r="V923" s="100"/>
    </row>
    <row r="924" spans="1:22" s="94" customFormat="1" ht="9" customHeight="1">
      <c r="A924" s="253" t="s">
        <v>61</v>
      </c>
      <c r="B924" s="253"/>
      <c r="C924" s="253"/>
      <c r="D924" s="253"/>
      <c r="E924" s="253"/>
      <c r="F924" s="253"/>
      <c r="G924" s="253"/>
      <c r="H924" s="253"/>
      <c r="I924" s="253"/>
      <c r="J924" s="253"/>
      <c r="K924" s="253"/>
      <c r="L924" s="253"/>
      <c r="M924" s="253"/>
      <c r="N924" s="253"/>
      <c r="O924" s="253"/>
      <c r="P924" s="253"/>
      <c r="Q924" s="253"/>
      <c r="R924" s="253"/>
      <c r="S924" s="253"/>
      <c r="T924" s="98"/>
      <c r="U924" s="99"/>
      <c r="V924" s="100"/>
    </row>
    <row r="925" spans="1:22" s="94" customFormat="1" ht="9" customHeight="1">
      <c r="A925" s="254">
        <v>252</v>
      </c>
      <c r="B925" s="176" t="s">
        <v>832</v>
      </c>
      <c r="C925" s="250" t="s">
        <v>151</v>
      </c>
      <c r="D925" s="264" t="s">
        <v>150</v>
      </c>
      <c r="E925" s="302">
        <v>1989</v>
      </c>
      <c r="F925" s="254" t="s">
        <v>23</v>
      </c>
      <c r="G925" s="302">
        <v>2</v>
      </c>
      <c r="H925" s="302">
        <v>3</v>
      </c>
      <c r="I925" s="252">
        <v>889.73</v>
      </c>
      <c r="J925" s="252">
        <v>842.2</v>
      </c>
      <c r="K925" s="302">
        <v>42</v>
      </c>
      <c r="L925" s="261">
        <f>'Приложение 2'!G928</f>
        <v>4191933.11</v>
      </c>
      <c r="M925" s="252">
        <v>0</v>
      </c>
      <c r="N925" s="252">
        <v>0</v>
      </c>
      <c r="O925" s="252">
        <v>0</v>
      </c>
      <c r="P925" s="252">
        <f>L925</f>
        <v>4191933.11</v>
      </c>
      <c r="Q925" s="252">
        <v>0</v>
      </c>
      <c r="R925" s="252">
        <v>0</v>
      </c>
      <c r="S925" s="250" t="s">
        <v>655</v>
      </c>
      <c r="T925" s="98"/>
      <c r="U925" s="99"/>
      <c r="V925" s="100"/>
    </row>
    <row r="926" spans="1:22" s="94" customFormat="1" ht="24" customHeight="1">
      <c r="A926" s="269" t="s">
        <v>60</v>
      </c>
      <c r="B926" s="269"/>
      <c r="C926" s="250"/>
      <c r="D926" s="176"/>
      <c r="E926" s="6" t="s">
        <v>68</v>
      </c>
      <c r="F926" s="6" t="s">
        <v>68</v>
      </c>
      <c r="G926" s="6" t="s">
        <v>68</v>
      </c>
      <c r="H926" s="6" t="s">
        <v>68</v>
      </c>
      <c r="I926" s="251">
        <f t="shared" ref="I926:R926" si="195">SUM(I925:I925)</f>
        <v>889.73</v>
      </c>
      <c r="J926" s="251">
        <f t="shared" si="195"/>
        <v>842.2</v>
      </c>
      <c r="K926" s="6">
        <f t="shared" si="195"/>
        <v>42</v>
      </c>
      <c r="L926" s="317">
        <f t="shared" si="195"/>
        <v>4191933.11</v>
      </c>
      <c r="M926" s="318">
        <f t="shared" si="195"/>
        <v>0</v>
      </c>
      <c r="N926" s="318">
        <f t="shared" si="195"/>
        <v>0</v>
      </c>
      <c r="O926" s="318">
        <f t="shared" si="195"/>
        <v>0</v>
      </c>
      <c r="P926" s="318">
        <f t="shared" si="195"/>
        <v>4191933.11</v>
      </c>
      <c r="Q926" s="318">
        <f t="shared" si="195"/>
        <v>0</v>
      </c>
      <c r="R926" s="318">
        <f t="shared" si="195"/>
        <v>0</v>
      </c>
      <c r="S926" s="252"/>
      <c r="T926" s="98"/>
      <c r="U926" s="99"/>
      <c r="V926" s="100"/>
    </row>
    <row r="927" spans="1:22" s="94" customFormat="1" ht="9" customHeight="1">
      <c r="A927" s="253" t="s">
        <v>84</v>
      </c>
      <c r="B927" s="253"/>
      <c r="C927" s="253"/>
      <c r="D927" s="253"/>
      <c r="E927" s="253"/>
      <c r="F927" s="253"/>
      <c r="G927" s="253"/>
      <c r="H927" s="253"/>
      <c r="I927" s="253"/>
      <c r="J927" s="253"/>
      <c r="K927" s="253"/>
      <c r="L927" s="253"/>
      <c r="M927" s="253"/>
      <c r="N927" s="253"/>
      <c r="O927" s="253"/>
      <c r="P927" s="253"/>
      <c r="Q927" s="253"/>
      <c r="R927" s="253"/>
      <c r="S927" s="253"/>
      <c r="T927" s="98"/>
      <c r="U927" s="99"/>
      <c r="V927" s="100"/>
    </row>
    <row r="928" spans="1:22" s="94" customFormat="1" ht="9" customHeight="1">
      <c r="A928" s="319">
        <v>253</v>
      </c>
      <c r="B928" s="320" t="s">
        <v>837</v>
      </c>
      <c r="C928" s="250" t="s">
        <v>151</v>
      </c>
      <c r="D928" s="264" t="s">
        <v>150</v>
      </c>
      <c r="E928" s="321">
        <v>1986</v>
      </c>
      <c r="F928" s="322" t="s">
        <v>23</v>
      </c>
      <c r="G928" s="321">
        <v>2</v>
      </c>
      <c r="H928" s="321">
        <v>3</v>
      </c>
      <c r="I928" s="323">
        <v>1586.47</v>
      </c>
      <c r="J928" s="323">
        <v>857.26</v>
      </c>
      <c r="K928" s="321">
        <v>172</v>
      </c>
      <c r="L928" s="261">
        <f>'Приложение 2'!G931</f>
        <v>110748.91</v>
      </c>
      <c r="M928" s="252">
        <v>0</v>
      </c>
      <c r="N928" s="252">
        <v>0</v>
      </c>
      <c r="O928" s="252">
        <v>0</v>
      </c>
      <c r="P928" s="252">
        <f>L928</f>
        <v>110748.91</v>
      </c>
      <c r="Q928" s="252">
        <v>0</v>
      </c>
      <c r="R928" s="252">
        <v>0</v>
      </c>
      <c r="S928" s="250" t="s">
        <v>655</v>
      </c>
      <c r="T928" s="98"/>
      <c r="U928" s="99"/>
      <c r="V928" s="100"/>
    </row>
    <row r="929" spans="1:22" s="94" customFormat="1" ht="9" customHeight="1">
      <c r="A929" s="319">
        <v>254</v>
      </c>
      <c r="B929" s="320" t="s">
        <v>838</v>
      </c>
      <c r="C929" s="250" t="s">
        <v>151</v>
      </c>
      <c r="D929" s="264" t="s">
        <v>150</v>
      </c>
      <c r="E929" s="321">
        <v>1962</v>
      </c>
      <c r="F929" s="322" t="s">
        <v>23</v>
      </c>
      <c r="G929" s="321">
        <v>2</v>
      </c>
      <c r="H929" s="321">
        <v>1</v>
      </c>
      <c r="I929" s="323">
        <v>334.6</v>
      </c>
      <c r="J929" s="323">
        <v>270.23</v>
      </c>
      <c r="K929" s="321">
        <v>10</v>
      </c>
      <c r="L929" s="261">
        <f>'Приложение 2'!G932</f>
        <v>142687.95000000001</v>
      </c>
      <c r="M929" s="252">
        <v>0</v>
      </c>
      <c r="N929" s="252">
        <v>0</v>
      </c>
      <c r="O929" s="252">
        <v>0</v>
      </c>
      <c r="P929" s="252">
        <f>L929</f>
        <v>142687.95000000001</v>
      </c>
      <c r="Q929" s="252">
        <v>0</v>
      </c>
      <c r="R929" s="252">
        <v>0</v>
      </c>
      <c r="S929" s="250" t="s">
        <v>655</v>
      </c>
      <c r="T929" s="98"/>
      <c r="U929" s="99"/>
    </row>
    <row r="930" spans="1:22" s="94" customFormat="1" ht="9" customHeight="1">
      <c r="A930" s="319">
        <v>255</v>
      </c>
      <c r="B930" s="320" t="s">
        <v>840</v>
      </c>
      <c r="C930" s="250" t="s">
        <v>151</v>
      </c>
      <c r="D930" s="264" t="s">
        <v>150</v>
      </c>
      <c r="E930" s="321">
        <v>1991</v>
      </c>
      <c r="F930" s="322" t="s">
        <v>23</v>
      </c>
      <c r="G930" s="321">
        <v>2</v>
      </c>
      <c r="H930" s="321">
        <v>2</v>
      </c>
      <c r="I930" s="323">
        <v>889.6</v>
      </c>
      <c r="J930" s="323">
        <v>676</v>
      </c>
      <c r="K930" s="321">
        <v>24</v>
      </c>
      <c r="L930" s="261">
        <f>'Приложение 2'!G933</f>
        <v>2239593.1800000002</v>
      </c>
      <c r="M930" s="252">
        <v>0</v>
      </c>
      <c r="N930" s="252">
        <v>0</v>
      </c>
      <c r="O930" s="252">
        <v>0</v>
      </c>
      <c r="P930" s="252">
        <f t="shared" ref="P930:P931" si="196">L930</f>
        <v>2239593.1800000002</v>
      </c>
      <c r="Q930" s="252">
        <v>0</v>
      </c>
      <c r="R930" s="252">
        <v>0</v>
      </c>
      <c r="S930" s="250" t="s">
        <v>655</v>
      </c>
      <c r="T930" s="98"/>
      <c r="U930" s="99"/>
      <c r="V930" s="100"/>
    </row>
    <row r="931" spans="1:22" s="94" customFormat="1" ht="9" customHeight="1">
      <c r="A931" s="319">
        <v>256</v>
      </c>
      <c r="B931" s="320" t="s">
        <v>841</v>
      </c>
      <c r="C931" s="250" t="s">
        <v>151</v>
      </c>
      <c r="D931" s="264" t="s">
        <v>150</v>
      </c>
      <c r="E931" s="321">
        <v>1960</v>
      </c>
      <c r="F931" s="322" t="s">
        <v>104</v>
      </c>
      <c r="G931" s="321">
        <v>1</v>
      </c>
      <c r="H931" s="321">
        <v>1</v>
      </c>
      <c r="I931" s="323">
        <v>167.39</v>
      </c>
      <c r="J931" s="323">
        <v>160</v>
      </c>
      <c r="K931" s="321">
        <v>8</v>
      </c>
      <c r="L931" s="261">
        <f>'Приложение 2'!G934</f>
        <v>499589.99</v>
      </c>
      <c r="M931" s="252">
        <v>0</v>
      </c>
      <c r="N931" s="252">
        <v>0</v>
      </c>
      <c r="O931" s="252">
        <v>0</v>
      </c>
      <c r="P931" s="252">
        <f t="shared" si="196"/>
        <v>499589.99</v>
      </c>
      <c r="Q931" s="252">
        <v>0</v>
      </c>
      <c r="R931" s="252">
        <v>0</v>
      </c>
      <c r="S931" s="250" t="s">
        <v>655</v>
      </c>
      <c r="T931" s="98" t="s">
        <v>964</v>
      </c>
      <c r="U931" s="99"/>
      <c r="V931" s="100"/>
    </row>
    <row r="932" spans="1:22" s="94" customFormat="1" ht="32.25" customHeight="1">
      <c r="A932" s="324" t="s">
        <v>85</v>
      </c>
      <c r="B932" s="324"/>
      <c r="C932" s="325"/>
      <c r="D932" s="326"/>
      <c r="E932" s="319" t="s">
        <v>68</v>
      </c>
      <c r="F932" s="319" t="s">
        <v>68</v>
      </c>
      <c r="G932" s="319" t="s">
        <v>68</v>
      </c>
      <c r="H932" s="319" t="s">
        <v>68</v>
      </c>
      <c r="I932" s="317">
        <f>SUM(I928:I931)</f>
        <v>2978.06</v>
      </c>
      <c r="J932" s="317">
        <f t="shared" ref="J932:R932" si="197">SUM(J928:J931)</f>
        <v>1963.49</v>
      </c>
      <c r="K932" s="327">
        <f t="shared" si="197"/>
        <v>214</v>
      </c>
      <c r="L932" s="317">
        <f t="shared" si="197"/>
        <v>2992620.0300000003</v>
      </c>
      <c r="M932" s="317">
        <f t="shared" si="197"/>
        <v>0</v>
      </c>
      <c r="N932" s="317">
        <f t="shared" si="197"/>
        <v>0</v>
      </c>
      <c r="O932" s="317">
        <f t="shared" si="197"/>
        <v>0</v>
      </c>
      <c r="P932" s="317">
        <f t="shared" si="197"/>
        <v>2992620.0300000003</v>
      </c>
      <c r="Q932" s="317">
        <f t="shared" si="197"/>
        <v>0</v>
      </c>
      <c r="R932" s="317">
        <f t="shared" si="197"/>
        <v>0</v>
      </c>
      <c r="S932" s="252"/>
      <c r="T932" s="98"/>
      <c r="U932" s="99"/>
      <c r="V932" s="100"/>
    </row>
    <row r="933" spans="1:22" s="94" customFormat="1" ht="9" customHeight="1">
      <c r="A933" s="253" t="s">
        <v>62</v>
      </c>
      <c r="B933" s="253"/>
      <c r="C933" s="253"/>
      <c r="D933" s="253"/>
      <c r="E933" s="253"/>
      <c r="F933" s="253"/>
      <c r="G933" s="253"/>
      <c r="H933" s="253"/>
      <c r="I933" s="253"/>
      <c r="J933" s="253"/>
      <c r="K933" s="253"/>
      <c r="L933" s="253"/>
      <c r="M933" s="253"/>
      <c r="N933" s="253"/>
      <c r="O933" s="253"/>
      <c r="P933" s="253"/>
      <c r="Q933" s="253"/>
      <c r="R933" s="253"/>
      <c r="S933" s="253"/>
      <c r="T933" s="100"/>
      <c r="U933" s="100"/>
    </row>
    <row r="934" spans="1:22" s="36" customFormat="1" ht="9" customHeight="1">
      <c r="A934" s="254">
        <v>257</v>
      </c>
      <c r="B934" s="310" t="s">
        <v>858</v>
      </c>
      <c r="C934" s="325" t="s">
        <v>151</v>
      </c>
      <c r="D934" s="264" t="s">
        <v>150</v>
      </c>
      <c r="E934" s="302">
        <v>1983</v>
      </c>
      <c r="F934" s="254" t="s">
        <v>23</v>
      </c>
      <c r="G934" s="302">
        <v>5</v>
      </c>
      <c r="H934" s="302">
        <v>4</v>
      </c>
      <c r="I934" s="252">
        <v>4357.22</v>
      </c>
      <c r="J934" s="252">
        <v>3271.3</v>
      </c>
      <c r="K934" s="302">
        <v>145</v>
      </c>
      <c r="L934" s="261">
        <f>'Приложение 2'!G937</f>
        <v>4220600.8600000003</v>
      </c>
      <c r="M934" s="252">
        <v>0</v>
      </c>
      <c r="N934" s="252">
        <v>0</v>
      </c>
      <c r="O934" s="252">
        <v>0</v>
      </c>
      <c r="P934" s="252">
        <f>L934</f>
        <v>4220600.8600000003</v>
      </c>
      <c r="Q934" s="252">
        <v>0</v>
      </c>
      <c r="R934" s="252">
        <v>0</v>
      </c>
      <c r="S934" s="250" t="s">
        <v>655</v>
      </c>
      <c r="T934" s="34"/>
      <c r="U934" s="35"/>
    </row>
    <row r="935" spans="1:22" s="94" customFormat="1" ht="9" customHeight="1">
      <c r="A935" s="254">
        <v>258</v>
      </c>
      <c r="B935" s="310" t="s">
        <v>859</v>
      </c>
      <c r="C935" s="325" t="s">
        <v>151</v>
      </c>
      <c r="D935" s="264" t="s">
        <v>149</v>
      </c>
      <c r="E935" s="302">
        <v>1988</v>
      </c>
      <c r="F935" s="254" t="s">
        <v>23</v>
      </c>
      <c r="G935" s="302">
        <v>5</v>
      </c>
      <c r="H935" s="302">
        <v>8</v>
      </c>
      <c r="I935" s="252">
        <v>7030.11</v>
      </c>
      <c r="J935" s="252">
        <v>4876</v>
      </c>
      <c r="K935" s="302">
        <v>207</v>
      </c>
      <c r="L935" s="261">
        <f>'Приложение 2'!G938</f>
        <v>2072997.31</v>
      </c>
      <c r="M935" s="252">
        <v>0</v>
      </c>
      <c r="N935" s="252">
        <v>0</v>
      </c>
      <c r="O935" s="252">
        <v>0</v>
      </c>
      <c r="P935" s="252">
        <f>L935</f>
        <v>2072997.31</v>
      </c>
      <c r="Q935" s="252">
        <v>0</v>
      </c>
      <c r="R935" s="252">
        <v>0</v>
      </c>
      <c r="S935" s="250" t="s">
        <v>655</v>
      </c>
      <c r="T935" s="100"/>
      <c r="U935" s="100"/>
    </row>
    <row r="936" spans="1:22" s="94" customFormat="1" ht="33.75" customHeight="1">
      <c r="A936" s="269" t="s">
        <v>94</v>
      </c>
      <c r="B936" s="269"/>
      <c r="C936" s="250"/>
      <c r="D936" s="176"/>
      <c r="E936" s="6" t="s">
        <v>68</v>
      </c>
      <c r="F936" s="6" t="s">
        <v>68</v>
      </c>
      <c r="G936" s="6" t="s">
        <v>68</v>
      </c>
      <c r="H936" s="6" t="s">
        <v>68</v>
      </c>
      <c r="I936" s="251">
        <f t="shared" ref="I936:R936" si="198">SUM(I934:I935)</f>
        <v>11387.33</v>
      </c>
      <c r="J936" s="251">
        <f t="shared" si="198"/>
        <v>8147.3</v>
      </c>
      <c r="K936" s="33">
        <f t="shared" si="198"/>
        <v>352</v>
      </c>
      <c r="L936" s="251">
        <f t="shared" si="198"/>
        <v>6293598.1699999999</v>
      </c>
      <c r="M936" s="251">
        <f t="shared" si="198"/>
        <v>0</v>
      </c>
      <c r="N936" s="251">
        <f t="shared" si="198"/>
        <v>0</v>
      </c>
      <c r="O936" s="251">
        <f t="shared" si="198"/>
        <v>0</v>
      </c>
      <c r="P936" s="251">
        <f t="shared" si="198"/>
        <v>6293598.1699999999</v>
      </c>
      <c r="Q936" s="251">
        <f t="shared" si="198"/>
        <v>0</v>
      </c>
      <c r="R936" s="251">
        <f t="shared" si="198"/>
        <v>0</v>
      </c>
      <c r="S936" s="252"/>
      <c r="T936" s="100"/>
      <c r="U936" s="100"/>
    </row>
    <row r="937" spans="1:22" s="94" customFormat="1" ht="9" customHeight="1">
      <c r="A937" s="253" t="s">
        <v>82</v>
      </c>
      <c r="B937" s="253"/>
      <c r="C937" s="253"/>
      <c r="D937" s="253"/>
      <c r="E937" s="253"/>
      <c r="F937" s="253"/>
      <c r="G937" s="253"/>
      <c r="H937" s="253"/>
      <c r="I937" s="253"/>
      <c r="J937" s="253"/>
      <c r="K937" s="253"/>
      <c r="L937" s="253"/>
      <c r="M937" s="253"/>
      <c r="N937" s="253"/>
      <c r="O937" s="253"/>
      <c r="P937" s="253"/>
      <c r="Q937" s="253"/>
      <c r="R937" s="253"/>
      <c r="S937" s="253"/>
      <c r="T937" s="98"/>
      <c r="U937" s="99"/>
    </row>
    <row r="938" spans="1:22" s="94" customFormat="1" ht="9" customHeight="1">
      <c r="A938" s="254">
        <v>259</v>
      </c>
      <c r="B938" s="310" t="s">
        <v>861</v>
      </c>
      <c r="C938" s="325" t="s">
        <v>151</v>
      </c>
      <c r="D938" s="264" t="s">
        <v>150</v>
      </c>
      <c r="E938" s="302">
        <v>1973</v>
      </c>
      <c r="F938" s="254" t="s">
        <v>23</v>
      </c>
      <c r="G938" s="302">
        <v>2</v>
      </c>
      <c r="H938" s="302">
        <v>3</v>
      </c>
      <c r="I938" s="252">
        <v>856</v>
      </c>
      <c r="J938" s="252">
        <v>667.6</v>
      </c>
      <c r="K938" s="302">
        <v>23</v>
      </c>
      <c r="L938" s="261">
        <f>'Приложение 2'!G941</f>
        <v>2629044.75</v>
      </c>
      <c r="M938" s="252">
        <v>0</v>
      </c>
      <c r="N938" s="252">
        <v>0</v>
      </c>
      <c r="O938" s="252">
        <v>0</v>
      </c>
      <c r="P938" s="252">
        <f>L938</f>
        <v>2629044.75</v>
      </c>
      <c r="Q938" s="252">
        <v>0</v>
      </c>
      <c r="R938" s="252">
        <v>0</v>
      </c>
      <c r="S938" s="250" t="s">
        <v>655</v>
      </c>
      <c r="T938" s="113"/>
      <c r="U938" s="113"/>
    </row>
    <row r="939" spans="1:22" s="94" customFormat="1" ht="23.25" customHeight="1">
      <c r="A939" s="269" t="s">
        <v>83</v>
      </c>
      <c r="B939" s="269"/>
      <c r="C939" s="250"/>
      <c r="D939" s="176"/>
      <c r="E939" s="6" t="s">
        <v>68</v>
      </c>
      <c r="F939" s="6" t="s">
        <v>68</v>
      </c>
      <c r="G939" s="6" t="s">
        <v>68</v>
      </c>
      <c r="H939" s="6" t="s">
        <v>68</v>
      </c>
      <c r="I939" s="251">
        <f t="shared" ref="I939:R939" si="199">SUM(I938:I938)</f>
        <v>856</v>
      </c>
      <c r="J939" s="251">
        <f t="shared" si="199"/>
        <v>667.6</v>
      </c>
      <c r="K939" s="33">
        <f t="shared" si="199"/>
        <v>23</v>
      </c>
      <c r="L939" s="251">
        <f>SUM(L938:L938)</f>
        <v>2629044.75</v>
      </c>
      <c r="M939" s="318">
        <f t="shared" si="199"/>
        <v>0</v>
      </c>
      <c r="N939" s="318">
        <f t="shared" si="199"/>
        <v>0</v>
      </c>
      <c r="O939" s="318">
        <f t="shared" si="199"/>
        <v>0</v>
      </c>
      <c r="P939" s="251">
        <f t="shared" si="199"/>
        <v>2629044.75</v>
      </c>
      <c r="Q939" s="318">
        <f t="shared" si="199"/>
        <v>0</v>
      </c>
      <c r="R939" s="318">
        <f t="shared" si="199"/>
        <v>0</v>
      </c>
      <c r="S939" s="252"/>
      <c r="T939" s="113"/>
      <c r="U939" s="113"/>
    </row>
    <row r="940" spans="1:22" s="94" customFormat="1" ht="9" customHeight="1">
      <c r="A940" s="329" t="s">
        <v>971</v>
      </c>
      <c r="B940" s="329"/>
      <c r="C940" s="329"/>
      <c r="D940" s="329"/>
      <c r="E940" s="329"/>
      <c r="F940" s="329"/>
      <c r="G940" s="329"/>
      <c r="H940" s="329"/>
      <c r="I940" s="329"/>
      <c r="J940" s="329"/>
      <c r="K940" s="329"/>
      <c r="L940" s="329"/>
      <c r="M940" s="329"/>
      <c r="N940" s="329"/>
      <c r="O940" s="329"/>
      <c r="P940" s="329"/>
      <c r="Q940" s="329"/>
      <c r="R940" s="329"/>
      <c r="S940" s="329"/>
      <c r="T940" s="100"/>
      <c r="U940" s="100"/>
    </row>
    <row r="941" spans="1:22" s="94" customFormat="1" ht="9" customHeight="1">
      <c r="A941" s="330">
        <v>260</v>
      </c>
      <c r="B941" s="331" t="s">
        <v>868</v>
      </c>
      <c r="C941" s="325" t="s">
        <v>151</v>
      </c>
      <c r="D941" s="264" t="s">
        <v>150</v>
      </c>
      <c r="E941" s="332">
        <v>1990</v>
      </c>
      <c r="F941" s="330" t="s">
        <v>24</v>
      </c>
      <c r="G941" s="332">
        <v>5</v>
      </c>
      <c r="H941" s="332">
        <v>2</v>
      </c>
      <c r="I941" s="333">
        <v>1559.6</v>
      </c>
      <c r="J941" s="333">
        <v>1396.7</v>
      </c>
      <c r="K941" s="332">
        <v>58</v>
      </c>
      <c r="L941" s="261">
        <f>'Приложение 2'!G944</f>
        <v>1583234.07</v>
      </c>
      <c r="M941" s="252">
        <v>0</v>
      </c>
      <c r="N941" s="252">
        <v>0</v>
      </c>
      <c r="O941" s="252">
        <v>0</v>
      </c>
      <c r="P941" s="252">
        <f t="shared" ref="P941" si="200">L941</f>
        <v>1583234.07</v>
      </c>
      <c r="Q941" s="252">
        <v>0</v>
      </c>
      <c r="R941" s="252">
        <v>0</v>
      </c>
      <c r="S941" s="250" t="s">
        <v>655</v>
      </c>
      <c r="T941" s="100"/>
      <c r="U941" s="100"/>
    </row>
    <row r="942" spans="1:22" s="94" customFormat="1" ht="31.5" customHeight="1">
      <c r="A942" s="334" t="s">
        <v>970</v>
      </c>
      <c r="B942" s="334"/>
      <c r="C942" s="335"/>
      <c r="D942" s="331"/>
      <c r="E942" s="6" t="s">
        <v>68</v>
      </c>
      <c r="F942" s="6" t="s">
        <v>68</v>
      </c>
      <c r="G942" s="6" t="s">
        <v>68</v>
      </c>
      <c r="H942" s="6" t="s">
        <v>68</v>
      </c>
      <c r="I942" s="251">
        <f t="shared" ref="I942:R942" si="201">SUM(I941:I941)</f>
        <v>1559.6</v>
      </c>
      <c r="J942" s="251">
        <f t="shared" si="201"/>
        <v>1396.7</v>
      </c>
      <c r="K942" s="332">
        <f t="shared" si="201"/>
        <v>58</v>
      </c>
      <c r="L942" s="251">
        <f t="shared" si="201"/>
        <v>1583234.07</v>
      </c>
      <c r="M942" s="251">
        <f t="shared" si="201"/>
        <v>0</v>
      </c>
      <c r="N942" s="251">
        <f t="shared" si="201"/>
        <v>0</v>
      </c>
      <c r="O942" s="251">
        <f t="shared" si="201"/>
        <v>0</v>
      </c>
      <c r="P942" s="251">
        <f t="shared" si="201"/>
        <v>1583234.07</v>
      </c>
      <c r="Q942" s="251">
        <f t="shared" si="201"/>
        <v>0</v>
      </c>
      <c r="R942" s="251">
        <f t="shared" si="201"/>
        <v>0</v>
      </c>
      <c r="S942" s="333"/>
      <c r="T942" s="100"/>
      <c r="U942" s="100"/>
    </row>
    <row r="943" spans="1:22" s="94" customFormat="1" ht="9.75" customHeight="1">
      <c r="A943" s="351" t="s">
        <v>972</v>
      </c>
      <c r="B943" s="352"/>
      <c r="C943" s="352"/>
      <c r="D943" s="352"/>
      <c r="E943" s="352"/>
      <c r="F943" s="352"/>
      <c r="G943" s="352"/>
      <c r="H943" s="352"/>
      <c r="I943" s="352"/>
      <c r="J943" s="352"/>
      <c r="K943" s="352"/>
      <c r="L943" s="352"/>
      <c r="M943" s="352"/>
      <c r="N943" s="352"/>
      <c r="O943" s="352"/>
      <c r="P943" s="352"/>
      <c r="Q943" s="352"/>
      <c r="R943" s="352"/>
      <c r="S943" s="353"/>
      <c r="T943" s="100"/>
      <c r="U943" s="100"/>
    </row>
    <row r="944" spans="1:22" s="94" customFormat="1" ht="9.75" customHeight="1">
      <c r="A944" s="301">
        <v>261</v>
      </c>
      <c r="B944" s="331" t="s">
        <v>864</v>
      </c>
      <c r="C944" s="325" t="s">
        <v>151</v>
      </c>
      <c r="D944" s="264" t="s">
        <v>150</v>
      </c>
      <c r="E944" s="332">
        <v>1969</v>
      </c>
      <c r="F944" s="330" t="s">
        <v>23</v>
      </c>
      <c r="G944" s="332">
        <v>2</v>
      </c>
      <c r="H944" s="332">
        <v>3</v>
      </c>
      <c r="I944" s="333">
        <v>1053.02</v>
      </c>
      <c r="J944" s="333">
        <v>964.46</v>
      </c>
      <c r="K944" s="332">
        <v>30</v>
      </c>
      <c r="L944" s="261">
        <f>'Приложение 2'!G947</f>
        <v>3214623.08</v>
      </c>
      <c r="M944" s="252">
        <v>0</v>
      </c>
      <c r="N944" s="252">
        <v>0</v>
      </c>
      <c r="O944" s="252">
        <v>0</v>
      </c>
      <c r="P944" s="252">
        <f>L944</f>
        <v>3214623.08</v>
      </c>
      <c r="Q944" s="252">
        <v>0</v>
      </c>
      <c r="R944" s="252">
        <v>0</v>
      </c>
      <c r="S944" s="250" t="s">
        <v>655</v>
      </c>
      <c r="T944" s="100"/>
      <c r="U944" s="100"/>
    </row>
    <row r="945" spans="1:22" s="94" customFormat="1" ht="9.75" customHeight="1">
      <c r="A945" s="301">
        <v>262</v>
      </c>
      <c r="B945" s="331" t="s">
        <v>865</v>
      </c>
      <c r="C945" s="325" t="s">
        <v>151</v>
      </c>
      <c r="D945" s="264" t="s">
        <v>150</v>
      </c>
      <c r="E945" s="332">
        <v>1975</v>
      </c>
      <c r="F945" s="330" t="s">
        <v>23</v>
      </c>
      <c r="G945" s="332">
        <v>2</v>
      </c>
      <c r="H945" s="332">
        <v>3</v>
      </c>
      <c r="I945" s="333">
        <v>645.70000000000005</v>
      </c>
      <c r="J945" s="333">
        <v>588.54999999999995</v>
      </c>
      <c r="K945" s="332">
        <v>11</v>
      </c>
      <c r="L945" s="261">
        <f>'Приложение 2'!G948</f>
        <v>2503852.14</v>
      </c>
      <c r="M945" s="252">
        <v>0</v>
      </c>
      <c r="N945" s="252">
        <v>0</v>
      </c>
      <c r="O945" s="252">
        <v>0</v>
      </c>
      <c r="P945" s="252">
        <f t="shared" ref="P945" si="202">L945</f>
        <v>2503852.14</v>
      </c>
      <c r="Q945" s="252">
        <v>0</v>
      </c>
      <c r="R945" s="252">
        <v>0</v>
      </c>
      <c r="S945" s="250" t="s">
        <v>655</v>
      </c>
      <c r="T945" s="100"/>
      <c r="U945" s="100"/>
    </row>
    <row r="946" spans="1:22" s="94" customFormat="1" ht="28.5" customHeight="1">
      <c r="A946" s="334" t="s">
        <v>1</v>
      </c>
      <c r="B946" s="334"/>
      <c r="C946" s="335"/>
      <c r="D946" s="331"/>
      <c r="E946" s="6" t="s">
        <v>68</v>
      </c>
      <c r="F946" s="6" t="s">
        <v>68</v>
      </c>
      <c r="G946" s="6" t="s">
        <v>68</v>
      </c>
      <c r="H946" s="6" t="s">
        <v>68</v>
      </c>
      <c r="I946" s="251">
        <f>SUM(I944:I945)</f>
        <v>1698.72</v>
      </c>
      <c r="J946" s="251">
        <f t="shared" ref="J946:R946" si="203">SUM(J944:J945)</f>
        <v>1553.01</v>
      </c>
      <c r="K946" s="33">
        <f>SUM(K944:K945)</f>
        <v>41</v>
      </c>
      <c r="L946" s="251">
        <f>SUM(L944:L945)</f>
        <v>5718475.2200000007</v>
      </c>
      <c r="M946" s="251">
        <f t="shared" si="203"/>
        <v>0</v>
      </c>
      <c r="N946" s="251">
        <f t="shared" si="203"/>
        <v>0</v>
      </c>
      <c r="O946" s="251">
        <f t="shared" si="203"/>
        <v>0</v>
      </c>
      <c r="P946" s="251">
        <f t="shared" si="203"/>
        <v>5718475.2200000007</v>
      </c>
      <c r="Q946" s="251">
        <f t="shared" si="203"/>
        <v>0</v>
      </c>
      <c r="R946" s="251">
        <f t="shared" si="203"/>
        <v>0</v>
      </c>
      <c r="S946" s="333"/>
      <c r="T946" s="100"/>
      <c r="U946" s="100"/>
    </row>
    <row r="947" spans="1:22" s="94" customFormat="1" ht="9" customHeight="1">
      <c r="A947" s="300" t="s">
        <v>2</v>
      </c>
      <c r="B947" s="300"/>
      <c r="C947" s="300"/>
      <c r="D947" s="300"/>
      <c r="E947" s="300"/>
      <c r="F947" s="300"/>
      <c r="G947" s="300"/>
      <c r="H947" s="300"/>
      <c r="I947" s="300"/>
      <c r="J947" s="300"/>
      <c r="K947" s="300"/>
      <c r="L947" s="300"/>
      <c r="M947" s="300"/>
      <c r="N947" s="300"/>
      <c r="O947" s="300"/>
      <c r="P947" s="300"/>
      <c r="Q947" s="300"/>
      <c r="R947" s="300"/>
      <c r="S947" s="300"/>
      <c r="T947" s="98"/>
      <c r="U947" s="99"/>
      <c r="V947" s="100"/>
    </row>
    <row r="948" spans="1:22" s="94" customFormat="1" ht="9" customHeight="1">
      <c r="A948" s="301">
        <v>263</v>
      </c>
      <c r="B948" s="336" t="s">
        <v>869</v>
      </c>
      <c r="C948" s="325" t="s">
        <v>151</v>
      </c>
      <c r="D948" s="264" t="s">
        <v>150</v>
      </c>
      <c r="E948" s="307">
        <v>1917</v>
      </c>
      <c r="F948" s="330" t="s">
        <v>104</v>
      </c>
      <c r="G948" s="307">
        <v>2</v>
      </c>
      <c r="H948" s="307">
        <v>3</v>
      </c>
      <c r="I948" s="308">
        <v>185.2</v>
      </c>
      <c r="J948" s="308">
        <v>132.30000000000001</v>
      </c>
      <c r="K948" s="307">
        <v>35</v>
      </c>
      <c r="L948" s="261">
        <f>'Приложение 2'!G951</f>
        <v>650193.87</v>
      </c>
      <c r="M948" s="252">
        <v>0</v>
      </c>
      <c r="N948" s="252">
        <v>0</v>
      </c>
      <c r="O948" s="252">
        <v>0</v>
      </c>
      <c r="P948" s="252">
        <f>L948</f>
        <v>650193.87</v>
      </c>
      <c r="Q948" s="252">
        <v>0</v>
      </c>
      <c r="R948" s="252">
        <v>0</v>
      </c>
      <c r="S948" s="250" t="s">
        <v>655</v>
      </c>
      <c r="T948" s="98"/>
      <c r="U948" s="99"/>
      <c r="V948" s="100"/>
    </row>
    <row r="949" spans="1:22" s="94" customFormat="1" ht="9" customHeight="1">
      <c r="A949" s="301">
        <v>264</v>
      </c>
      <c r="B949" s="336" t="s">
        <v>870</v>
      </c>
      <c r="C949" s="325" t="s">
        <v>151</v>
      </c>
      <c r="D949" s="264" t="s">
        <v>150</v>
      </c>
      <c r="E949" s="307">
        <v>1917</v>
      </c>
      <c r="F949" s="330" t="s">
        <v>104</v>
      </c>
      <c r="G949" s="307">
        <v>1</v>
      </c>
      <c r="H949" s="307">
        <v>1</v>
      </c>
      <c r="I949" s="308">
        <v>271.10000000000002</v>
      </c>
      <c r="J949" s="308">
        <v>184.1</v>
      </c>
      <c r="K949" s="307">
        <v>7</v>
      </c>
      <c r="L949" s="261">
        <f>'Приложение 2'!G952</f>
        <v>2180774.4500000002</v>
      </c>
      <c r="M949" s="252">
        <v>0</v>
      </c>
      <c r="N949" s="252">
        <v>0</v>
      </c>
      <c r="O949" s="252">
        <v>0</v>
      </c>
      <c r="P949" s="252">
        <f>L949</f>
        <v>2180774.4500000002</v>
      </c>
      <c r="Q949" s="252">
        <v>0</v>
      </c>
      <c r="R949" s="252">
        <v>0</v>
      </c>
      <c r="S949" s="250" t="s">
        <v>655</v>
      </c>
      <c r="T949" s="105"/>
      <c r="U949" s="110"/>
      <c r="V949" s="100"/>
    </row>
    <row r="950" spans="1:22" s="94" customFormat="1" ht="33" customHeight="1">
      <c r="A950" s="303" t="s">
        <v>3</v>
      </c>
      <c r="B950" s="303"/>
      <c r="C950" s="304"/>
      <c r="D950" s="305"/>
      <c r="E950" s="6" t="s">
        <v>68</v>
      </c>
      <c r="F950" s="6" t="s">
        <v>68</v>
      </c>
      <c r="G950" s="6" t="s">
        <v>68</v>
      </c>
      <c r="H950" s="6" t="s">
        <v>68</v>
      </c>
      <c r="I950" s="251">
        <f>SUM(I948:I949)</f>
        <v>456.3</v>
      </c>
      <c r="J950" s="251">
        <f t="shared" ref="J950:R950" si="204">SUM(J948:J949)</f>
        <v>316.39999999999998</v>
      </c>
      <c r="K950" s="33">
        <f t="shared" si="204"/>
        <v>42</v>
      </c>
      <c r="L950" s="251">
        <f>SUM(L948:L949)</f>
        <v>2830968.3200000003</v>
      </c>
      <c r="M950" s="251">
        <f t="shared" si="204"/>
        <v>0</v>
      </c>
      <c r="N950" s="251">
        <f t="shared" si="204"/>
        <v>0</v>
      </c>
      <c r="O950" s="251">
        <f t="shared" si="204"/>
        <v>0</v>
      </c>
      <c r="P950" s="251">
        <f>SUM(P948:P949)</f>
        <v>2830968.3200000003</v>
      </c>
      <c r="Q950" s="251">
        <f t="shared" si="204"/>
        <v>0</v>
      </c>
      <c r="R950" s="251">
        <f t="shared" si="204"/>
        <v>0</v>
      </c>
      <c r="S950" s="252"/>
      <c r="T950" s="104"/>
      <c r="U950" s="104"/>
      <c r="V950" s="100"/>
    </row>
    <row r="951" spans="1:22" s="94" customFormat="1" ht="9" customHeight="1">
      <c r="A951" s="300" t="s">
        <v>953</v>
      </c>
      <c r="B951" s="300"/>
      <c r="C951" s="300"/>
      <c r="D951" s="300"/>
      <c r="E951" s="300"/>
      <c r="F951" s="300"/>
      <c r="G951" s="300"/>
      <c r="H951" s="300"/>
      <c r="I951" s="300"/>
      <c r="J951" s="300"/>
      <c r="K951" s="300"/>
      <c r="L951" s="300"/>
      <c r="M951" s="300"/>
      <c r="N951" s="300"/>
      <c r="O951" s="300"/>
      <c r="P951" s="300"/>
      <c r="Q951" s="300"/>
      <c r="R951" s="300"/>
      <c r="S951" s="300"/>
      <c r="T951" s="100"/>
      <c r="U951" s="100"/>
    </row>
    <row r="952" spans="1:22" s="94" customFormat="1" ht="9" customHeight="1">
      <c r="A952" s="301">
        <v>265</v>
      </c>
      <c r="B952" s="336" t="s">
        <v>876</v>
      </c>
      <c r="C952" s="325" t="s">
        <v>151</v>
      </c>
      <c r="D952" s="264" t="s">
        <v>150</v>
      </c>
      <c r="E952" s="307">
        <v>1964</v>
      </c>
      <c r="F952" s="330" t="s">
        <v>23</v>
      </c>
      <c r="G952" s="307">
        <v>2</v>
      </c>
      <c r="H952" s="307">
        <v>2</v>
      </c>
      <c r="I952" s="308">
        <v>219.2</v>
      </c>
      <c r="J952" s="308">
        <v>219.2</v>
      </c>
      <c r="K952" s="307">
        <v>9</v>
      </c>
      <c r="L952" s="261">
        <f>'Приложение 2'!G955</f>
        <v>2625006.2799999998</v>
      </c>
      <c r="M952" s="252">
        <v>0</v>
      </c>
      <c r="N952" s="252">
        <v>0</v>
      </c>
      <c r="O952" s="252">
        <v>0</v>
      </c>
      <c r="P952" s="252">
        <f t="shared" ref="P952:P954" si="205">L952</f>
        <v>2625006.2799999998</v>
      </c>
      <c r="Q952" s="252">
        <v>0</v>
      </c>
      <c r="R952" s="252">
        <v>0</v>
      </c>
      <c r="S952" s="250" t="s">
        <v>655</v>
      </c>
      <c r="T952" s="98" t="s">
        <v>964</v>
      </c>
      <c r="U952" s="100"/>
    </row>
    <row r="953" spans="1:22" s="94" customFormat="1" ht="9" customHeight="1">
      <c r="A953" s="301">
        <v>266</v>
      </c>
      <c r="B953" s="336" t="s">
        <v>878</v>
      </c>
      <c r="C953" s="325" t="s">
        <v>151</v>
      </c>
      <c r="D953" s="264" t="s">
        <v>150</v>
      </c>
      <c r="E953" s="307">
        <v>1984</v>
      </c>
      <c r="F953" s="330" t="s">
        <v>24</v>
      </c>
      <c r="G953" s="307">
        <v>2</v>
      </c>
      <c r="H953" s="307">
        <v>2</v>
      </c>
      <c r="I953" s="308">
        <v>612</v>
      </c>
      <c r="J953" s="308">
        <v>559.6</v>
      </c>
      <c r="K953" s="307">
        <v>25</v>
      </c>
      <c r="L953" s="261">
        <f>'Приложение 2'!G956</f>
        <v>2705775.71</v>
      </c>
      <c r="M953" s="252">
        <v>0</v>
      </c>
      <c r="N953" s="252">
        <v>0</v>
      </c>
      <c r="O953" s="252">
        <v>0</v>
      </c>
      <c r="P953" s="252">
        <f t="shared" si="205"/>
        <v>2705775.71</v>
      </c>
      <c r="Q953" s="252">
        <v>0</v>
      </c>
      <c r="R953" s="252">
        <v>0</v>
      </c>
      <c r="S953" s="250" t="s">
        <v>655</v>
      </c>
      <c r="T953" s="100"/>
      <c r="U953" s="100"/>
    </row>
    <row r="954" spans="1:22" s="94" customFormat="1" ht="9" customHeight="1">
      <c r="A954" s="301">
        <v>267</v>
      </c>
      <c r="B954" s="336" t="s">
        <v>879</v>
      </c>
      <c r="C954" s="325" t="s">
        <v>151</v>
      </c>
      <c r="D954" s="264" t="s">
        <v>150</v>
      </c>
      <c r="E954" s="307">
        <v>1978</v>
      </c>
      <c r="F954" s="330" t="s">
        <v>24</v>
      </c>
      <c r="G954" s="307">
        <v>2</v>
      </c>
      <c r="H954" s="307">
        <v>2</v>
      </c>
      <c r="I954" s="308">
        <v>762</v>
      </c>
      <c r="J954" s="308">
        <v>709.6</v>
      </c>
      <c r="K954" s="307">
        <v>8</v>
      </c>
      <c r="L954" s="261">
        <f>'Приложение 2'!G957</f>
        <v>2826929.85</v>
      </c>
      <c r="M954" s="252">
        <v>0</v>
      </c>
      <c r="N954" s="252">
        <v>0</v>
      </c>
      <c r="O954" s="252">
        <v>0</v>
      </c>
      <c r="P954" s="252">
        <f t="shared" si="205"/>
        <v>2826929.85</v>
      </c>
      <c r="Q954" s="252">
        <v>0</v>
      </c>
      <c r="R954" s="252">
        <v>0</v>
      </c>
      <c r="S954" s="250" t="s">
        <v>655</v>
      </c>
      <c r="T954" s="100"/>
      <c r="U954" s="100"/>
    </row>
    <row r="955" spans="1:22" s="94" customFormat="1" ht="24.75" customHeight="1">
      <c r="A955" s="303" t="s">
        <v>955</v>
      </c>
      <c r="B955" s="303"/>
      <c r="C955" s="304"/>
      <c r="D955" s="305"/>
      <c r="E955" s="6" t="s">
        <v>68</v>
      </c>
      <c r="F955" s="6" t="s">
        <v>68</v>
      </c>
      <c r="G955" s="6" t="s">
        <v>68</v>
      </c>
      <c r="H955" s="6" t="s">
        <v>68</v>
      </c>
      <c r="I955" s="251">
        <f t="shared" ref="I955:R955" si="206">SUM(I952:I954)</f>
        <v>1593.2</v>
      </c>
      <c r="J955" s="251">
        <f t="shared" si="206"/>
        <v>1488.4</v>
      </c>
      <c r="K955" s="33">
        <f t="shared" si="206"/>
        <v>42</v>
      </c>
      <c r="L955" s="251">
        <f t="shared" si="206"/>
        <v>8157711.8399999999</v>
      </c>
      <c r="M955" s="251">
        <f t="shared" si="206"/>
        <v>0</v>
      </c>
      <c r="N955" s="251">
        <f t="shared" si="206"/>
        <v>0</v>
      </c>
      <c r="O955" s="251">
        <f t="shared" si="206"/>
        <v>0</v>
      </c>
      <c r="P955" s="251">
        <f t="shared" si="206"/>
        <v>8157711.8399999999</v>
      </c>
      <c r="Q955" s="251">
        <f t="shared" si="206"/>
        <v>0</v>
      </c>
      <c r="R955" s="251">
        <f t="shared" si="206"/>
        <v>0</v>
      </c>
      <c r="S955" s="252"/>
      <c r="T955" s="100"/>
      <c r="U955" s="100"/>
    </row>
    <row r="956" spans="1:22" s="94" customFormat="1" ht="9" customHeight="1">
      <c r="A956" s="300" t="s">
        <v>992</v>
      </c>
      <c r="B956" s="300"/>
      <c r="C956" s="300"/>
      <c r="D956" s="300"/>
      <c r="E956" s="300"/>
      <c r="F956" s="300"/>
      <c r="G956" s="300"/>
      <c r="H956" s="300"/>
      <c r="I956" s="300"/>
      <c r="J956" s="300"/>
      <c r="K956" s="300"/>
      <c r="L956" s="300"/>
      <c r="M956" s="300"/>
      <c r="N956" s="300"/>
      <c r="O956" s="300"/>
      <c r="P956" s="300"/>
      <c r="Q956" s="300"/>
      <c r="R956" s="300"/>
      <c r="S956" s="300"/>
      <c r="T956" s="105"/>
      <c r="U956" s="110"/>
      <c r="V956" s="100"/>
    </row>
    <row r="957" spans="1:22" s="94" customFormat="1" ht="9" customHeight="1">
      <c r="A957" s="301">
        <v>268</v>
      </c>
      <c r="B957" s="305" t="s">
        <v>880</v>
      </c>
      <c r="C957" s="325" t="s">
        <v>151</v>
      </c>
      <c r="D957" s="264" t="s">
        <v>150</v>
      </c>
      <c r="E957" s="307">
        <v>1973</v>
      </c>
      <c r="F957" s="301" t="s">
        <v>23</v>
      </c>
      <c r="G957" s="307">
        <v>2</v>
      </c>
      <c r="H957" s="307">
        <v>2</v>
      </c>
      <c r="I957" s="308">
        <v>499</v>
      </c>
      <c r="J957" s="308">
        <v>444.8</v>
      </c>
      <c r="K957" s="260">
        <v>215</v>
      </c>
      <c r="L957" s="261">
        <f>'Приложение 2'!G960</f>
        <v>806886.55</v>
      </c>
      <c r="M957" s="252">
        <v>0</v>
      </c>
      <c r="N957" s="252">
        <v>0</v>
      </c>
      <c r="O957" s="252">
        <v>0</v>
      </c>
      <c r="P957" s="252">
        <f t="shared" ref="P957" si="207">L957</f>
        <v>806886.55</v>
      </c>
      <c r="Q957" s="252">
        <v>0</v>
      </c>
      <c r="R957" s="252">
        <v>0</v>
      </c>
      <c r="S957" s="250" t="s">
        <v>655</v>
      </c>
      <c r="T957" s="105"/>
      <c r="U957" s="110"/>
      <c r="V957" s="100"/>
    </row>
    <row r="958" spans="1:22" s="94" customFormat="1" ht="33.75" customHeight="1">
      <c r="A958" s="303" t="s">
        <v>993</v>
      </c>
      <c r="B958" s="303"/>
      <c r="C958" s="304"/>
      <c r="D958" s="305"/>
      <c r="E958" s="6" t="s">
        <v>68</v>
      </c>
      <c r="F958" s="6" t="s">
        <v>68</v>
      </c>
      <c r="G958" s="6" t="s">
        <v>68</v>
      </c>
      <c r="H958" s="6" t="s">
        <v>68</v>
      </c>
      <c r="I958" s="251">
        <f t="shared" ref="I958:R958" si="208">SUM(I957:I957)</f>
        <v>499</v>
      </c>
      <c r="J958" s="251">
        <f t="shared" si="208"/>
        <v>444.8</v>
      </c>
      <c r="K958" s="260">
        <f t="shared" si="208"/>
        <v>215</v>
      </c>
      <c r="L958" s="251">
        <f>SUM(L957:L957)</f>
        <v>806886.55</v>
      </c>
      <c r="M958" s="251">
        <f t="shared" si="208"/>
        <v>0</v>
      </c>
      <c r="N958" s="251">
        <f t="shared" si="208"/>
        <v>0</v>
      </c>
      <c r="O958" s="251">
        <f t="shared" si="208"/>
        <v>0</v>
      </c>
      <c r="P958" s="251">
        <f t="shared" si="208"/>
        <v>806886.55</v>
      </c>
      <c r="Q958" s="251">
        <f t="shared" si="208"/>
        <v>0</v>
      </c>
      <c r="R958" s="251">
        <f t="shared" si="208"/>
        <v>0</v>
      </c>
      <c r="S958" s="252"/>
      <c r="T958" s="111"/>
      <c r="U958" s="112"/>
      <c r="V958" s="100"/>
    </row>
    <row r="959" spans="1:22" s="94" customFormat="1" ht="9" customHeight="1">
      <c r="A959" s="300" t="s">
        <v>69</v>
      </c>
      <c r="B959" s="300"/>
      <c r="C959" s="300"/>
      <c r="D959" s="300"/>
      <c r="E959" s="300"/>
      <c r="F959" s="300"/>
      <c r="G959" s="300"/>
      <c r="H959" s="300"/>
      <c r="I959" s="300"/>
      <c r="J959" s="300"/>
      <c r="K959" s="300"/>
      <c r="L959" s="300"/>
      <c r="M959" s="300"/>
      <c r="N959" s="300"/>
      <c r="O959" s="300"/>
      <c r="P959" s="300"/>
      <c r="Q959" s="300"/>
      <c r="R959" s="300"/>
      <c r="S959" s="300"/>
      <c r="T959" s="100"/>
      <c r="U959" s="100"/>
    </row>
    <row r="960" spans="1:22" s="94" customFormat="1" ht="9" customHeight="1">
      <c r="A960" s="301">
        <v>269</v>
      </c>
      <c r="B960" s="336" t="s">
        <v>882</v>
      </c>
      <c r="C960" s="304" t="s">
        <v>151</v>
      </c>
      <c r="D960" s="264" t="s">
        <v>150</v>
      </c>
      <c r="E960" s="307">
        <v>1956</v>
      </c>
      <c r="F960" s="301" t="s">
        <v>23</v>
      </c>
      <c r="G960" s="307">
        <v>2</v>
      </c>
      <c r="H960" s="307">
        <v>1</v>
      </c>
      <c r="I960" s="308">
        <v>233</v>
      </c>
      <c r="J960" s="308">
        <v>201.9</v>
      </c>
      <c r="K960" s="307">
        <v>16</v>
      </c>
      <c r="L960" s="261">
        <f>'Приложение 2'!G963</f>
        <v>1251926.07</v>
      </c>
      <c r="M960" s="252">
        <v>0</v>
      </c>
      <c r="N960" s="252">
        <v>0</v>
      </c>
      <c r="O960" s="252">
        <v>0</v>
      </c>
      <c r="P960" s="252">
        <f t="shared" ref="P960:P961" si="209">L960</f>
        <v>1251926.07</v>
      </c>
      <c r="Q960" s="252">
        <v>0</v>
      </c>
      <c r="R960" s="252">
        <v>0</v>
      </c>
      <c r="S960" s="301" t="s">
        <v>655</v>
      </c>
      <c r="T960" s="100"/>
      <c r="U960" s="100"/>
    </row>
    <row r="961" spans="1:22" s="94" customFormat="1" ht="9" customHeight="1">
      <c r="A961" s="301">
        <v>270</v>
      </c>
      <c r="B961" s="336" t="s">
        <v>883</v>
      </c>
      <c r="C961" s="304" t="s">
        <v>151</v>
      </c>
      <c r="D961" s="264" t="s">
        <v>150</v>
      </c>
      <c r="E961" s="307">
        <v>1949</v>
      </c>
      <c r="F961" s="301" t="s">
        <v>23</v>
      </c>
      <c r="G961" s="307">
        <v>2</v>
      </c>
      <c r="H961" s="307">
        <v>1</v>
      </c>
      <c r="I961" s="308">
        <v>260.58</v>
      </c>
      <c r="J961" s="308">
        <v>215.6</v>
      </c>
      <c r="K961" s="307">
        <v>16</v>
      </c>
      <c r="L961" s="261">
        <f>'Приложение 2'!G964</f>
        <v>848078.95</v>
      </c>
      <c r="M961" s="252">
        <v>0</v>
      </c>
      <c r="N961" s="252">
        <v>0</v>
      </c>
      <c r="O961" s="252">
        <v>0</v>
      </c>
      <c r="P961" s="252">
        <f t="shared" si="209"/>
        <v>848078.95</v>
      </c>
      <c r="Q961" s="252">
        <v>0</v>
      </c>
      <c r="R961" s="252">
        <v>0</v>
      </c>
      <c r="S961" s="301" t="s">
        <v>655</v>
      </c>
      <c r="T961" s="100"/>
      <c r="U961" s="100"/>
    </row>
    <row r="962" spans="1:22" s="94" customFormat="1" ht="32.25" customHeight="1">
      <c r="A962" s="303" t="s">
        <v>4</v>
      </c>
      <c r="B962" s="303"/>
      <c r="C962" s="304"/>
      <c r="D962" s="305"/>
      <c r="E962" s="6" t="s">
        <v>68</v>
      </c>
      <c r="F962" s="6" t="s">
        <v>68</v>
      </c>
      <c r="G962" s="6" t="s">
        <v>68</v>
      </c>
      <c r="H962" s="6" t="s">
        <v>68</v>
      </c>
      <c r="I962" s="251">
        <f t="shared" ref="I962:R962" si="210">SUM(I960:I961)</f>
        <v>493.58</v>
      </c>
      <c r="J962" s="251">
        <f t="shared" si="210"/>
        <v>417.5</v>
      </c>
      <c r="K962" s="33">
        <f t="shared" si="210"/>
        <v>32</v>
      </c>
      <c r="L962" s="251">
        <f t="shared" si="210"/>
        <v>2100005.02</v>
      </c>
      <c r="M962" s="251">
        <f t="shared" si="210"/>
        <v>0</v>
      </c>
      <c r="N962" s="251">
        <f t="shared" si="210"/>
        <v>0</v>
      </c>
      <c r="O962" s="251">
        <f t="shared" si="210"/>
        <v>0</v>
      </c>
      <c r="P962" s="251">
        <f t="shared" si="210"/>
        <v>2100005.02</v>
      </c>
      <c r="Q962" s="318">
        <f t="shared" si="210"/>
        <v>0</v>
      </c>
      <c r="R962" s="318">
        <f t="shared" si="210"/>
        <v>0</v>
      </c>
      <c r="S962" s="252"/>
      <c r="T962" s="100"/>
      <c r="U962" s="100"/>
    </row>
    <row r="963" spans="1:22" s="94" customFormat="1" ht="9" customHeight="1">
      <c r="A963" s="300" t="s">
        <v>995</v>
      </c>
      <c r="B963" s="300"/>
      <c r="C963" s="300"/>
      <c r="D963" s="300"/>
      <c r="E963" s="300"/>
      <c r="F963" s="300"/>
      <c r="G963" s="300"/>
      <c r="H963" s="300"/>
      <c r="I963" s="300"/>
      <c r="J963" s="300"/>
      <c r="K963" s="300"/>
      <c r="L963" s="300"/>
      <c r="M963" s="300"/>
      <c r="N963" s="300"/>
      <c r="O963" s="300"/>
      <c r="P963" s="300"/>
      <c r="Q963" s="300"/>
      <c r="R963" s="300"/>
      <c r="S963" s="300"/>
      <c r="T963" s="100"/>
      <c r="U963" s="100"/>
    </row>
    <row r="964" spans="1:22" s="94" customFormat="1" ht="9" customHeight="1">
      <c r="A964" s="301">
        <v>271</v>
      </c>
      <c r="B964" s="336" t="s">
        <v>244</v>
      </c>
      <c r="C964" s="304" t="s">
        <v>151</v>
      </c>
      <c r="D964" s="264" t="s">
        <v>150</v>
      </c>
      <c r="E964" s="307">
        <v>1971</v>
      </c>
      <c r="F964" s="301" t="s">
        <v>24</v>
      </c>
      <c r="G964" s="307">
        <v>2</v>
      </c>
      <c r="H964" s="307">
        <v>2</v>
      </c>
      <c r="I964" s="308">
        <v>674.1</v>
      </c>
      <c r="J964" s="308">
        <v>589.70000000000005</v>
      </c>
      <c r="K964" s="307">
        <v>22</v>
      </c>
      <c r="L964" s="261">
        <f>'Приложение 2'!G967</f>
        <v>1938466.18</v>
      </c>
      <c r="M964" s="302">
        <v>0</v>
      </c>
      <c r="N964" s="252">
        <v>0</v>
      </c>
      <c r="O964" s="252">
        <v>0</v>
      </c>
      <c r="P964" s="252">
        <f>L964</f>
        <v>1938466.18</v>
      </c>
      <c r="Q964" s="252">
        <v>0</v>
      </c>
      <c r="R964" s="252">
        <v>0</v>
      </c>
      <c r="S964" s="250" t="s">
        <v>655</v>
      </c>
      <c r="T964" s="111"/>
      <c r="U964" s="112"/>
      <c r="V964" s="100"/>
    </row>
    <row r="965" spans="1:22" s="94" customFormat="1" ht="23.25" customHeight="1">
      <c r="A965" s="303" t="s">
        <v>994</v>
      </c>
      <c r="B965" s="303"/>
      <c r="C965" s="304"/>
      <c r="D965" s="305"/>
      <c r="E965" s="6" t="s">
        <v>68</v>
      </c>
      <c r="F965" s="6" t="s">
        <v>68</v>
      </c>
      <c r="G965" s="6" t="s">
        <v>68</v>
      </c>
      <c r="H965" s="6" t="s">
        <v>68</v>
      </c>
      <c r="I965" s="251">
        <f t="shared" ref="I965:R965" si="211">SUM(I964:I964)</f>
        <v>674.1</v>
      </c>
      <c r="J965" s="251">
        <f t="shared" si="211"/>
        <v>589.70000000000005</v>
      </c>
      <c r="K965" s="33">
        <f t="shared" si="211"/>
        <v>22</v>
      </c>
      <c r="L965" s="251">
        <f t="shared" si="211"/>
        <v>1938466.18</v>
      </c>
      <c r="M965" s="251">
        <f t="shared" si="211"/>
        <v>0</v>
      </c>
      <c r="N965" s="251">
        <f t="shared" si="211"/>
        <v>0</v>
      </c>
      <c r="O965" s="251">
        <f t="shared" si="211"/>
        <v>0</v>
      </c>
      <c r="P965" s="251">
        <f t="shared" si="211"/>
        <v>1938466.18</v>
      </c>
      <c r="Q965" s="251">
        <f t="shared" si="211"/>
        <v>0</v>
      </c>
      <c r="R965" s="251">
        <f t="shared" si="211"/>
        <v>0</v>
      </c>
      <c r="S965" s="252"/>
      <c r="T965" s="100"/>
      <c r="U965" s="100"/>
    </row>
    <row r="966" spans="1:22" s="94" customFormat="1" ht="9" customHeight="1">
      <c r="A966" s="300" t="s">
        <v>80</v>
      </c>
      <c r="B966" s="300"/>
      <c r="C966" s="300"/>
      <c r="D966" s="300"/>
      <c r="E966" s="300"/>
      <c r="F966" s="300"/>
      <c r="G966" s="300"/>
      <c r="H966" s="300"/>
      <c r="I966" s="300"/>
      <c r="J966" s="300"/>
      <c r="K966" s="300"/>
      <c r="L966" s="300"/>
      <c r="M966" s="300"/>
      <c r="N966" s="300"/>
      <c r="O966" s="300"/>
      <c r="P966" s="300"/>
      <c r="Q966" s="300"/>
      <c r="R966" s="300"/>
      <c r="S966" s="300"/>
      <c r="T966" s="100"/>
      <c r="U966" s="100"/>
    </row>
    <row r="967" spans="1:22" s="94" customFormat="1" ht="9" customHeight="1">
      <c r="A967" s="254">
        <v>272</v>
      </c>
      <c r="B967" s="176" t="s">
        <v>891</v>
      </c>
      <c r="C967" s="250" t="s">
        <v>151</v>
      </c>
      <c r="D967" s="254" t="s">
        <v>150</v>
      </c>
      <c r="E967" s="302">
        <v>1975</v>
      </c>
      <c r="F967" s="254" t="s">
        <v>23</v>
      </c>
      <c r="G967" s="302">
        <v>2</v>
      </c>
      <c r="H967" s="302">
        <v>3</v>
      </c>
      <c r="I967" s="252">
        <v>1022.51</v>
      </c>
      <c r="J967" s="252">
        <v>917.27</v>
      </c>
      <c r="K967" s="302">
        <v>32</v>
      </c>
      <c r="L967" s="261">
        <f>'Приложение 2'!G970</f>
        <v>2922237.76</v>
      </c>
      <c r="M967" s="252">
        <v>0</v>
      </c>
      <c r="N967" s="252">
        <v>0</v>
      </c>
      <c r="O967" s="252">
        <v>0</v>
      </c>
      <c r="P967" s="252">
        <f t="shared" ref="P967" si="212">L967</f>
        <v>2922237.76</v>
      </c>
      <c r="Q967" s="252">
        <v>0</v>
      </c>
      <c r="R967" s="252">
        <v>0</v>
      </c>
      <c r="S967" s="252" t="s">
        <v>655</v>
      </c>
      <c r="T967" s="100"/>
      <c r="U967" s="100"/>
    </row>
    <row r="968" spans="1:22" s="94" customFormat="1" ht="30.75" customHeight="1">
      <c r="A968" s="269" t="s">
        <v>81</v>
      </c>
      <c r="B968" s="269"/>
      <c r="C968" s="250"/>
      <c r="D968" s="176"/>
      <c r="E968" s="6" t="s">
        <v>68</v>
      </c>
      <c r="F968" s="6" t="s">
        <v>68</v>
      </c>
      <c r="G968" s="6" t="s">
        <v>68</v>
      </c>
      <c r="H968" s="6" t="s">
        <v>68</v>
      </c>
      <c r="I968" s="251">
        <f t="shared" ref="I968:R968" si="213">SUM(I967:I967)</f>
        <v>1022.51</v>
      </c>
      <c r="J968" s="251">
        <f t="shared" si="213"/>
        <v>917.27</v>
      </c>
      <c r="K968" s="302">
        <f t="shared" si="213"/>
        <v>32</v>
      </c>
      <c r="L968" s="251">
        <f t="shared" si="213"/>
        <v>2922237.76</v>
      </c>
      <c r="M968" s="251">
        <f t="shared" si="213"/>
        <v>0</v>
      </c>
      <c r="N968" s="251">
        <f t="shared" si="213"/>
        <v>0</v>
      </c>
      <c r="O968" s="251">
        <f t="shared" si="213"/>
        <v>0</v>
      </c>
      <c r="P968" s="251">
        <f t="shared" si="213"/>
        <v>2922237.76</v>
      </c>
      <c r="Q968" s="251">
        <f t="shared" si="213"/>
        <v>0</v>
      </c>
      <c r="R968" s="251">
        <f t="shared" si="213"/>
        <v>0</v>
      </c>
      <c r="S968" s="252"/>
      <c r="T968" s="100"/>
      <c r="U968" s="100"/>
    </row>
    <row r="969" spans="1:22" s="94" customFormat="1" ht="9" customHeight="1">
      <c r="A969" s="253" t="s">
        <v>980</v>
      </c>
      <c r="B969" s="253"/>
      <c r="C969" s="253"/>
      <c r="D969" s="253"/>
      <c r="E969" s="253"/>
      <c r="F969" s="253"/>
      <c r="G969" s="253"/>
      <c r="H969" s="253"/>
      <c r="I969" s="253"/>
      <c r="J969" s="253"/>
      <c r="K969" s="253"/>
      <c r="L969" s="253"/>
      <c r="M969" s="253"/>
      <c r="N969" s="253"/>
      <c r="O969" s="253"/>
      <c r="P969" s="253"/>
      <c r="Q969" s="253"/>
      <c r="R969" s="253"/>
      <c r="S969" s="253"/>
      <c r="T969" s="100"/>
      <c r="U969" s="100"/>
    </row>
    <row r="970" spans="1:22" s="94" customFormat="1" ht="9" customHeight="1">
      <c r="A970" s="254">
        <v>273</v>
      </c>
      <c r="B970" s="176" t="s">
        <v>896</v>
      </c>
      <c r="C970" s="250" t="s">
        <v>151</v>
      </c>
      <c r="D970" s="254" t="s">
        <v>150</v>
      </c>
      <c r="E970" s="302">
        <v>1966</v>
      </c>
      <c r="F970" s="254" t="s">
        <v>23</v>
      </c>
      <c r="G970" s="302">
        <v>2</v>
      </c>
      <c r="H970" s="302">
        <v>2</v>
      </c>
      <c r="I970" s="252">
        <v>778.4</v>
      </c>
      <c r="J970" s="252">
        <v>727.2</v>
      </c>
      <c r="K970" s="302">
        <v>40</v>
      </c>
      <c r="L970" s="261">
        <f>'Приложение 2'!G973</f>
        <v>3333757.98</v>
      </c>
      <c r="M970" s="252">
        <v>0</v>
      </c>
      <c r="N970" s="252">
        <v>0</v>
      </c>
      <c r="O970" s="252">
        <v>0</v>
      </c>
      <c r="P970" s="252">
        <f t="shared" ref="P970:P971" si="214">L970</f>
        <v>3333757.98</v>
      </c>
      <c r="Q970" s="252">
        <v>0</v>
      </c>
      <c r="R970" s="252">
        <v>0</v>
      </c>
      <c r="S970" s="252" t="s">
        <v>655</v>
      </c>
      <c r="T970" s="100"/>
      <c r="U970" s="100"/>
    </row>
    <row r="971" spans="1:22" s="94" customFormat="1" ht="9" customHeight="1">
      <c r="A971" s="254">
        <v>274</v>
      </c>
      <c r="B971" s="176" t="s">
        <v>897</v>
      </c>
      <c r="C971" s="250" t="s">
        <v>151</v>
      </c>
      <c r="D971" s="254" t="s">
        <v>150</v>
      </c>
      <c r="E971" s="302">
        <v>1968</v>
      </c>
      <c r="F971" s="254" t="s">
        <v>23</v>
      </c>
      <c r="G971" s="302">
        <v>2</v>
      </c>
      <c r="H971" s="302">
        <v>2</v>
      </c>
      <c r="I971" s="252">
        <v>666</v>
      </c>
      <c r="J971" s="252">
        <v>626.4</v>
      </c>
      <c r="K971" s="302">
        <v>40</v>
      </c>
      <c r="L971" s="261">
        <f>'Приложение 2'!G974</f>
        <v>3311546.39</v>
      </c>
      <c r="M971" s="252">
        <v>0</v>
      </c>
      <c r="N971" s="252">
        <v>0</v>
      </c>
      <c r="O971" s="252">
        <v>0</v>
      </c>
      <c r="P971" s="252">
        <f t="shared" si="214"/>
        <v>3311546.39</v>
      </c>
      <c r="Q971" s="252">
        <v>0</v>
      </c>
      <c r="R971" s="252">
        <v>0</v>
      </c>
      <c r="S971" s="252" t="s">
        <v>655</v>
      </c>
      <c r="T971" s="100"/>
      <c r="U971" s="100"/>
    </row>
    <row r="972" spans="1:22" s="94" customFormat="1" ht="33" customHeight="1">
      <c r="A972" s="269" t="s">
        <v>979</v>
      </c>
      <c r="B972" s="269"/>
      <c r="C972" s="250"/>
      <c r="D972" s="176"/>
      <c r="E972" s="6" t="s">
        <v>68</v>
      </c>
      <c r="F972" s="6" t="s">
        <v>68</v>
      </c>
      <c r="G972" s="6" t="s">
        <v>68</v>
      </c>
      <c r="H972" s="6" t="s">
        <v>68</v>
      </c>
      <c r="I972" s="251">
        <f t="shared" ref="I972:R972" si="215">SUM(I970:I971)</f>
        <v>1444.4</v>
      </c>
      <c r="J972" s="251">
        <f t="shared" si="215"/>
        <v>1353.6</v>
      </c>
      <c r="K972" s="302">
        <f t="shared" si="215"/>
        <v>80</v>
      </c>
      <c r="L972" s="251">
        <f t="shared" si="215"/>
        <v>6645304.3700000001</v>
      </c>
      <c r="M972" s="251">
        <f t="shared" si="215"/>
        <v>0</v>
      </c>
      <c r="N972" s="251">
        <f t="shared" si="215"/>
        <v>0</v>
      </c>
      <c r="O972" s="251">
        <f t="shared" si="215"/>
        <v>0</v>
      </c>
      <c r="P972" s="251">
        <f t="shared" si="215"/>
        <v>6645304.3700000001</v>
      </c>
      <c r="Q972" s="251">
        <f t="shared" si="215"/>
        <v>0</v>
      </c>
      <c r="R972" s="251">
        <f t="shared" si="215"/>
        <v>0</v>
      </c>
      <c r="S972" s="252"/>
      <c r="T972" s="100"/>
      <c r="U972" s="100"/>
    </row>
    <row r="973" spans="1:22" s="94" customFormat="1" ht="9" customHeight="1">
      <c r="A973" s="253" t="s">
        <v>7</v>
      </c>
      <c r="B973" s="253"/>
      <c r="C973" s="253"/>
      <c r="D973" s="253"/>
      <c r="E973" s="253"/>
      <c r="F973" s="253"/>
      <c r="G973" s="253"/>
      <c r="H973" s="253"/>
      <c r="I973" s="253"/>
      <c r="J973" s="253"/>
      <c r="K973" s="253"/>
      <c r="L973" s="253"/>
      <c r="M973" s="253"/>
      <c r="N973" s="253"/>
      <c r="O973" s="253"/>
      <c r="P973" s="253"/>
      <c r="Q973" s="253"/>
      <c r="R973" s="253"/>
      <c r="S973" s="253"/>
      <c r="T973" s="100"/>
      <c r="U973" s="100"/>
    </row>
    <row r="974" spans="1:22" s="94" customFormat="1" ht="9" customHeight="1">
      <c r="A974" s="254">
        <v>275</v>
      </c>
      <c r="B974" s="310" t="s">
        <v>904</v>
      </c>
      <c r="C974" s="250" t="s">
        <v>151</v>
      </c>
      <c r="D974" s="254" t="s">
        <v>150</v>
      </c>
      <c r="E974" s="302">
        <v>1986</v>
      </c>
      <c r="F974" s="254" t="s">
        <v>23</v>
      </c>
      <c r="G974" s="302">
        <v>2</v>
      </c>
      <c r="H974" s="302">
        <v>3</v>
      </c>
      <c r="I974" s="252">
        <v>1235</v>
      </c>
      <c r="J974" s="252">
        <v>1005</v>
      </c>
      <c r="K974" s="302">
        <v>52</v>
      </c>
      <c r="L974" s="261">
        <f>'Приложение 2'!G977</f>
        <v>2342313.2999999998</v>
      </c>
      <c r="M974" s="252">
        <v>0</v>
      </c>
      <c r="N974" s="252">
        <v>0</v>
      </c>
      <c r="O974" s="252">
        <v>0</v>
      </c>
      <c r="P974" s="252">
        <f t="shared" ref="P974:P977" si="216">L974</f>
        <v>2342313.2999999998</v>
      </c>
      <c r="Q974" s="252">
        <v>0</v>
      </c>
      <c r="R974" s="252">
        <v>0</v>
      </c>
      <c r="S974" s="250" t="s">
        <v>655</v>
      </c>
      <c r="T974" s="98"/>
      <c r="U974" s="99"/>
      <c r="V974" s="100"/>
    </row>
    <row r="975" spans="1:22" s="94" customFormat="1" ht="9" customHeight="1">
      <c r="A975" s="254">
        <v>276</v>
      </c>
      <c r="B975" s="310" t="s">
        <v>899</v>
      </c>
      <c r="C975" s="250" t="s">
        <v>151</v>
      </c>
      <c r="D975" s="254" t="s">
        <v>150</v>
      </c>
      <c r="E975" s="302">
        <v>1989</v>
      </c>
      <c r="F975" s="254" t="s">
        <v>23</v>
      </c>
      <c r="G975" s="302">
        <v>2</v>
      </c>
      <c r="H975" s="302">
        <v>3</v>
      </c>
      <c r="I975" s="252">
        <v>951.7</v>
      </c>
      <c r="J975" s="252">
        <v>867.9</v>
      </c>
      <c r="K975" s="302">
        <v>43</v>
      </c>
      <c r="L975" s="261">
        <f>'Приложение 2'!G978</f>
        <v>2935968.57</v>
      </c>
      <c r="M975" s="252">
        <v>0</v>
      </c>
      <c r="N975" s="252">
        <v>0</v>
      </c>
      <c r="O975" s="252">
        <v>0</v>
      </c>
      <c r="P975" s="252">
        <f t="shared" si="216"/>
        <v>2935968.57</v>
      </c>
      <c r="Q975" s="252">
        <v>0</v>
      </c>
      <c r="R975" s="252">
        <v>0</v>
      </c>
      <c r="S975" s="252" t="s">
        <v>655</v>
      </c>
      <c r="T975" s="100"/>
      <c r="U975" s="100"/>
    </row>
    <row r="976" spans="1:22" s="94" customFormat="1" ht="9" customHeight="1">
      <c r="A976" s="254">
        <v>277</v>
      </c>
      <c r="B976" s="310" t="s">
        <v>901</v>
      </c>
      <c r="C976" s="250" t="s">
        <v>151</v>
      </c>
      <c r="D976" s="254" t="s">
        <v>150</v>
      </c>
      <c r="E976" s="302">
        <v>1988</v>
      </c>
      <c r="F976" s="254" t="s">
        <v>23</v>
      </c>
      <c r="G976" s="302">
        <v>2</v>
      </c>
      <c r="H976" s="302">
        <v>3</v>
      </c>
      <c r="I976" s="252">
        <v>946.14</v>
      </c>
      <c r="J976" s="252">
        <v>858.14</v>
      </c>
      <c r="K976" s="302">
        <v>31</v>
      </c>
      <c r="L976" s="261">
        <f>'Приложение 2'!G979</f>
        <v>2322120.94</v>
      </c>
      <c r="M976" s="252">
        <v>0</v>
      </c>
      <c r="N976" s="252">
        <v>0</v>
      </c>
      <c r="O976" s="252">
        <v>0</v>
      </c>
      <c r="P976" s="252">
        <f t="shared" si="216"/>
        <v>2322120.94</v>
      </c>
      <c r="Q976" s="252">
        <v>0</v>
      </c>
      <c r="R976" s="252">
        <v>0</v>
      </c>
      <c r="S976" s="252" t="s">
        <v>655</v>
      </c>
      <c r="T976" s="100"/>
      <c r="U976" s="100"/>
    </row>
    <row r="977" spans="1:21" s="94" customFormat="1" ht="9" customHeight="1">
      <c r="A977" s="254">
        <v>278</v>
      </c>
      <c r="B977" s="310" t="s">
        <v>902</v>
      </c>
      <c r="C977" s="250" t="s">
        <v>151</v>
      </c>
      <c r="D977" s="254" t="s">
        <v>150</v>
      </c>
      <c r="E977" s="302">
        <v>1987</v>
      </c>
      <c r="F977" s="254" t="s">
        <v>23</v>
      </c>
      <c r="G977" s="302">
        <v>3</v>
      </c>
      <c r="H977" s="302">
        <v>3</v>
      </c>
      <c r="I977" s="252">
        <v>1318.6</v>
      </c>
      <c r="J977" s="252">
        <v>1193.2</v>
      </c>
      <c r="K977" s="302">
        <v>51</v>
      </c>
      <c r="L977" s="261">
        <f>'Приложение 2'!G980</f>
        <v>2988468.69</v>
      </c>
      <c r="M977" s="252">
        <v>0</v>
      </c>
      <c r="N977" s="252">
        <v>0</v>
      </c>
      <c r="O977" s="252">
        <v>0</v>
      </c>
      <c r="P977" s="252">
        <f t="shared" si="216"/>
        <v>2988468.69</v>
      </c>
      <c r="Q977" s="252">
        <v>0</v>
      </c>
      <c r="R977" s="252">
        <v>0</v>
      </c>
      <c r="S977" s="252" t="s">
        <v>655</v>
      </c>
      <c r="T977" s="100"/>
      <c r="U977" s="100"/>
    </row>
    <row r="978" spans="1:21" s="94" customFormat="1" ht="23.25" customHeight="1">
      <c r="A978" s="269" t="s">
        <v>8</v>
      </c>
      <c r="B978" s="269"/>
      <c r="C978" s="250"/>
      <c r="D978" s="176"/>
      <c r="E978" s="6" t="s">
        <v>68</v>
      </c>
      <c r="F978" s="6" t="s">
        <v>68</v>
      </c>
      <c r="G978" s="6" t="s">
        <v>68</v>
      </c>
      <c r="H978" s="6" t="s">
        <v>68</v>
      </c>
      <c r="I978" s="251">
        <f t="shared" ref="I978:R978" si="217">SUM(I974:I977)</f>
        <v>4451.4399999999996</v>
      </c>
      <c r="J978" s="251">
        <f t="shared" si="217"/>
        <v>3924.24</v>
      </c>
      <c r="K978" s="302">
        <f t="shared" si="217"/>
        <v>177</v>
      </c>
      <c r="L978" s="251">
        <f t="shared" si="217"/>
        <v>10588871.499999998</v>
      </c>
      <c r="M978" s="251">
        <f t="shared" si="217"/>
        <v>0</v>
      </c>
      <c r="N978" s="251">
        <f t="shared" si="217"/>
        <v>0</v>
      </c>
      <c r="O978" s="251">
        <f t="shared" si="217"/>
        <v>0</v>
      </c>
      <c r="P978" s="251">
        <f t="shared" si="217"/>
        <v>10588871.499999998</v>
      </c>
      <c r="Q978" s="251">
        <f t="shared" si="217"/>
        <v>0</v>
      </c>
      <c r="R978" s="251">
        <f t="shared" si="217"/>
        <v>0</v>
      </c>
      <c r="S978" s="252"/>
      <c r="T978" s="100"/>
      <c r="U978" s="100"/>
    </row>
    <row r="979" spans="1:21" s="94" customFormat="1" ht="9" customHeight="1">
      <c r="A979" s="253" t="s">
        <v>10</v>
      </c>
      <c r="B979" s="253"/>
      <c r="C979" s="253"/>
      <c r="D979" s="253"/>
      <c r="E979" s="253"/>
      <c r="F979" s="253"/>
      <c r="G979" s="253"/>
      <c r="H979" s="253"/>
      <c r="I979" s="253"/>
      <c r="J979" s="253"/>
      <c r="K979" s="253"/>
      <c r="L979" s="253"/>
      <c r="M979" s="253"/>
      <c r="N979" s="253"/>
      <c r="O979" s="253"/>
      <c r="P979" s="253"/>
      <c r="Q979" s="253"/>
      <c r="R979" s="253"/>
      <c r="S979" s="253"/>
      <c r="T979" s="100"/>
      <c r="U979" s="100"/>
    </row>
    <row r="980" spans="1:21" s="94" customFormat="1" ht="9" customHeight="1">
      <c r="A980" s="254">
        <v>279</v>
      </c>
      <c r="B980" s="176" t="s">
        <v>906</v>
      </c>
      <c r="C980" s="250" t="s">
        <v>151</v>
      </c>
      <c r="D980" s="264" t="s">
        <v>150</v>
      </c>
      <c r="E980" s="302">
        <v>1953</v>
      </c>
      <c r="F980" s="254" t="s">
        <v>938</v>
      </c>
      <c r="G980" s="302">
        <v>2</v>
      </c>
      <c r="H980" s="302">
        <v>2</v>
      </c>
      <c r="I980" s="252">
        <v>821.41</v>
      </c>
      <c r="J980" s="252">
        <v>729.69</v>
      </c>
      <c r="K980" s="302">
        <v>25</v>
      </c>
      <c r="L980" s="261">
        <f>'Приложение 2'!G983</f>
        <v>2826929.85</v>
      </c>
      <c r="M980" s="252">
        <v>0</v>
      </c>
      <c r="N980" s="252">
        <v>0</v>
      </c>
      <c r="O980" s="252">
        <v>0</v>
      </c>
      <c r="P980" s="252">
        <f t="shared" ref="P980" si="218">L980</f>
        <v>2826929.85</v>
      </c>
      <c r="Q980" s="252">
        <v>0</v>
      </c>
      <c r="R980" s="252">
        <v>0</v>
      </c>
      <c r="S980" s="252" t="s">
        <v>655</v>
      </c>
      <c r="T980" s="100"/>
      <c r="U980" s="100"/>
    </row>
    <row r="981" spans="1:21" s="94" customFormat="1" ht="32.25" customHeight="1">
      <c r="A981" s="269" t="s">
        <v>9</v>
      </c>
      <c r="B981" s="269"/>
      <c r="C981" s="250"/>
      <c r="D981" s="176"/>
      <c r="E981" s="6" t="s">
        <v>68</v>
      </c>
      <c r="F981" s="6" t="s">
        <v>68</v>
      </c>
      <c r="G981" s="6" t="s">
        <v>68</v>
      </c>
      <c r="H981" s="6" t="s">
        <v>68</v>
      </c>
      <c r="I981" s="251">
        <f t="shared" ref="I981:R981" si="219">SUM(I980:I980)</f>
        <v>821.41</v>
      </c>
      <c r="J981" s="251">
        <f t="shared" si="219"/>
        <v>729.69</v>
      </c>
      <c r="K981" s="302">
        <f t="shared" si="219"/>
        <v>25</v>
      </c>
      <c r="L981" s="251">
        <f t="shared" si="219"/>
        <v>2826929.85</v>
      </c>
      <c r="M981" s="251">
        <f t="shared" si="219"/>
        <v>0</v>
      </c>
      <c r="N981" s="251">
        <f t="shared" si="219"/>
        <v>0</v>
      </c>
      <c r="O981" s="251">
        <f t="shared" si="219"/>
        <v>0</v>
      </c>
      <c r="P981" s="251">
        <f t="shared" si="219"/>
        <v>2826929.85</v>
      </c>
      <c r="Q981" s="251">
        <f t="shared" si="219"/>
        <v>0</v>
      </c>
      <c r="R981" s="251">
        <f t="shared" si="219"/>
        <v>0</v>
      </c>
      <c r="S981" s="252"/>
      <c r="T981" s="100"/>
      <c r="U981" s="100"/>
    </row>
    <row r="982" spans="1:21" s="94" customFormat="1" ht="9" customHeight="1">
      <c r="A982" s="253" t="s">
        <v>12</v>
      </c>
      <c r="B982" s="253"/>
      <c r="C982" s="253"/>
      <c r="D982" s="253"/>
      <c r="E982" s="253"/>
      <c r="F982" s="253"/>
      <c r="G982" s="253"/>
      <c r="H982" s="253"/>
      <c r="I982" s="253"/>
      <c r="J982" s="253"/>
      <c r="K982" s="253"/>
      <c r="L982" s="253"/>
      <c r="M982" s="253"/>
      <c r="N982" s="253"/>
      <c r="O982" s="253"/>
      <c r="P982" s="253"/>
      <c r="Q982" s="253"/>
      <c r="R982" s="253"/>
      <c r="S982" s="253"/>
      <c r="T982" s="100"/>
      <c r="U982" s="100"/>
    </row>
    <row r="983" spans="1:21" s="94" customFormat="1" ht="9" customHeight="1">
      <c r="A983" s="254">
        <v>280</v>
      </c>
      <c r="B983" s="310" t="s">
        <v>912</v>
      </c>
      <c r="C983" s="250" t="s">
        <v>151</v>
      </c>
      <c r="D983" s="264" t="s">
        <v>150</v>
      </c>
      <c r="E983" s="302">
        <v>1984</v>
      </c>
      <c r="F983" s="254" t="s">
        <v>23</v>
      </c>
      <c r="G983" s="302">
        <v>2</v>
      </c>
      <c r="H983" s="302">
        <v>1</v>
      </c>
      <c r="I983" s="252">
        <v>524.29999999999995</v>
      </c>
      <c r="J983" s="252">
        <v>447.1</v>
      </c>
      <c r="K983" s="302">
        <v>16</v>
      </c>
      <c r="L983" s="261">
        <f>'Приложение 2'!G986</f>
        <v>1857696.75</v>
      </c>
      <c r="M983" s="252">
        <v>0</v>
      </c>
      <c r="N983" s="252">
        <v>0</v>
      </c>
      <c r="O983" s="252">
        <v>0</v>
      </c>
      <c r="P983" s="252">
        <f t="shared" ref="P983:P994" si="220">L983</f>
        <v>1857696.75</v>
      </c>
      <c r="Q983" s="252">
        <v>0</v>
      </c>
      <c r="R983" s="252">
        <v>0</v>
      </c>
      <c r="S983" s="252" t="s">
        <v>655</v>
      </c>
      <c r="T983" s="100"/>
      <c r="U983" s="100"/>
    </row>
    <row r="984" spans="1:21" s="94" customFormat="1" ht="9" customHeight="1">
      <c r="A984" s="254">
        <v>281</v>
      </c>
      <c r="B984" s="310" t="s">
        <v>914</v>
      </c>
      <c r="C984" s="250" t="s">
        <v>151</v>
      </c>
      <c r="D984" s="264" t="s">
        <v>150</v>
      </c>
      <c r="E984" s="302">
        <v>1946</v>
      </c>
      <c r="F984" s="254" t="s">
        <v>23</v>
      </c>
      <c r="G984" s="302">
        <v>2</v>
      </c>
      <c r="H984" s="302">
        <v>2</v>
      </c>
      <c r="I984" s="252">
        <v>557</v>
      </c>
      <c r="J984" s="252">
        <v>502.7</v>
      </c>
      <c r="K984" s="302">
        <v>19</v>
      </c>
      <c r="L984" s="261">
        <f>'Приложение 2'!G987</f>
        <v>1579042.24</v>
      </c>
      <c r="M984" s="252">
        <v>0</v>
      </c>
      <c r="N984" s="252">
        <v>0</v>
      </c>
      <c r="O984" s="252">
        <v>0</v>
      </c>
      <c r="P984" s="252">
        <f t="shared" si="220"/>
        <v>1579042.24</v>
      </c>
      <c r="Q984" s="252">
        <v>0</v>
      </c>
      <c r="R984" s="252">
        <v>0</v>
      </c>
      <c r="S984" s="252" t="s">
        <v>655</v>
      </c>
      <c r="T984" s="100"/>
      <c r="U984" s="100"/>
    </row>
    <row r="985" spans="1:21" s="94" customFormat="1" ht="9" customHeight="1">
      <c r="A985" s="254">
        <v>282</v>
      </c>
      <c r="B985" s="310" t="s">
        <v>915</v>
      </c>
      <c r="C985" s="250" t="s">
        <v>151</v>
      </c>
      <c r="D985" s="264" t="s">
        <v>150</v>
      </c>
      <c r="E985" s="302">
        <v>1946</v>
      </c>
      <c r="F985" s="254" t="s">
        <v>23</v>
      </c>
      <c r="G985" s="302">
        <v>2</v>
      </c>
      <c r="H985" s="302">
        <v>2</v>
      </c>
      <c r="I985" s="252">
        <v>556.70000000000005</v>
      </c>
      <c r="J985" s="252">
        <v>494.1</v>
      </c>
      <c r="K985" s="302">
        <v>14</v>
      </c>
      <c r="L985" s="261">
        <f>'Приложение 2'!G988</f>
        <v>1506349.76</v>
      </c>
      <c r="M985" s="252">
        <v>0</v>
      </c>
      <c r="N985" s="252">
        <v>0</v>
      </c>
      <c r="O985" s="252">
        <v>0</v>
      </c>
      <c r="P985" s="252">
        <f t="shared" si="220"/>
        <v>1506349.76</v>
      </c>
      <c r="Q985" s="252">
        <v>0</v>
      </c>
      <c r="R985" s="252">
        <v>0</v>
      </c>
      <c r="S985" s="252" t="s">
        <v>655</v>
      </c>
      <c r="T985" s="100"/>
      <c r="U985" s="100"/>
    </row>
    <row r="986" spans="1:21" s="94" customFormat="1" ht="9" customHeight="1">
      <c r="A986" s="254">
        <v>283</v>
      </c>
      <c r="B986" s="310" t="s">
        <v>916</v>
      </c>
      <c r="C986" s="250" t="s">
        <v>151</v>
      </c>
      <c r="D986" s="264" t="s">
        <v>150</v>
      </c>
      <c r="E986" s="302">
        <v>1965</v>
      </c>
      <c r="F986" s="254" t="s">
        <v>23</v>
      </c>
      <c r="G986" s="302">
        <v>2</v>
      </c>
      <c r="H986" s="302">
        <v>2</v>
      </c>
      <c r="I986" s="252">
        <v>514.1</v>
      </c>
      <c r="J986" s="252">
        <v>343.2</v>
      </c>
      <c r="K986" s="302">
        <v>16</v>
      </c>
      <c r="L986" s="261">
        <f>'Приложение 2'!G989</f>
        <v>1421541.87</v>
      </c>
      <c r="M986" s="252">
        <v>0</v>
      </c>
      <c r="N986" s="252">
        <v>0</v>
      </c>
      <c r="O986" s="252">
        <v>0</v>
      </c>
      <c r="P986" s="252">
        <f t="shared" si="220"/>
        <v>1421541.87</v>
      </c>
      <c r="Q986" s="252">
        <v>0</v>
      </c>
      <c r="R986" s="252">
        <v>0</v>
      </c>
      <c r="S986" s="252" t="s">
        <v>655</v>
      </c>
      <c r="T986" s="100"/>
      <c r="U986" s="100"/>
    </row>
    <row r="987" spans="1:21" s="94" customFormat="1" ht="9" customHeight="1">
      <c r="A987" s="254">
        <v>284</v>
      </c>
      <c r="B987" s="310" t="s">
        <v>917</v>
      </c>
      <c r="C987" s="250" t="s">
        <v>151</v>
      </c>
      <c r="D987" s="264" t="s">
        <v>150</v>
      </c>
      <c r="E987" s="302">
        <v>1961</v>
      </c>
      <c r="F987" s="254" t="s">
        <v>23</v>
      </c>
      <c r="G987" s="302">
        <v>2</v>
      </c>
      <c r="H987" s="302">
        <v>2</v>
      </c>
      <c r="I987" s="252">
        <v>682.8</v>
      </c>
      <c r="J987" s="252">
        <v>465.7</v>
      </c>
      <c r="K987" s="302">
        <v>22</v>
      </c>
      <c r="L987" s="261">
        <f>'Приложение 2'!G990</f>
        <v>1789042.74</v>
      </c>
      <c r="M987" s="252">
        <v>0</v>
      </c>
      <c r="N987" s="252">
        <v>0</v>
      </c>
      <c r="O987" s="252">
        <v>0</v>
      </c>
      <c r="P987" s="252">
        <f t="shared" si="220"/>
        <v>1789042.74</v>
      </c>
      <c r="Q987" s="252">
        <v>0</v>
      </c>
      <c r="R987" s="252">
        <v>0</v>
      </c>
      <c r="S987" s="252" t="s">
        <v>655</v>
      </c>
      <c r="T987" s="100"/>
      <c r="U987" s="100"/>
    </row>
    <row r="988" spans="1:21" s="94" customFormat="1" ht="9" customHeight="1">
      <c r="A988" s="254">
        <v>285</v>
      </c>
      <c r="B988" s="310" t="s">
        <v>919</v>
      </c>
      <c r="C988" s="250" t="s">
        <v>151</v>
      </c>
      <c r="D988" s="264" t="s">
        <v>150</v>
      </c>
      <c r="E988" s="302">
        <v>1933</v>
      </c>
      <c r="F988" s="254" t="s">
        <v>23</v>
      </c>
      <c r="G988" s="302">
        <v>2</v>
      </c>
      <c r="H988" s="302">
        <v>2</v>
      </c>
      <c r="I988" s="252">
        <v>584</v>
      </c>
      <c r="J988" s="252">
        <v>519.20000000000005</v>
      </c>
      <c r="K988" s="302">
        <v>14</v>
      </c>
      <c r="L988" s="261">
        <f>'Приложение 2'!G991</f>
        <v>1635580.84</v>
      </c>
      <c r="M988" s="252">
        <v>0</v>
      </c>
      <c r="N988" s="252">
        <v>0</v>
      </c>
      <c r="O988" s="252">
        <v>0</v>
      </c>
      <c r="P988" s="252">
        <f t="shared" si="220"/>
        <v>1635580.84</v>
      </c>
      <c r="Q988" s="252">
        <v>0</v>
      </c>
      <c r="R988" s="252">
        <v>0</v>
      </c>
      <c r="S988" s="252" t="s">
        <v>655</v>
      </c>
      <c r="T988" s="100"/>
      <c r="U988" s="100"/>
    </row>
    <row r="989" spans="1:21" s="94" customFormat="1" ht="9" customHeight="1">
      <c r="A989" s="254">
        <v>286</v>
      </c>
      <c r="B989" s="310" t="s">
        <v>922</v>
      </c>
      <c r="C989" s="250" t="s">
        <v>151</v>
      </c>
      <c r="D989" s="264" t="s">
        <v>150</v>
      </c>
      <c r="E989" s="302">
        <v>1947</v>
      </c>
      <c r="F989" s="254" t="s">
        <v>23</v>
      </c>
      <c r="G989" s="302">
        <v>2</v>
      </c>
      <c r="H989" s="302">
        <v>2</v>
      </c>
      <c r="I989" s="252">
        <v>1244.3</v>
      </c>
      <c r="J989" s="252">
        <v>1016.1</v>
      </c>
      <c r="K989" s="302">
        <v>35</v>
      </c>
      <c r="L989" s="261">
        <f>'Приложение 2'!G992</f>
        <v>3432700.53</v>
      </c>
      <c r="M989" s="252">
        <v>0</v>
      </c>
      <c r="N989" s="252">
        <v>0</v>
      </c>
      <c r="O989" s="252">
        <v>0</v>
      </c>
      <c r="P989" s="252">
        <f t="shared" si="220"/>
        <v>3432700.53</v>
      </c>
      <c r="Q989" s="252">
        <v>0</v>
      </c>
      <c r="R989" s="252">
        <v>0</v>
      </c>
      <c r="S989" s="252" t="s">
        <v>655</v>
      </c>
      <c r="T989" s="100"/>
      <c r="U989" s="100"/>
    </row>
    <row r="990" spans="1:21" s="94" customFormat="1" ht="9" customHeight="1">
      <c r="A990" s="254">
        <v>287</v>
      </c>
      <c r="B990" s="310" t="s">
        <v>247</v>
      </c>
      <c r="C990" s="250" t="s">
        <v>151</v>
      </c>
      <c r="D990" s="264" t="s">
        <v>150</v>
      </c>
      <c r="E990" s="302">
        <v>1960</v>
      </c>
      <c r="F990" s="254" t="s">
        <v>23</v>
      </c>
      <c r="G990" s="302">
        <v>2</v>
      </c>
      <c r="H990" s="302">
        <v>1</v>
      </c>
      <c r="I990" s="252">
        <v>302.8</v>
      </c>
      <c r="J990" s="252">
        <v>243.7</v>
      </c>
      <c r="K990" s="316">
        <v>9</v>
      </c>
      <c r="L990" s="261">
        <f>'Приложение 2'!G993</f>
        <v>840002.01</v>
      </c>
      <c r="M990" s="252">
        <v>0</v>
      </c>
      <c r="N990" s="252">
        <v>0</v>
      </c>
      <c r="O990" s="252">
        <v>0</v>
      </c>
      <c r="P990" s="252">
        <f t="shared" si="220"/>
        <v>840002.01</v>
      </c>
      <c r="Q990" s="252">
        <v>0</v>
      </c>
      <c r="R990" s="252">
        <v>0</v>
      </c>
      <c r="S990" s="250" t="s">
        <v>655</v>
      </c>
      <c r="T990" s="100"/>
      <c r="U990" s="100"/>
    </row>
    <row r="991" spans="1:21" s="94" customFormat="1" ht="9" customHeight="1">
      <c r="A991" s="254">
        <v>288</v>
      </c>
      <c r="B991" s="310" t="s">
        <v>931</v>
      </c>
      <c r="C991" s="250" t="s">
        <v>151</v>
      </c>
      <c r="D991" s="264" t="s">
        <v>150</v>
      </c>
      <c r="E991" s="302">
        <v>1960</v>
      </c>
      <c r="F991" s="254" t="s">
        <v>23</v>
      </c>
      <c r="G991" s="302">
        <v>2</v>
      </c>
      <c r="H991" s="302">
        <v>1</v>
      </c>
      <c r="I991" s="252">
        <v>278.39999999999998</v>
      </c>
      <c r="J991" s="252">
        <v>266</v>
      </c>
      <c r="K991" s="302">
        <v>15</v>
      </c>
      <c r="L991" s="261">
        <f>'Приложение 2'!G994</f>
        <v>840002.01</v>
      </c>
      <c r="M991" s="252">
        <v>0</v>
      </c>
      <c r="N991" s="252">
        <v>0</v>
      </c>
      <c r="O991" s="252">
        <v>0</v>
      </c>
      <c r="P991" s="252">
        <f t="shared" si="220"/>
        <v>840002.01</v>
      </c>
      <c r="Q991" s="252">
        <v>0</v>
      </c>
      <c r="R991" s="252">
        <v>0</v>
      </c>
      <c r="S991" s="252" t="s">
        <v>655</v>
      </c>
      <c r="T991" s="100"/>
      <c r="U991" s="100"/>
    </row>
    <row r="992" spans="1:21" s="94" customFormat="1" ht="9" customHeight="1">
      <c r="A992" s="254">
        <v>289</v>
      </c>
      <c r="B992" s="310" t="s">
        <v>932</v>
      </c>
      <c r="C992" s="250" t="s">
        <v>151</v>
      </c>
      <c r="D992" s="264" t="s">
        <v>150</v>
      </c>
      <c r="E992" s="302">
        <v>1960</v>
      </c>
      <c r="F992" s="254" t="s">
        <v>23</v>
      </c>
      <c r="G992" s="302">
        <v>2</v>
      </c>
      <c r="H992" s="302">
        <v>2</v>
      </c>
      <c r="I992" s="252">
        <v>686</v>
      </c>
      <c r="J992" s="252">
        <v>563.79999999999995</v>
      </c>
      <c r="K992" s="302">
        <v>20</v>
      </c>
      <c r="L992" s="261">
        <f>'Приложение 2'!G995</f>
        <v>1809235.1</v>
      </c>
      <c r="M992" s="252">
        <v>0</v>
      </c>
      <c r="N992" s="252">
        <v>0</v>
      </c>
      <c r="O992" s="252">
        <v>0</v>
      </c>
      <c r="P992" s="252">
        <f t="shared" si="220"/>
        <v>1809235.1</v>
      </c>
      <c r="Q992" s="252">
        <v>0</v>
      </c>
      <c r="R992" s="252">
        <v>0</v>
      </c>
      <c r="S992" s="252" t="s">
        <v>655</v>
      </c>
      <c r="T992" s="100"/>
      <c r="U992" s="100"/>
    </row>
    <row r="993" spans="1:21" s="94" customFormat="1" ht="9" customHeight="1">
      <c r="A993" s="254">
        <v>290</v>
      </c>
      <c r="B993" s="310" t="s">
        <v>934</v>
      </c>
      <c r="C993" s="250" t="s">
        <v>151</v>
      </c>
      <c r="D993" s="264" t="s">
        <v>150</v>
      </c>
      <c r="E993" s="302">
        <v>1962</v>
      </c>
      <c r="F993" s="254" t="s">
        <v>23</v>
      </c>
      <c r="G993" s="302">
        <v>2</v>
      </c>
      <c r="H993" s="302">
        <v>2</v>
      </c>
      <c r="I993" s="252">
        <v>671.2</v>
      </c>
      <c r="J993" s="252">
        <v>582.5</v>
      </c>
      <c r="K993" s="302">
        <v>29</v>
      </c>
      <c r="L993" s="261">
        <f>'Приложение 2'!G996</f>
        <v>1785004.27</v>
      </c>
      <c r="M993" s="252">
        <v>0</v>
      </c>
      <c r="N993" s="252">
        <v>0</v>
      </c>
      <c r="O993" s="252">
        <v>0</v>
      </c>
      <c r="P993" s="252">
        <f t="shared" si="220"/>
        <v>1785004.27</v>
      </c>
      <c r="Q993" s="252">
        <v>0</v>
      </c>
      <c r="R993" s="252">
        <v>0</v>
      </c>
      <c r="S993" s="252" t="s">
        <v>655</v>
      </c>
      <c r="T993" s="100"/>
      <c r="U993" s="100"/>
    </row>
    <row r="994" spans="1:21" s="94" customFormat="1" ht="9" customHeight="1">
      <c r="A994" s="254">
        <v>291</v>
      </c>
      <c r="B994" s="310" t="s">
        <v>935</v>
      </c>
      <c r="C994" s="250" t="s">
        <v>151</v>
      </c>
      <c r="D994" s="264" t="s">
        <v>149</v>
      </c>
      <c r="E994" s="302">
        <v>1984</v>
      </c>
      <c r="F994" s="254" t="s">
        <v>23</v>
      </c>
      <c r="G994" s="302">
        <v>5</v>
      </c>
      <c r="H994" s="302">
        <v>5</v>
      </c>
      <c r="I994" s="252">
        <v>3955</v>
      </c>
      <c r="J994" s="252">
        <v>3595.9</v>
      </c>
      <c r="K994" s="302">
        <v>35</v>
      </c>
      <c r="L994" s="261">
        <f>'Приложение 2'!G997</f>
        <v>4674407.03</v>
      </c>
      <c r="M994" s="252">
        <v>0</v>
      </c>
      <c r="N994" s="252">
        <v>0</v>
      </c>
      <c r="O994" s="252">
        <v>0</v>
      </c>
      <c r="P994" s="252">
        <f t="shared" si="220"/>
        <v>4674407.03</v>
      </c>
      <c r="Q994" s="252">
        <v>0</v>
      </c>
      <c r="R994" s="252">
        <v>0</v>
      </c>
      <c r="S994" s="252" t="s">
        <v>655</v>
      </c>
      <c r="T994" s="100"/>
      <c r="U994" s="100"/>
    </row>
    <row r="995" spans="1:21" s="94" customFormat="1" ht="36" customHeight="1">
      <c r="A995" s="269" t="s">
        <v>11</v>
      </c>
      <c r="B995" s="269"/>
      <c r="C995" s="250"/>
      <c r="D995" s="176"/>
      <c r="E995" s="6" t="s">
        <v>68</v>
      </c>
      <c r="F995" s="6" t="s">
        <v>68</v>
      </c>
      <c r="G995" s="6" t="s">
        <v>68</v>
      </c>
      <c r="H995" s="6" t="s">
        <v>68</v>
      </c>
      <c r="I995" s="251">
        <f t="shared" ref="I995:R995" si="221">SUM(I983:I994)</f>
        <v>10556.599999999999</v>
      </c>
      <c r="J995" s="251">
        <f t="shared" si="221"/>
        <v>9040</v>
      </c>
      <c r="K995" s="33">
        <f t="shared" si="221"/>
        <v>244</v>
      </c>
      <c r="L995" s="251">
        <f t="shared" si="221"/>
        <v>23170605.150000002</v>
      </c>
      <c r="M995" s="251">
        <f t="shared" si="221"/>
        <v>0</v>
      </c>
      <c r="N995" s="251">
        <f t="shared" si="221"/>
        <v>0</v>
      </c>
      <c r="O995" s="251">
        <f t="shared" si="221"/>
        <v>0</v>
      </c>
      <c r="P995" s="251">
        <f t="shared" si="221"/>
        <v>23170605.150000002</v>
      </c>
      <c r="Q995" s="251">
        <f t="shared" si="221"/>
        <v>0</v>
      </c>
      <c r="R995" s="251">
        <f t="shared" si="221"/>
        <v>0</v>
      </c>
      <c r="S995" s="252"/>
      <c r="T995" s="100"/>
      <c r="U995" s="100"/>
    </row>
  </sheetData>
  <autoFilter ref="A10:X995">
    <filterColumn colId="4"/>
  </autoFilter>
  <mergeCells count="263">
    <mergeCell ref="A962:B962"/>
    <mergeCell ref="A963:S963"/>
    <mergeCell ref="A965:B965"/>
    <mergeCell ref="A947:S947"/>
    <mergeCell ref="A950:B950"/>
    <mergeCell ref="A956:S956"/>
    <mergeCell ref="A958:B958"/>
    <mergeCell ref="A981:B981"/>
    <mergeCell ref="A982:S982"/>
    <mergeCell ref="A995:B995"/>
    <mergeCell ref="A968:B968"/>
    <mergeCell ref="A969:S969"/>
    <mergeCell ref="A972:B972"/>
    <mergeCell ref="A973:S973"/>
    <mergeCell ref="A978:B978"/>
    <mergeCell ref="A979:S979"/>
    <mergeCell ref="A592:S592"/>
    <mergeCell ref="A594:B594"/>
    <mergeCell ref="A966:S966"/>
    <mergeCell ref="A936:B936"/>
    <mergeCell ref="A940:S940"/>
    <mergeCell ref="A942:B942"/>
    <mergeCell ref="A951:S951"/>
    <mergeCell ref="A955:B955"/>
    <mergeCell ref="A959:S959"/>
    <mergeCell ref="A926:B926"/>
    <mergeCell ref="A927:S927"/>
    <mergeCell ref="A932:B932"/>
    <mergeCell ref="A933:S933"/>
    <mergeCell ref="A915:B915"/>
    <mergeCell ref="A916:S916"/>
    <mergeCell ref="A920:B920"/>
    <mergeCell ref="A921:S921"/>
    <mergeCell ref="A923:B923"/>
    <mergeCell ref="A924:S924"/>
    <mergeCell ref="A902:B902"/>
    <mergeCell ref="A903:S903"/>
    <mergeCell ref="A906:B906"/>
    <mergeCell ref="A943:S943"/>
    <mergeCell ref="A946:B946"/>
    <mergeCell ref="A907:S907"/>
    <mergeCell ref="A889:B889"/>
    <mergeCell ref="A890:S890"/>
    <mergeCell ref="A893:B893"/>
    <mergeCell ref="A894:S894"/>
    <mergeCell ref="A896:B896"/>
    <mergeCell ref="A897:S897"/>
    <mergeCell ref="A875:B875"/>
    <mergeCell ref="A879:S879"/>
    <mergeCell ref="A882:B882"/>
    <mergeCell ref="A883:S883"/>
    <mergeCell ref="A885:B885"/>
    <mergeCell ref="A886:S886"/>
    <mergeCell ref="A862:B862"/>
    <mergeCell ref="A863:S863"/>
    <mergeCell ref="A872:B872"/>
    <mergeCell ref="A873:S873"/>
    <mergeCell ref="A859:S859"/>
    <mergeCell ref="A577:B577"/>
    <mergeCell ref="A578:S578"/>
    <mergeCell ref="A582:B582"/>
    <mergeCell ref="A583:S583"/>
    <mergeCell ref="A615:S615"/>
    <mergeCell ref="A623:B623"/>
    <mergeCell ref="A624:S624"/>
    <mergeCell ref="A828:B828"/>
    <mergeCell ref="A829:S829"/>
    <mergeCell ref="A839:B839"/>
    <mergeCell ref="A840:S840"/>
    <mergeCell ref="A844:B844"/>
    <mergeCell ref="A845:S845"/>
    <mergeCell ref="A808:B808"/>
    <mergeCell ref="A809:S809"/>
    <mergeCell ref="A819:B819"/>
    <mergeCell ref="A820:S820"/>
    <mergeCell ref="A823:B823"/>
    <mergeCell ref="A824:S824"/>
    <mergeCell ref="A628:B628"/>
    <mergeCell ref="A629:S629"/>
    <mergeCell ref="A791:B791"/>
    <mergeCell ref="A792:S792"/>
    <mergeCell ref="A570:B570"/>
    <mergeCell ref="A571:S571"/>
    <mergeCell ref="A573:B573"/>
    <mergeCell ref="A937:S937"/>
    <mergeCell ref="A939:B939"/>
    <mergeCell ref="A574:S574"/>
    <mergeCell ref="A598:B598"/>
    <mergeCell ref="A599:S599"/>
    <mergeCell ref="A602:B602"/>
    <mergeCell ref="A603:S603"/>
    <mergeCell ref="A606:B606"/>
    <mergeCell ref="A607:S607"/>
    <mergeCell ref="A585:B585"/>
    <mergeCell ref="A586:S586"/>
    <mergeCell ref="A588:B588"/>
    <mergeCell ref="A589:S589"/>
    <mergeCell ref="A591:B591"/>
    <mergeCell ref="A595:S595"/>
    <mergeCell ref="A626:B626"/>
    <mergeCell ref="A627:S627"/>
    <mergeCell ref="A611:B611"/>
    <mergeCell ref="A612:S612"/>
    <mergeCell ref="A614:B614"/>
    <mergeCell ref="A858:B858"/>
    <mergeCell ref="A553:B553"/>
    <mergeCell ref="A554:S554"/>
    <mergeCell ref="A556:B556"/>
    <mergeCell ref="A557:S557"/>
    <mergeCell ref="A560:B560"/>
    <mergeCell ref="A561:S561"/>
    <mergeCell ref="A537:B537"/>
    <mergeCell ref="A538:S538"/>
    <mergeCell ref="A546:B546"/>
    <mergeCell ref="A547:S547"/>
    <mergeCell ref="A549:B549"/>
    <mergeCell ref="A550:S550"/>
    <mergeCell ref="A521:B521"/>
    <mergeCell ref="A522:S522"/>
    <mergeCell ref="A525:B525"/>
    <mergeCell ref="A526:S526"/>
    <mergeCell ref="A531:B531"/>
    <mergeCell ref="A535:S535"/>
    <mergeCell ref="A508:B508"/>
    <mergeCell ref="A509:S509"/>
    <mergeCell ref="A515:B515"/>
    <mergeCell ref="A516:S516"/>
    <mergeCell ref="A518:B518"/>
    <mergeCell ref="A519:S519"/>
    <mergeCell ref="A532:S532"/>
    <mergeCell ref="A534:B534"/>
    <mergeCell ref="A496:B496"/>
    <mergeCell ref="A497:S497"/>
    <mergeCell ref="A499:B499"/>
    <mergeCell ref="A500:S500"/>
    <mergeCell ref="A505:B505"/>
    <mergeCell ref="A506:S506"/>
    <mergeCell ref="A484:B484"/>
    <mergeCell ref="A485:S485"/>
    <mergeCell ref="A488:B488"/>
    <mergeCell ref="A489:S489"/>
    <mergeCell ref="A461:B461"/>
    <mergeCell ref="A462:S462"/>
    <mergeCell ref="A468:B468"/>
    <mergeCell ref="A469:S469"/>
    <mergeCell ref="A473:B473"/>
    <mergeCell ref="A474:S474"/>
    <mergeCell ref="A446:B446"/>
    <mergeCell ref="A447:S447"/>
    <mergeCell ref="A452:B452"/>
    <mergeCell ref="A453:S453"/>
    <mergeCell ref="A456:B456"/>
    <mergeCell ref="A457:S457"/>
    <mergeCell ref="A301:S301"/>
    <mergeCell ref="A309:B309"/>
    <mergeCell ref="A310:S310"/>
    <mergeCell ref="A311:B311"/>
    <mergeCell ref="A436:B436"/>
    <mergeCell ref="A437:S437"/>
    <mergeCell ref="A291:S291"/>
    <mergeCell ref="A294:B294"/>
    <mergeCell ref="A295:S295"/>
    <mergeCell ref="A297:B297"/>
    <mergeCell ref="A298:S298"/>
    <mergeCell ref="A300:B300"/>
    <mergeCell ref="A281:S281"/>
    <mergeCell ref="A283:B283"/>
    <mergeCell ref="A284:S284"/>
    <mergeCell ref="A286:B286"/>
    <mergeCell ref="A287:S287"/>
    <mergeCell ref="A290:B290"/>
    <mergeCell ref="A270:S270"/>
    <mergeCell ref="A272:B272"/>
    <mergeCell ref="A273:S273"/>
    <mergeCell ref="A277:B277"/>
    <mergeCell ref="A278:S278"/>
    <mergeCell ref="A280:B280"/>
    <mergeCell ref="A261:S261"/>
    <mergeCell ref="A264:B264"/>
    <mergeCell ref="A265:S265"/>
    <mergeCell ref="A269:B269"/>
    <mergeCell ref="A251:S251"/>
    <mergeCell ref="A254:B254"/>
    <mergeCell ref="A255:S255"/>
    <mergeCell ref="A257:B257"/>
    <mergeCell ref="A258:S258"/>
    <mergeCell ref="A260:B260"/>
    <mergeCell ref="A203:S203"/>
    <mergeCell ref="A205:B205"/>
    <mergeCell ref="A233:S233"/>
    <mergeCell ref="A236:B236"/>
    <mergeCell ref="A237:S237"/>
    <mergeCell ref="A240:B240"/>
    <mergeCell ref="A241:S241"/>
    <mergeCell ref="A250:B250"/>
    <mergeCell ref="A218:S218"/>
    <mergeCell ref="A225:B225"/>
    <mergeCell ref="A226:S226"/>
    <mergeCell ref="A228:B228"/>
    <mergeCell ref="A229:S229"/>
    <mergeCell ref="A232:B232"/>
    <mergeCell ref="A181:S181"/>
    <mergeCell ref="A186:B186"/>
    <mergeCell ref="A178:S178"/>
    <mergeCell ref="A180:B180"/>
    <mergeCell ref="A187:S187"/>
    <mergeCell ref="A190:B190"/>
    <mergeCell ref="A876:S876"/>
    <mergeCell ref="A878:B878"/>
    <mergeCell ref="A159:S159"/>
    <mergeCell ref="A163:B163"/>
    <mergeCell ref="A164:S164"/>
    <mergeCell ref="A173:B173"/>
    <mergeCell ref="A174:S174"/>
    <mergeCell ref="A177:B177"/>
    <mergeCell ref="A206:S206"/>
    <mergeCell ref="A208:B208"/>
    <mergeCell ref="A209:S209"/>
    <mergeCell ref="A214:B214"/>
    <mergeCell ref="A215:S215"/>
    <mergeCell ref="A217:B217"/>
    <mergeCell ref="A191:S191"/>
    <mergeCell ref="A194:B194"/>
    <mergeCell ref="A195:S195"/>
    <mergeCell ref="A202:B202"/>
    <mergeCell ref="A143:S143"/>
    <mergeCell ref="A147:B147"/>
    <mergeCell ref="A148:S148"/>
    <mergeCell ref="A152:B152"/>
    <mergeCell ref="A153:S153"/>
    <mergeCell ref="A11:B11"/>
    <mergeCell ref="A12:S12"/>
    <mergeCell ref="A13:B13"/>
    <mergeCell ref="A158:B158"/>
    <mergeCell ref="A14:S14"/>
    <mergeCell ref="A122:B122"/>
    <mergeCell ref="A123:S123"/>
    <mergeCell ref="A133:B133"/>
    <mergeCell ref="A134:S134"/>
    <mergeCell ref="A142:B142"/>
    <mergeCell ref="P1:S1"/>
    <mergeCell ref="H2:S2"/>
    <mergeCell ref="A3:S3"/>
    <mergeCell ref="A5:A9"/>
    <mergeCell ref="B5:B9"/>
    <mergeCell ref="C5:C9"/>
    <mergeCell ref="D5:D9"/>
    <mergeCell ref="E5:E9"/>
    <mergeCell ref="F5:F9"/>
    <mergeCell ref="G5:G9"/>
    <mergeCell ref="O7:O8"/>
    <mergeCell ref="P7:Q7"/>
    <mergeCell ref="R7:R8"/>
    <mergeCell ref="H5:H9"/>
    <mergeCell ref="I5:I8"/>
    <mergeCell ref="J5:J8"/>
    <mergeCell ref="K5:K8"/>
    <mergeCell ref="L5:R5"/>
    <mergeCell ref="S5:S9"/>
    <mergeCell ref="L6:L8"/>
    <mergeCell ref="M6:R6"/>
    <mergeCell ref="M7:M8"/>
    <mergeCell ref="N7:N8"/>
  </mergeCells>
  <pageMargins left="0.39370078740157483" right="0.39370078740157483" top="1.3779527559055118" bottom="0.39370078740157483" header="0" footer="0"/>
  <pageSetup paperSize="9" scale="85" fitToHeight="0" orientation="landscape" r:id="rId1"/>
  <headerFooter>
    <oddFooter>&amp;C&amp;P</oddFoot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98"/>
  <sheetViews>
    <sheetView view="pageBreakPreview" topLeftCell="M1" zoomScaleSheetLayoutView="100" workbookViewId="0">
      <selection activeCell="Q2" sqref="Q2"/>
    </sheetView>
  </sheetViews>
  <sheetFormatPr defaultRowHeight="12.75"/>
  <cols>
    <col min="1" max="1" width="4.1640625" style="2" customWidth="1"/>
    <col min="2" max="2" width="33.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3.5" style="1" customWidth="1"/>
    <col min="8" max="9" width="10.6640625" style="1" customWidth="1"/>
    <col min="10" max="10" width="7.6640625" style="1" hidden="1" customWidth="1"/>
    <col min="11" max="11" width="11.33203125" style="1" customWidth="1"/>
    <col min="12" max="12" width="8" style="1" hidden="1" customWidth="1"/>
    <col min="13" max="13" width="10.5" style="1" customWidth="1"/>
    <col min="14" max="14" width="7.5" style="1" hidden="1" customWidth="1"/>
    <col min="15" max="15" width="10" style="1" customWidth="1"/>
    <col min="16" max="16" width="7" style="1" hidden="1" customWidth="1"/>
    <col min="17" max="17" width="10" style="1" customWidth="1"/>
    <col min="18" max="18" width="7.1640625" style="1" hidden="1" customWidth="1"/>
    <col min="19" max="19" width="9.83203125" style="1" customWidth="1"/>
    <col min="20" max="20" width="4.33203125" style="18" customWidth="1"/>
    <col min="21" max="21" width="11.1640625" style="3" customWidth="1"/>
    <col min="22" max="22" width="8.1640625" style="3" customWidth="1"/>
    <col min="23" max="23" width="8.83203125" style="1" customWidth="1"/>
    <col min="24" max="24" width="13.1640625" style="1" customWidth="1"/>
    <col min="25" max="25" width="7.83203125" style="3" customWidth="1"/>
    <col min="26" max="26" width="11.1640625" style="3" customWidth="1"/>
    <col min="27" max="27" width="7.33203125" style="3" customWidth="1"/>
    <col min="28" max="28" width="10" style="3" customWidth="1"/>
    <col min="29" max="29" width="4.33203125" style="3" customWidth="1"/>
    <col min="30" max="30" width="3.83203125" style="3" customWidth="1"/>
    <col min="31" max="31" width="4" style="3" customWidth="1"/>
    <col min="32" max="32" width="3.83203125" style="3" customWidth="1"/>
    <col min="33" max="34" width="4.5" style="3" customWidth="1"/>
    <col min="35" max="35" width="11.33203125" style="3" customWidth="1"/>
    <col min="36" max="37" width="10.83203125" style="3" customWidth="1"/>
    <col min="38" max="38" width="5.6640625" style="3" customWidth="1"/>
    <col min="39" max="39" width="12" style="2" hidden="1" customWidth="1"/>
    <col min="40" max="40" width="8.33203125" style="8" hidden="1" customWidth="1"/>
    <col min="41" max="41" width="13.6640625" style="8" hidden="1" customWidth="1"/>
    <col min="42" max="46" width="14" style="8" hidden="1" customWidth="1"/>
    <col min="47" max="47" width="9.5" style="8" hidden="1" customWidth="1"/>
    <col min="48" max="48" width="9" style="8" hidden="1" customWidth="1"/>
    <col min="49" max="49" width="8.5" style="8" hidden="1" customWidth="1"/>
    <col min="50" max="51" width="14" style="8" hidden="1" customWidth="1"/>
    <col min="52" max="52" width="8.33203125" style="8" hidden="1" customWidth="1"/>
    <col min="53" max="53" width="8.6640625" style="8" hidden="1" customWidth="1"/>
    <col min="54" max="57" width="9.5" style="2" hidden="1" customWidth="1"/>
    <col min="58" max="58" width="10" style="2" hidden="1" customWidth="1"/>
    <col min="59" max="63" width="9.5" style="2" hidden="1" customWidth="1"/>
    <col min="64" max="76" width="9.33203125" style="2" hidden="1" customWidth="1"/>
    <col min="77" max="77" width="9.33203125" style="30" hidden="1" customWidth="1"/>
    <col min="78" max="78" width="9.5" style="30" hidden="1" customWidth="1"/>
    <col min="79" max="79" width="10.6640625" style="2" hidden="1" customWidth="1"/>
    <col min="80" max="82" width="9.33203125" style="2" hidden="1" customWidth="1"/>
    <col min="83" max="83" width="9.33203125" style="2" customWidth="1"/>
    <col min="84" max="16384" width="9.33203125" style="2"/>
  </cols>
  <sheetData>
    <row r="1" spans="1:81" s="4" customFormat="1" ht="47.25" customHeight="1">
      <c r="B1" s="20"/>
      <c r="C1" s="10"/>
      <c r="D1" s="10"/>
      <c r="E1" s="26"/>
      <c r="F1" s="26"/>
      <c r="G1" s="23"/>
      <c r="H1" s="8"/>
      <c r="I1" s="8"/>
      <c r="J1" s="26"/>
      <c r="K1" s="26"/>
      <c r="L1" s="26"/>
      <c r="M1" s="26"/>
      <c r="N1" s="26"/>
      <c r="O1" s="26"/>
      <c r="P1" s="26"/>
      <c r="Q1" s="26"/>
      <c r="R1" s="26"/>
      <c r="S1" s="26"/>
      <c r="T1" s="9"/>
      <c r="U1" s="12"/>
      <c r="V1" s="12"/>
      <c r="W1" s="12"/>
      <c r="Y1" s="13"/>
      <c r="Z1" s="13"/>
      <c r="AB1" s="479"/>
      <c r="AC1" s="479"/>
      <c r="AD1" s="479"/>
      <c r="AE1" s="479"/>
      <c r="AF1" s="479"/>
      <c r="AG1" s="479"/>
      <c r="AH1" s="479"/>
      <c r="AI1" s="480" t="s">
        <v>951</v>
      </c>
      <c r="AJ1" s="480"/>
      <c r="AK1" s="480"/>
      <c r="AL1" s="480"/>
      <c r="BD1" s="31"/>
      <c r="BE1" s="232"/>
      <c r="BF1" s="232"/>
      <c r="BG1" s="232"/>
      <c r="BH1" s="232"/>
      <c r="BI1" s="232"/>
      <c r="BJ1" s="232"/>
      <c r="BK1" s="232"/>
      <c r="BY1" s="14"/>
      <c r="BZ1" s="14"/>
    </row>
    <row r="2" spans="1:81" s="29" customFormat="1" ht="45.75" customHeight="1">
      <c r="AB2" s="480" t="s">
        <v>952</v>
      </c>
      <c r="AC2" s="480"/>
      <c r="AD2" s="480"/>
      <c r="AE2" s="480"/>
      <c r="AF2" s="480"/>
      <c r="AG2" s="480"/>
      <c r="AH2" s="480"/>
      <c r="AI2" s="480"/>
      <c r="AJ2" s="480"/>
      <c r="AK2" s="480"/>
      <c r="AL2" s="480"/>
    </row>
    <row r="3" spans="1:81" s="4" customFormat="1" ht="12.75" customHeight="1">
      <c r="A3" s="27"/>
      <c r="B3" s="20"/>
      <c r="C3" s="27"/>
      <c r="D3" s="27"/>
      <c r="E3" s="27"/>
      <c r="F3" s="27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BY3" s="14"/>
      <c r="BZ3" s="14"/>
    </row>
    <row r="4" spans="1:81" s="4" customFormat="1" ht="12" customHeight="1">
      <c r="A4" s="219" t="s">
        <v>968</v>
      </c>
      <c r="B4" s="219"/>
      <c r="C4" s="220"/>
      <c r="D4" s="220"/>
      <c r="E4" s="220"/>
      <c r="F4" s="220"/>
      <c r="G4" s="219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19"/>
      <c r="AK4" s="219"/>
      <c r="AL4" s="220"/>
      <c r="BY4" s="14"/>
      <c r="BZ4" s="14"/>
    </row>
    <row r="5" spans="1:81" s="4" customFormat="1" ht="12" customHeight="1">
      <c r="A5" s="21"/>
      <c r="B5" s="21"/>
      <c r="C5" s="21"/>
      <c r="D5" s="21"/>
      <c r="E5" s="21"/>
      <c r="F5" s="21"/>
      <c r="G5" s="25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7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Y5" s="22"/>
      <c r="BZ5" s="22"/>
    </row>
    <row r="6" spans="1:81" s="165" customFormat="1" ht="21" customHeight="1">
      <c r="A6" s="207" t="s">
        <v>116</v>
      </c>
      <c r="B6" s="207" t="s">
        <v>15</v>
      </c>
      <c r="C6" s="221" t="s">
        <v>133</v>
      </c>
      <c r="D6" s="221" t="s">
        <v>153</v>
      </c>
      <c r="E6" s="167"/>
      <c r="F6" s="167"/>
      <c r="G6" s="206" t="s">
        <v>25</v>
      </c>
      <c r="H6" s="224" t="s">
        <v>97</v>
      </c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5" t="s">
        <v>26</v>
      </c>
      <c r="AF6" s="226"/>
      <c r="AG6" s="226"/>
      <c r="AH6" s="226"/>
      <c r="AI6" s="226"/>
      <c r="AJ6" s="226"/>
      <c r="AK6" s="226"/>
      <c r="AL6" s="227"/>
      <c r="AN6" s="233" t="s">
        <v>137</v>
      </c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5"/>
      <c r="AZ6" s="189" t="s">
        <v>154</v>
      </c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 t="s">
        <v>168</v>
      </c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Y6" s="194" t="s">
        <v>170</v>
      </c>
      <c r="BZ6" s="194" t="s">
        <v>171</v>
      </c>
      <c r="CA6" s="189" t="s">
        <v>172</v>
      </c>
      <c r="CB6" s="189" t="s">
        <v>173</v>
      </c>
      <c r="CC6" s="189" t="s">
        <v>174</v>
      </c>
    </row>
    <row r="7" spans="1:81" s="165" customFormat="1" ht="21" customHeight="1">
      <c r="A7" s="208"/>
      <c r="B7" s="208"/>
      <c r="C7" s="222"/>
      <c r="D7" s="222"/>
      <c r="E7" s="169"/>
      <c r="F7" s="169"/>
      <c r="G7" s="194"/>
      <c r="H7" s="225" t="s">
        <v>138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 s="202" t="s">
        <v>27</v>
      </c>
      <c r="U7" s="199"/>
      <c r="V7" s="202" t="s">
        <v>28</v>
      </c>
      <c r="W7" s="213"/>
      <c r="X7" s="214"/>
      <c r="Y7" s="202" t="s">
        <v>29</v>
      </c>
      <c r="Z7" s="199"/>
      <c r="AA7" s="202" t="s">
        <v>30</v>
      </c>
      <c r="AB7" s="199"/>
      <c r="AC7" s="202" t="s">
        <v>31</v>
      </c>
      <c r="AD7" s="199"/>
      <c r="AE7" s="198" t="s">
        <v>13</v>
      </c>
      <c r="AF7" s="199"/>
      <c r="AG7" s="198" t="s">
        <v>139</v>
      </c>
      <c r="AH7" s="199"/>
      <c r="AI7" s="210" t="s">
        <v>140</v>
      </c>
      <c r="AJ7" s="210" t="s">
        <v>141</v>
      </c>
      <c r="AK7" s="210" t="s">
        <v>142</v>
      </c>
      <c r="AL7" s="210" t="s">
        <v>14</v>
      </c>
      <c r="AN7" s="236" t="s">
        <v>155</v>
      </c>
      <c r="AO7" s="236" t="s">
        <v>156</v>
      </c>
      <c r="AP7" s="236" t="s">
        <v>157</v>
      </c>
      <c r="AQ7" s="236" t="s">
        <v>158</v>
      </c>
      <c r="AR7" s="236" t="s">
        <v>159</v>
      </c>
      <c r="AS7" s="236" t="s">
        <v>160</v>
      </c>
      <c r="AT7" s="236" t="s">
        <v>161</v>
      </c>
      <c r="AU7" s="236" t="s">
        <v>162</v>
      </c>
      <c r="AV7" s="236" t="s">
        <v>163</v>
      </c>
      <c r="AW7" s="236" t="s">
        <v>164</v>
      </c>
      <c r="AX7" s="236" t="s">
        <v>165</v>
      </c>
      <c r="AY7" s="236" t="s">
        <v>166</v>
      </c>
      <c r="AZ7" s="236" t="s">
        <v>155</v>
      </c>
      <c r="BA7" s="236" t="s">
        <v>156</v>
      </c>
      <c r="BB7" s="236" t="s">
        <v>157</v>
      </c>
      <c r="BC7" s="236" t="s">
        <v>158</v>
      </c>
      <c r="BD7" s="236" t="s">
        <v>159</v>
      </c>
      <c r="BE7" s="236" t="s">
        <v>160</v>
      </c>
      <c r="BF7" s="236" t="s">
        <v>161</v>
      </c>
      <c r="BG7" s="236" t="s">
        <v>162</v>
      </c>
      <c r="BH7" s="236" t="s">
        <v>163</v>
      </c>
      <c r="BI7" s="236" t="s">
        <v>164</v>
      </c>
      <c r="BJ7" s="236" t="s">
        <v>165</v>
      </c>
      <c r="BK7" s="236" t="s">
        <v>166</v>
      </c>
      <c r="BL7" s="238" t="s">
        <v>155</v>
      </c>
      <c r="BM7" s="238" t="s">
        <v>156</v>
      </c>
      <c r="BN7" s="238" t="s">
        <v>157</v>
      </c>
      <c r="BO7" s="238" t="s">
        <v>158</v>
      </c>
      <c r="BP7" s="238" t="s">
        <v>159</v>
      </c>
      <c r="BQ7" s="238" t="s">
        <v>160</v>
      </c>
      <c r="BR7" s="238" t="s">
        <v>161</v>
      </c>
      <c r="BS7" s="238" t="s">
        <v>162</v>
      </c>
      <c r="BT7" s="238" t="s">
        <v>163</v>
      </c>
      <c r="BU7" s="238" t="s">
        <v>164</v>
      </c>
      <c r="BV7" s="238" t="s">
        <v>165</v>
      </c>
      <c r="BW7" s="238" t="s">
        <v>166</v>
      </c>
      <c r="BY7" s="194"/>
      <c r="BZ7" s="194"/>
      <c r="CA7" s="189"/>
      <c r="CB7" s="189"/>
      <c r="CC7" s="189"/>
    </row>
    <row r="8" spans="1:81" s="165" customFormat="1" ht="78" customHeight="1">
      <c r="A8" s="208"/>
      <c r="B8" s="208"/>
      <c r="C8" s="223"/>
      <c r="D8" s="223"/>
      <c r="E8" s="169"/>
      <c r="F8" s="169"/>
      <c r="G8" s="195"/>
      <c r="H8" s="170" t="s">
        <v>143</v>
      </c>
      <c r="I8" s="170" t="s">
        <v>178</v>
      </c>
      <c r="J8" s="196" t="s">
        <v>179</v>
      </c>
      <c r="K8" s="197"/>
      <c r="L8" s="196" t="s">
        <v>180</v>
      </c>
      <c r="M8" s="197"/>
      <c r="N8" s="196" t="s">
        <v>181</v>
      </c>
      <c r="O8" s="197"/>
      <c r="P8" s="196" t="s">
        <v>182</v>
      </c>
      <c r="Q8" s="197"/>
      <c r="R8" s="196" t="s">
        <v>183</v>
      </c>
      <c r="S8" s="197"/>
      <c r="T8" s="200"/>
      <c r="U8" s="201"/>
      <c r="V8" s="215"/>
      <c r="W8" s="216"/>
      <c r="X8" s="217"/>
      <c r="Y8" s="200"/>
      <c r="Z8" s="201"/>
      <c r="AA8" s="200"/>
      <c r="AB8" s="201"/>
      <c r="AC8" s="200"/>
      <c r="AD8" s="201"/>
      <c r="AE8" s="200"/>
      <c r="AF8" s="201"/>
      <c r="AG8" s="200"/>
      <c r="AH8" s="201"/>
      <c r="AI8" s="228"/>
      <c r="AJ8" s="212"/>
      <c r="AK8" s="212"/>
      <c r="AL8" s="212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Y8" s="194"/>
      <c r="BZ8" s="194"/>
      <c r="CA8" s="189"/>
      <c r="CB8" s="189"/>
      <c r="CC8" s="189"/>
    </row>
    <row r="9" spans="1:81" s="165" customFormat="1" ht="9" customHeight="1">
      <c r="A9" s="208"/>
      <c r="B9" s="208"/>
      <c r="C9" s="203" t="s">
        <v>98</v>
      </c>
      <c r="D9" s="203" t="s">
        <v>98</v>
      </c>
      <c r="E9" s="169"/>
      <c r="F9" s="169"/>
      <c r="G9" s="206" t="s">
        <v>20</v>
      </c>
      <c r="H9" s="203" t="s">
        <v>20</v>
      </c>
      <c r="I9" s="203" t="s">
        <v>20</v>
      </c>
      <c r="J9" s="203" t="s">
        <v>144</v>
      </c>
      <c r="K9" s="203" t="s">
        <v>20</v>
      </c>
      <c r="L9" s="203" t="s">
        <v>144</v>
      </c>
      <c r="M9" s="203" t="s">
        <v>20</v>
      </c>
      <c r="N9" s="203" t="s">
        <v>144</v>
      </c>
      <c r="O9" s="203" t="s">
        <v>20</v>
      </c>
      <c r="P9" s="203" t="s">
        <v>144</v>
      </c>
      <c r="Q9" s="203" t="s">
        <v>20</v>
      </c>
      <c r="R9" s="203" t="s">
        <v>144</v>
      </c>
      <c r="S9" s="203" t="s">
        <v>20</v>
      </c>
      <c r="T9" s="229" t="s">
        <v>32</v>
      </c>
      <c r="U9" s="207" t="s">
        <v>20</v>
      </c>
      <c r="V9" s="210" t="s">
        <v>940</v>
      </c>
      <c r="W9" s="206" t="s">
        <v>98</v>
      </c>
      <c r="X9" s="206" t="s">
        <v>20</v>
      </c>
      <c r="Y9" s="207" t="s">
        <v>98</v>
      </c>
      <c r="Z9" s="207" t="s">
        <v>20</v>
      </c>
      <c r="AA9" s="207" t="s">
        <v>98</v>
      </c>
      <c r="AB9" s="207" t="s">
        <v>20</v>
      </c>
      <c r="AC9" s="207" t="s">
        <v>99</v>
      </c>
      <c r="AD9" s="207" t="s">
        <v>20</v>
      </c>
      <c r="AE9" s="207" t="s">
        <v>98</v>
      </c>
      <c r="AF9" s="207" t="s">
        <v>20</v>
      </c>
      <c r="AG9" s="207" t="s">
        <v>98</v>
      </c>
      <c r="AH9" s="207" t="s">
        <v>20</v>
      </c>
      <c r="AI9" s="207" t="s">
        <v>20</v>
      </c>
      <c r="AJ9" s="207" t="s">
        <v>20</v>
      </c>
      <c r="AK9" s="207" t="s">
        <v>20</v>
      </c>
      <c r="AL9" s="207" t="s">
        <v>20</v>
      </c>
      <c r="AN9" s="206" t="s">
        <v>145</v>
      </c>
      <c r="AO9" s="206" t="s">
        <v>146</v>
      </c>
      <c r="AP9" s="206" t="s">
        <v>146</v>
      </c>
      <c r="AQ9" s="206" t="s">
        <v>146</v>
      </c>
      <c r="AR9" s="206" t="s">
        <v>146</v>
      </c>
      <c r="AS9" s="206" t="s">
        <v>146</v>
      </c>
      <c r="AT9" s="206" t="s">
        <v>147</v>
      </c>
      <c r="AU9" s="206" t="s">
        <v>145</v>
      </c>
      <c r="AV9" s="206" t="s">
        <v>145</v>
      </c>
      <c r="AW9" s="206" t="s">
        <v>145</v>
      </c>
      <c r="AX9" s="206" t="s">
        <v>145</v>
      </c>
      <c r="AY9" s="206" t="s">
        <v>145</v>
      </c>
      <c r="AZ9" s="206" t="s">
        <v>145</v>
      </c>
      <c r="BA9" s="206" t="s">
        <v>146</v>
      </c>
      <c r="BB9" s="206" t="s">
        <v>146</v>
      </c>
      <c r="BC9" s="206" t="s">
        <v>146</v>
      </c>
      <c r="BD9" s="206" t="s">
        <v>146</v>
      </c>
      <c r="BE9" s="206" t="s">
        <v>146</v>
      </c>
      <c r="BF9" s="206" t="s">
        <v>167</v>
      </c>
      <c r="BG9" s="206" t="s">
        <v>145</v>
      </c>
      <c r="BH9" s="206" t="s">
        <v>145</v>
      </c>
      <c r="BI9" s="206" t="s">
        <v>145</v>
      </c>
      <c r="BJ9" s="206" t="s">
        <v>145</v>
      </c>
      <c r="BK9" s="206" t="s">
        <v>145</v>
      </c>
      <c r="BL9" s="189" t="s">
        <v>145</v>
      </c>
      <c r="BM9" s="189" t="s">
        <v>146</v>
      </c>
      <c r="BN9" s="189" t="s">
        <v>146</v>
      </c>
      <c r="BO9" s="189" t="s">
        <v>146</v>
      </c>
      <c r="BP9" s="189" t="s">
        <v>146</v>
      </c>
      <c r="BQ9" s="189" t="s">
        <v>146</v>
      </c>
      <c r="BR9" s="189" t="s">
        <v>167</v>
      </c>
      <c r="BS9" s="189" t="s">
        <v>145</v>
      </c>
      <c r="BT9" s="189" t="s">
        <v>145</v>
      </c>
      <c r="BU9" s="189" t="s">
        <v>145</v>
      </c>
      <c r="BV9" s="189" t="s">
        <v>145</v>
      </c>
      <c r="BW9" s="189" t="s">
        <v>145</v>
      </c>
      <c r="BY9" s="194"/>
      <c r="BZ9" s="194"/>
      <c r="CA9" s="189"/>
      <c r="CB9" s="189"/>
      <c r="CC9" s="189"/>
    </row>
    <row r="10" spans="1:81" s="165" customFormat="1" ht="9.75" customHeight="1">
      <c r="A10" s="208"/>
      <c r="B10" s="208"/>
      <c r="C10" s="204"/>
      <c r="D10" s="204"/>
      <c r="E10" s="169"/>
      <c r="F10" s="169"/>
      <c r="G10" s="19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30"/>
      <c r="U10" s="208"/>
      <c r="V10" s="211"/>
      <c r="W10" s="194"/>
      <c r="X10" s="194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Y10" s="194"/>
      <c r="BZ10" s="194"/>
      <c r="CA10" s="189"/>
      <c r="CB10" s="189"/>
      <c r="CC10" s="189"/>
    </row>
    <row r="11" spans="1:81" s="165" customFormat="1" ht="25.5" customHeight="1">
      <c r="A11" s="209"/>
      <c r="B11" s="209"/>
      <c r="C11" s="205"/>
      <c r="D11" s="205"/>
      <c r="E11" s="171"/>
      <c r="F11" s="171"/>
      <c r="G11" s="19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31"/>
      <c r="U11" s="209"/>
      <c r="V11" s="212"/>
      <c r="W11" s="195"/>
      <c r="X11" s="195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Y11" s="195"/>
      <c r="BZ11" s="195"/>
      <c r="CA11" s="189"/>
      <c r="CB11" s="189"/>
      <c r="CC11" s="189"/>
    </row>
    <row r="12" spans="1:81" s="165" customFormat="1" ht="12" customHeight="1">
      <c r="A12" s="164" t="s">
        <v>21</v>
      </c>
      <c r="B12" s="164" t="s">
        <v>22</v>
      </c>
      <c r="C12" s="164"/>
      <c r="D12" s="164"/>
      <c r="E12" s="164"/>
      <c r="F12" s="164"/>
      <c r="G12" s="164">
        <v>3</v>
      </c>
      <c r="H12" s="164">
        <v>4</v>
      </c>
      <c r="I12" s="164">
        <v>5</v>
      </c>
      <c r="J12" s="164"/>
      <c r="K12" s="164">
        <v>6</v>
      </c>
      <c r="L12" s="164"/>
      <c r="M12" s="164">
        <v>7</v>
      </c>
      <c r="N12" s="164"/>
      <c r="O12" s="164">
        <v>8</v>
      </c>
      <c r="P12" s="164"/>
      <c r="Q12" s="164">
        <v>9</v>
      </c>
      <c r="R12" s="164"/>
      <c r="S12" s="164">
        <v>10</v>
      </c>
      <c r="T12" s="164">
        <v>11</v>
      </c>
      <c r="U12" s="164">
        <v>12</v>
      </c>
      <c r="V12" s="164">
        <v>13</v>
      </c>
      <c r="W12" s="164">
        <v>14</v>
      </c>
      <c r="X12" s="164">
        <v>15</v>
      </c>
      <c r="Y12" s="164">
        <v>16</v>
      </c>
      <c r="Z12" s="164">
        <v>17</v>
      </c>
      <c r="AA12" s="164">
        <v>18</v>
      </c>
      <c r="AB12" s="164">
        <v>19</v>
      </c>
      <c r="AC12" s="168">
        <v>20</v>
      </c>
      <c r="AD12" s="168">
        <v>21</v>
      </c>
      <c r="AE12" s="168">
        <v>22</v>
      </c>
      <c r="AF12" s="168">
        <v>23</v>
      </c>
      <c r="AG12" s="168">
        <v>24</v>
      </c>
      <c r="AH12" s="168">
        <v>25</v>
      </c>
      <c r="AI12" s="168">
        <v>26</v>
      </c>
      <c r="AJ12" s="168">
        <v>27</v>
      </c>
      <c r="AK12" s="168">
        <v>28</v>
      </c>
      <c r="AL12" s="168">
        <v>29</v>
      </c>
      <c r="AN12" s="164">
        <v>30</v>
      </c>
      <c r="AO12" s="164">
        <v>31</v>
      </c>
      <c r="AP12" s="164">
        <v>32</v>
      </c>
      <c r="AQ12" s="164">
        <v>33</v>
      </c>
      <c r="AR12" s="164">
        <v>34</v>
      </c>
      <c r="AS12" s="164">
        <v>35</v>
      </c>
      <c r="AT12" s="164">
        <v>41</v>
      </c>
      <c r="AU12" s="164">
        <v>42</v>
      </c>
      <c r="AV12" s="164">
        <v>43</v>
      </c>
      <c r="AW12" s="164">
        <v>44</v>
      </c>
      <c r="AX12" s="164">
        <v>45</v>
      </c>
      <c r="AY12" s="164">
        <v>46</v>
      </c>
      <c r="AZ12" s="164">
        <v>36</v>
      </c>
      <c r="BA12" s="164">
        <v>37</v>
      </c>
      <c r="BB12" s="164">
        <v>38</v>
      </c>
      <c r="BC12" s="164">
        <v>39</v>
      </c>
      <c r="BD12" s="164">
        <v>40</v>
      </c>
      <c r="BE12" s="164">
        <v>41</v>
      </c>
      <c r="BF12" s="164">
        <v>48</v>
      </c>
      <c r="BG12" s="164">
        <v>49</v>
      </c>
      <c r="BH12" s="164">
        <v>50</v>
      </c>
      <c r="BI12" s="164">
        <v>51</v>
      </c>
      <c r="BJ12" s="164">
        <v>52</v>
      </c>
      <c r="BK12" s="164">
        <v>53</v>
      </c>
      <c r="BL12" s="164">
        <v>42</v>
      </c>
      <c r="BM12" s="164">
        <v>43</v>
      </c>
      <c r="BN12" s="164">
        <v>44</v>
      </c>
      <c r="BO12" s="164">
        <v>45</v>
      </c>
      <c r="BP12" s="164">
        <v>46</v>
      </c>
      <c r="BQ12" s="164">
        <v>47</v>
      </c>
      <c r="BR12" s="164">
        <v>60</v>
      </c>
      <c r="BS12" s="164">
        <v>61</v>
      </c>
      <c r="BT12" s="164">
        <v>62</v>
      </c>
      <c r="BU12" s="164">
        <v>63</v>
      </c>
      <c r="BV12" s="164">
        <v>64</v>
      </c>
      <c r="BW12" s="164">
        <v>65</v>
      </c>
      <c r="BY12" s="166"/>
      <c r="BZ12" s="166"/>
      <c r="CA12" s="166"/>
      <c r="CB12" s="166"/>
    </row>
    <row r="13" spans="1:81" s="162" customFormat="1" ht="19.5" customHeight="1">
      <c r="A13" s="218" t="s">
        <v>188</v>
      </c>
      <c r="B13" s="218"/>
      <c r="C13" s="158" t="e">
        <f>C15+C313</f>
        <v>#REF!</v>
      </c>
      <c r="D13" s="159"/>
      <c r="E13" s="160"/>
      <c r="F13" s="160"/>
      <c r="G13" s="158">
        <f t="shared" ref="G13:U13" si="0">ROUND(G15+G313+G631,2)</f>
        <v>2404471033.6500001</v>
      </c>
      <c r="H13" s="158">
        <f t="shared" si="0"/>
        <v>56525684.530000001</v>
      </c>
      <c r="I13" s="158">
        <f t="shared" si="0"/>
        <v>21339367.23</v>
      </c>
      <c r="J13" s="158">
        <f t="shared" si="0"/>
        <v>17216</v>
      </c>
      <c r="K13" s="158">
        <f t="shared" si="0"/>
        <v>20258583.68</v>
      </c>
      <c r="L13" s="158">
        <f t="shared" si="0"/>
        <v>8563.52</v>
      </c>
      <c r="M13" s="158">
        <f t="shared" si="0"/>
        <v>7327852.0199999996</v>
      </c>
      <c r="N13" s="158">
        <f t="shared" si="0"/>
        <v>4592.6000000000004</v>
      </c>
      <c r="O13" s="158">
        <f t="shared" si="0"/>
        <v>2882820.95</v>
      </c>
      <c r="P13" s="158">
        <f t="shared" si="0"/>
        <v>790</v>
      </c>
      <c r="Q13" s="158">
        <f t="shared" si="0"/>
        <v>1302579.73</v>
      </c>
      <c r="R13" s="158">
        <f t="shared" si="0"/>
        <v>3988.6</v>
      </c>
      <c r="S13" s="158">
        <f t="shared" si="0"/>
        <v>3414480.92</v>
      </c>
      <c r="T13" s="161">
        <f t="shared" si="0"/>
        <v>11</v>
      </c>
      <c r="U13" s="158">
        <f t="shared" si="0"/>
        <v>23982175.91</v>
      </c>
      <c r="V13" s="160" t="s">
        <v>68</v>
      </c>
      <c r="W13" s="158">
        <f t="shared" ref="W13:AL13" si="1">ROUND(W15+W313+W631,2)</f>
        <v>565308.77</v>
      </c>
      <c r="X13" s="158">
        <f t="shared" si="1"/>
        <v>2188507751.4000001</v>
      </c>
      <c r="Y13" s="158">
        <f t="shared" si="1"/>
        <v>1175.8</v>
      </c>
      <c r="Z13" s="158">
        <f t="shared" si="1"/>
        <v>10779026.98</v>
      </c>
      <c r="AA13" s="158">
        <f t="shared" si="1"/>
        <v>1521</v>
      </c>
      <c r="AB13" s="158">
        <f t="shared" si="1"/>
        <v>4875808.8600000003</v>
      </c>
      <c r="AC13" s="158">
        <f t="shared" si="1"/>
        <v>0</v>
      </c>
      <c r="AD13" s="158">
        <f t="shared" si="1"/>
        <v>0</v>
      </c>
      <c r="AE13" s="158">
        <f t="shared" si="1"/>
        <v>0</v>
      </c>
      <c r="AF13" s="158">
        <f t="shared" si="1"/>
        <v>0</v>
      </c>
      <c r="AG13" s="158">
        <f t="shared" si="1"/>
        <v>0</v>
      </c>
      <c r="AH13" s="158">
        <f t="shared" si="1"/>
        <v>0</v>
      </c>
      <c r="AI13" s="158">
        <f t="shared" si="1"/>
        <v>11866834.390000001</v>
      </c>
      <c r="AJ13" s="158">
        <f t="shared" si="1"/>
        <v>71955834.379999995</v>
      </c>
      <c r="AK13" s="158">
        <f t="shared" si="1"/>
        <v>35977917.200000003</v>
      </c>
      <c r="AL13" s="158">
        <f t="shared" si="1"/>
        <v>0</v>
      </c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239" t="s">
        <v>176</v>
      </c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1"/>
      <c r="BY13" s="190" t="s">
        <v>177</v>
      </c>
      <c r="BZ13" s="191"/>
      <c r="CA13" s="182" t="s">
        <v>175</v>
      </c>
      <c r="CB13" s="182"/>
      <c r="CC13" s="182"/>
    </row>
    <row r="14" spans="1:81" s="36" customFormat="1" ht="15" customHeight="1">
      <c r="A14" s="354" t="s">
        <v>190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78"/>
      <c r="BL14" s="242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4"/>
      <c r="BY14" s="192"/>
      <c r="BZ14" s="193"/>
      <c r="CA14" s="182"/>
      <c r="CB14" s="182"/>
      <c r="CC14" s="182"/>
    </row>
    <row r="15" spans="1:81" s="124" customFormat="1" ht="16.5" customHeight="1">
      <c r="A15" s="218" t="s">
        <v>189</v>
      </c>
      <c r="B15" s="218"/>
      <c r="C15" s="356" t="e">
        <f>C124+C135+C144+C149+#REF!+C154+#REF!+C175+C179+#REF!+#REF!+#REF!+#REF!+#REF!+#REF!+#REF!+#REF!+C216+#REF!+#REF!+C234+#REF!+#REF!+#REF!+C256+C259+#REF!+#REF!+#REF!+#REF!+C288+#REF!+#REF!+#REF!+#REF!+C311</f>
        <v>#REF!</v>
      </c>
      <c r="D15" s="178" t="s">
        <v>113</v>
      </c>
      <c r="E15" s="160"/>
      <c r="F15" s="160"/>
      <c r="G15" s="356">
        <f t="shared" ref="G15:U15" si="2">G124+G135+G144+G149+G154+G160+G165+G175+G179+G188+G192+G196+G204+G207+G210+G216+G219+G227+G230+G234+G238+G242+G252+G256+G259+G262+G266+G271+G274+G279+G282+G285+G288+G292+G296+G299+G302+G311+G182</f>
        <v>786384945.60000002</v>
      </c>
      <c r="H15" s="356">
        <f t="shared" si="2"/>
        <v>22726859.420000002</v>
      </c>
      <c r="I15" s="356">
        <f t="shared" si="2"/>
        <v>5438322.7300000014</v>
      </c>
      <c r="J15" s="356">
        <f t="shared" si="2"/>
        <v>8613</v>
      </c>
      <c r="K15" s="356">
        <f t="shared" si="2"/>
        <v>10135175.49</v>
      </c>
      <c r="L15" s="356">
        <f t="shared" si="2"/>
        <v>3374.2</v>
      </c>
      <c r="M15" s="356">
        <f t="shared" si="2"/>
        <v>2887321.8400000003</v>
      </c>
      <c r="N15" s="356">
        <f t="shared" si="2"/>
        <v>2175.6</v>
      </c>
      <c r="O15" s="356">
        <f t="shared" si="2"/>
        <v>1365645.88</v>
      </c>
      <c r="P15" s="356">
        <f t="shared" si="2"/>
        <v>440</v>
      </c>
      <c r="Q15" s="356">
        <f t="shared" si="2"/>
        <v>725487.44</v>
      </c>
      <c r="R15" s="356">
        <f t="shared" si="2"/>
        <v>2540.6</v>
      </c>
      <c r="S15" s="356">
        <f t="shared" si="2"/>
        <v>2174906.04</v>
      </c>
      <c r="T15" s="357">
        <f t="shared" si="2"/>
        <v>11</v>
      </c>
      <c r="U15" s="356">
        <f t="shared" si="2"/>
        <v>23982175.91</v>
      </c>
      <c r="V15" s="356" t="s">
        <v>68</v>
      </c>
      <c r="W15" s="356">
        <f t="shared" ref="W15:AL15" si="3">W124+W135+W144+W149+W154+W160+W165+W175+W179+W188+W192+W196+W204+W207+W210+W216+W219+W227+W230+W234+W238+W242+W252+W256+W259+W262+W266+W271+W274+W279+W282+W285+W288+W292+W296+W299+W302+W311+W182</f>
        <v>178871.40999999997</v>
      </c>
      <c r="X15" s="356">
        <f t="shared" si="3"/>
        <v>692982929.69999981</v>
      </c>
      <c r="Y15" s="356">
        <f t="shared" si="3"/>
        <v>648.29999999999995</v>
      </c>
      <c r="Z15" s="356">
        <f t="shared" si="3"/>
        <v>5943224.3499999996</v>
      </c>
      <c r="AA15" s="356">
        <f t="shared" si="3"/>
        <v>0</v>
      </c>
      <c r="AB15" s="356">
        <f t="shared" si="3"/>
        <v>0</v>
      </c>
      <c r="AC15" s="356">
        <f t="shared" si="3"/>
        <v>0</v>
      </c>
      <c r="AD15" s="356">
        <f t="shared" si="3"/>
        <v>0</v>
      </c>
      <c r="AE15" s="356">
        <f t="shared" si="3"/>
        <v>0</v>
      </c>
      <c r="AF15" s="356">
        <f t="shared" si="3"/>
        <v>0</v>
      </c>
      <c r="AG15" s="356">
        <f t="shared" si="3"/>
        <v>0</v>
      </c>
      <c r="AH15" s="356">
        <f t="shared" si="3"/>
        <v>0</v>
      </c>
      <c r="AI15" s="356">
        <f t="shared" si="3"/>
        <v>5629878.7599999998</v>
      </c>
      <c r="AJ15" s="356">
        <f t="shared" si="3"/>
        <v>23413251.650000002</v>
      </c>
      <c r="AK15" s="356">
        <f t="shared" si="3"/>
        <v>11706625.809999997</v>
      </c>
      <c r="AL15" s="356">
        <f t="shared" si="3"/>
        <v>0</v>
      </c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Y15" s="130"/>
      <c r="BZ15" s="130"/>
      <c r="CA15" s="130"/>
      <c r="CB15" s="130"/>
      <c r="CC15" s="130"/>
    </row>
    <row r="16" spans="1:81" s="124" customFormat="1" ht="17.25" customHeight="1">
      <c r="A16" s="358" t="s">
        <v>36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Y16" s="130"/>
      <c r="BZ16" s="130"/>
      <c r="CA16" s="130"/>
      <c r="CB16" s="130"/>
      <c r="CC16" s="130"/>
    </row>
    <row r="17" spans="1:81" s="124" customFormat="1" ht="12" customHeight="1">
      <c r="A17" s="360">
        <v>1</v>
      </c>
      <c r="B17" s="361" t="s">
        <v>191</v>
      </c>
      <c r="C17" s="362"/>
      <c r="D17" s="363"/>
      <c r="E17" s="364"/>
      <c r="F17" s="364"/>
      <c r="G17" s="362">
        <f t="shared" ref="G17" si="4">ROUND(H17+U17+X17+Z17+AB17+AD17+AF17+AH17+AI17+AJ17+AK17+AL17,2)</f>
        <v>2877497.4</v>
      </c>
      <c r="H17" s="356">
        <f t="shared" ref="H17" si="5">I17+K17+M17+O17+Q17+S17</f>
        <v>0</v>
      </c>
      <c r="I17" s="362">
        <v>0</v>
      </c>
      <c r="J17" s="362">
        <v>0</v>
      </c>
      <c r="K17" s="365">
        <v>0</v>
      </c>
      <c r="L17" s="362">
        <v>0</v>
      </c>
      <c r="M17" s="362">
        <v>0</v>
      </c>
      <c r="N17" s="356">
        <v>0</v>
      </c>
      <c r="O17" s="356">
        <v>0</v>
      </c>
      <c r="P17" s="356">
        <v>0</v>
      </c>
      <c r="Q17" s="356">
        <v>0</v>
      </c>
      <c r="R17" s="356">
        <v>0</v>
      </c>
      <c r="S17" s="356">
        <v>0</v>
      </c>
      <c r="T17" s="366">
        <v>0</v>
      </c>
      <c r="U17" s="356">
        <v>0</v>
      </c>
      <c r="V17" s="367" t="s">
        <v>111</v>
      </c>
      <c r="W17" s="356">
        <v>707</v>
      </c>
      <c r="X17" s="356">
        <f t="shared" ref="X17:X79" si="6">ROUND(IF(V17="СК",3856.74,3886.86)*W17,2)</f>
        <v>2748010.02</v>
      </c>
      <c r="Y17" s="356">
        <v>0</v>
      </c>
      <c r="Z17" s="356">
        <v>0</v>
      </c>
      <c r="AA17" s="356">
        <v>0</v>
      </c>
      <c r="AB17" s="356">
        <v>0</v>
      </c>
      <c r="AC17" s="356">
        <v>0</v>
      </c>
      <c r="AD17" s="356">
        <v>0</v>
      </c>
      <c r="AE17" s="356">
        <v>0</v>
      </c>
      <c r="AF17" s="356">
        <v>0</v>
      </c>
      <c r="AG17" s="356">
        <v>0</v>
      </c>
      <c r="AH17" s="356">
        <v>0</v>
      </c>
      <c r="AI17" s="356">
        <v>0</v>
      </c>
      <c r="AJ17" s="177">
        <f>ROUND((X17+H17+AI17)/95.5*3,2)</f>
        <v>86324.92</v>
      </c>
      <c r="AK17" s="177">
        <f>ROUND((X17+H17+AI17)/95.5*1.5,2)</f>
        <v>43162.46</v>
      </c>
      <c r="AL17" s="177">
        <v>0</v>
      </c>
      <c r="AM17" s="121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Y17" s="125"/>
      <c r="BZ17" s="126"/>
      <c r="CA17" s="127"/>
      <c r="CB17" s="122"/>
      <c r="CC17" s="128"/>
    </row>
    <row r="18" spans="1:81" s="124" customFormat="1" ht="12" customHeight="1">
      <c r="A18" s="360">
        <v>2</v>
      </c>
      <c r="B18" s="368" t="s">
        <v>310</v>
      </c>
      <c r="C18" s="362"/>
      <c r="D18" s="160"/>
      <c r="E18" s="364"/>
      <c r="F18" s="369"/>
      <c r="G18" s="362">
        <f t="shared" ref="G18:G79" si="7">ROUND(H18+U18+X18+Z18+AB18+AD18+AF18+AH18+AI18+AJ18+AK18+AL18,2)</f>
        <v>2342313.2999999998</v>
      </c>
      <c r="H18" s="356">
        <f t="shared" ref="H18:H79" si="8">I18+K18+M18+O18+Q18+S18</f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356">
        <v>0</v>
      </c>
      <c r="O18" s="356">
        <v>0</v>
      </c>
      <c r="P18" s="356">
        <v>0</v>
      </c>
      <c r="Q18" s="356">
        <v>0</v>
      </c>
      <c r="R18" s="356">
        <v>0</v>
      </c>
      <c r="S18" s="356">
        <v>0</v>
      </c>
      <c r="T18" s="366">
        <v>0</v>
      </c>
      <c r="U18" s="356">
        <v>0</v>
      </c>
      <c r="V18" s="367" t="s">
        <v>112</v>
      </c>
      <c r="W18" s="356">
        <v>580</v>
      </c>
      <c r="X18" s="356">
        <f t="shared" si="6"/>
        <v>2236909.2000000002</v>
      </c>
      <c r="Y18" s="356">
        <v>0</v>
      </c>
      <c r="Z18" s="356">
        <v>0</v>
      </c>
      <c r="AA18" s="356">
        <v>0</v>
      </c>
      <c r="AB18" s="356">
        <v>0</v>
      </c>
      <c r="AC18" s="356">
        <v>0</v>
      </c>
      <c r="AD18" s="356">
        <v>0</v>
      </c>
      <c r="AE18" s="356">
        <v>0</v>
      </c>
      <c r="AF18" s="356">
        <v>0</v>
      </c>
      <c r="AG18" s="356">
        <v>0</v>
      </c>
      <c r="AH18" s="356">
        <v>0</v>
      </c>
      <c r="AI18" s="356">
        <v>0</v>
      </c>
      <c r="AJ18" s="177">
        <f>ROUND(X18/95.5*3,2)</f>
        <v>70269.399999999994</v>
      </c>
      <c r="AK18" s="177">
        <f t="shared" ref="AK18:AK79" si="9">ROUND(X18/95.5*1.5,2)</f>
        <v>35134.699999999997</v>
      </c>
      <c r="AL18" s="177">
        <v>0</v>
      </c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Y18" s="125"/>
      <c r="BZ18" s="126"/>
      <c r="CA18" s="127"/>
      <c r="CB18" s="122"/>
      <c r="CC18" s="128"/>
    </row>
    <row r="19" spans="1:81" s="124" customFormat="1" ht="12" customHeight="1">
      <c r="A19" s="360">
        <v>3</v>
      </c>
      <c r="B19" s="368" t="s">
        <v>307</v>
      </c>
      <c r="C19" s="362"/>
      <c r="D19" s="160"/>
      <c r="E19" s="364"/>
      <c r="F19" s="369"/>
      <c r="G19" s="362">
        <f t="shared" si="7"/>
        <v>5451936.1200000001</v>
      </c>
      <c r="H19" s="356">
        <f t="shared" si="8"/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356">
        <v>0</v>
      </c>
      <c r="O19" s="356">
        <v>0</v>
      </c>
      <c r="P19" s="356">
        <v>0</v>
      </c>
      <c r="Q19" s="356">
        <v>0</v>
      </c>
      <c r="R19" s="356">
        <v>0</v>
      </c>
      <c r="S19" s="356">
        <v>0</v>
      </c>
      <c r="T19" s="366">
        <v>0</v>
      </c>
      <c r="U19" s="356">
        <v>0</v>
      </c>
      <c r="V19" s="367" t="s">
        <v>112</v>
      </c>
      <c r="W19" s="356">
        <v>1350</v>
      </c>
      <c r="X19" s="356">
        <f t="shared" si="6"/>
        <v>5206599</v>
      </c>
      <c r="Y19" s="356">
        <v>0</v>
      </c>
      <c r="Z19" s="356">
        <v>0</v>
      </c>
      <c r="AA19" s="356">
        <v>0</v>
      </c>
      <c r="AB19" s="356">
        <v>0</v>
      </c>
      <c r="AC19" s="356">
        <v>0</v>
      </c>
      <c r="AD19" s="356">
        <v>0</v>
      </c>
      <c r="AE19" s="356">
        <v>0</v>
      </c>
      <c r="AF19" s="356">
        <v>0</v>
      </c>
      <c r="AG19" s="356">
        <v>0</v>
      </c>
      <c r="AH19" s="356">
        <v>0</v>
      </c>
      <c r="AI19" s="356">
        <v>0</v>
      </c>
      <c r="AJ19" s="177">
        <f t="shared" ref="AJ19:AJ79" si="10">ROUND(X19/95.5*3,2)</f>
        <v>163558.07999999999</v>
      </c>
      <c r="AK19" s="177">
        <f t="shared" si="9"/>
        <v>81779.039999999994</v>
      </c>
      <c r="AL19" s="177">
        <v>0</v>
      </c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Y19" s="125"/>
      <c r="BZ19" s="126"/>
      <c r="CA19" s="127"/>
      <c r="CB19" s="122"/>
      <c r="CC19" s="128"/>
    </row>
    <row r="20" spans="1:81" s="124" customFormat="1" ht="12" customHeight="1">
      <c r="A20" s="360">
        <v>4</v>
      </c>
      <c r="B20" s="368" t="s">
        <v>308</v>
      </c>
      <c r="C20" s="362"/>
      <c r="D20" s="160"/>
      <c r="E20" s="364"/>
      <c r="F20" s="369"/>
      <c r="G20" s="362">
        <f t="shared" si="7"/>
        <v>3182315.31</v>
      </c>
      <c r="H20" s="356">
        <f t="shared" si="8"/>
        <v>0</v>
      </c>
      <c r="I20" s="362">
        <v>0</v>
      </c>
      <c r="J20" s="362">
        <v>0</v>
      </c>
      <c r="K20" s="362">
        <v>0</v>
      </c>
      <c r="L20" s="362">
        <v>0</v>
      </c>
      <c r="M20" s="362">
        <v>0</v>
      </c>
      <c r="N20" s="356">
        <v>0</v>
      </c>
      <c r="O20" s="356">
        <v>0</v>
      </c>
      <c r="P20" s="356">
        <v>0</v>
      </c>
      <c r="Q20" s="356">
        <v>0</v>
      </c>
      <c r="R20" s="356">
        <v>0</v>
      </c>
      <c r="S20" s="356">
        <v>0</v>
      </c>
      <c r="T20" s="366">
        <v>0</v>
      </c>
      <c r="U20" s="356">
        <v>0</v>
      </c>
      <c r="V20" s="367" t="s">
        <v>112</v>
      </c>
      <c r="W20" s="356">
        <v>788</v>
      </c>
      <c r="X20" s="356">
        <f t="shared" si="6"/>
        <v>3039111.12</v>
      </c>
      <c r="Y20" s="356">
        <v>0</v>
      </c>
      <c r="Z20" s="356">
        <v>0</v>
      </c>
      <c r="AA20" s="356">
        <v>0</v>
      </c>
      <c r="AB20" s="356">
        <v>0</v>
      </c>
      <c r="AC20" s="356">
        <v>0</v>
      </c>
      <c r="AD20" s="356">
        <v>0</v>
      </c>
      <c r="AE20" s="356">
        <v>0</v>
      </c>
      <c r="AF20" s="356">
        <v>0</v>
      </c>
      <c r="AG20" s="356">
        <v>0</v>
      </c>
      <c r="AH20" s="356">
        <v>0</v>
      </c>
      <c r="AI20" s="356">
        <v>0</v>
      </c>
      <c r="AJ20" s="177">
        <f t="shared" si="10"/>
        <v>95469.46</v>
      </c>
      <c r="AK20" s="177">
        <f t="shared" si="9"/>
        <v>47734.73</v>
      </c>
      <c r="AL20" s="177">
        <v>0</v>
      </c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Y20" s="125"/>
      <c r="BZ20" s="126"/>
      <c r="CA20" s="127"/>
      <c r="CB20" s="122"/>
      <c r="CC20" s="128"/>
    </row>
    <row r="21" spans="1:81" s="124" customFormat="1" ht="12" customHeight="1">
      <c r="A21" s="360">
        <v>5</v>
      </c>
      <c r="B21" s="368" t="s">
        <v>309</v>
      </c>
      <c r="C21" s="362"/>
      <c r="D21" s="160"/>
      <c r="E21" s="364"/>
      <c r="F21" s="369"/>
      <c r="G21" s="362">
        <f t="shared" si="7"/>
        <v>3194430.72</v>
      </c>
      <c r="H21" s="356">
        <f t="shared" si="8"/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356">
        <v>0</v>
      </c>
      <c r="O21" s="356">
        <v>0</v>
      </c>
      <c r="P21" s="356">
        <v>0</v>
      </c>
      <c r="Q21" s="356">
        <v>0</v>
      </c>
      <c r="R21" s="356">
        <v>0</v>
      </c>
      <c r="S21" s="356">
        <v>0</v>
      </c>
      <c r="T21" s="366">
        <v>0</v>
      </c>
      <c r="U21" s="356">
        <v>0</v>
      </c>
      <c r="V21" s="367" t="s">
        <v>112</v>
      </c>
      <c r="W21" s="356">
        <v>791</v>
      </c>
      <c r="X21" s="356">
        <f t="shared" si="6"/>
        <v>3050681.34</v>
      </c>
      <c r="Y21" s="356">
        <v>0</v>
      </c>
      <c r="Z21" s="356">
        <v>0</v>
      </c>
      <c r="AA21" s="356">
        <v>0</v>
      </c>
      <c r="AB21" s="356">
        <v>0</v>
      </c>
      <c r="AC21" s="356">
        <v>0</v>
      </c>
      <c r="AD21" s="356">
        <v>0</v>
      </c>
      <c r="AE21" s="356">
        <v>0</v>
      </c>
      <c r="AF21" s="356">
        <v>0</v>
      </c>
      <c r="AG21" s="356">
        <v>0</v>
      </c>
      <c r="AH21" s="356">
        <v>0</v>
      </c>
      <c r="AI21" s="356">
        <v>0</v>
      </c>
      <c r="AJ21" s="177">
        <f t="shared" si="10"/>
        <v>95832.92</v>
      </c>
      <c r="AK21" s="177">
        <f t="shared" si="9"/>
        <v>47916.46</v>
      </c>
      <c r="AL21" s="177">
        <v>0</v>
      </c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Y21" s="125"/>
      <c r="BZ21" s="126"/>
      <c r="CA21" s="127"/>
      <c r="CB21" s="122"/>
      <c r="CC21" s="128"/>
    </row>
    <row r="22" spans="1:81" s="124" customFormat="1" ht="12" customHeight="1">
      <c r="A22" s="360">
        <v>6</v>
      </c>
      <c r="B22" s="368" t="s">
        <v>311</v>
      </c>
      <c r="C22" s="362"/>
      <c r="D22" s="160"/>
      <c r="E22" s="364"/>
      <c r="F22" s="369"/>
      <c r="G22" s="362">
        <f t="shared" si="7"/>
        <v>2297890.11</v>
      </c>
      <c r="H22" s="356">
        <f t="shared" si="8"/>
        <v>0</v>
      </c>
      <c r="I22" s="362">
        <v>0</v>
      </c>
      <c r="J22" s="362">
        <v>0</v>
      </c>
      <c r="K22" s="362">
        <v>0</v>
      </c>
      <c r="L22" s="362">
        <v>0</v>
      </c>
      <c r="M22" s="362">
        <v>0</v>
      </c>
      <c r="N22" s="356">
        <v>0</v>
      </c>
      <c r="O22" s="356">
        <v>0</v>
      </c>
      <c r="P22" s="356">
        <v>0</v>
      </c>
      <c r="Q22" s="356">
        <v>0</v>
      </c>
      <c r="R22" s="356">
        <v>0</v>
      </c>
      <c r="S22" s="356">
        <v>0</v>
      </c>
      <c r="T22" s="366">
        <v>0</v>
      </c>
      <c r="U22" s="356">
        <v>0</v>
      </c>
      <c r="V22" s="367" t="s">
        <v>112</v>
      </c>
      <c r="W22" s="356">
        <v>569</v>
      </c>
      <c r="X22" s="356">
        <f t="shared" si="6"/>
        <v>2194485.06</v>
      </c>
      <c r="Y22" s="356">
        <v>0</v>
      </c>
      <c r="Z22" s="356">
        <v>0</v>
      </c>
      <c r="AA22" s="356">
        <v>0</v>
      </c>
      <c r="AB22" s="356">
        <v>0</v>
      </c>
      <c r="AC22" s="356">
        <v>0</v>
      </c>
      <c r="AD22" s="356">
        <v>0</v>
      </c>
      <c r="AE22" s="356">
        <v>0</v>
      </c>
      <c r="AF22" s="356">
        <v>0</v>
      </c>
      <c r="AG22" s="356">
        <v>0</v>
      </c>
      <c r="AH22" s="356">
        <v>0</v>
      </c>
      <c r="AI22" s="356">
        <v>0</v>
      </c>
      <c r="AJ22" s="177">
        <f t="shared" si="10"/>
        <v>68936.7</v>
      </c>
      <c r="AK22" s="177">
        <f t="shared" si="9"/>
        <v>34468.35</v>
      </c>
      <c r="AL22" s="177">
        <v>0</v>
      </c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Y22" s="125"/>
      <c r="BZ22" s="126"/>
      <c r="CA22" s="127"/>
      <c r="CB22" s="122"/>
      <c r="CC22" s="128"/>
    </row>
    <row r="23" spans="1:81" s="124" customFormat="1" ht="12" customHeight="1">
      <c r="A23" s="360">
        <v>7</v>
      </c>
      <c r="B23" s="361" t="s">
        <v>193</v>
      </c>
      <c r="C23" s="362"/>
      <c r="D23" s="160"/>
      <c r="E23" s="364"/>
      <c r="F23" s="369"/>
      <c r="G23" s="362">
        <f t="shared" si="7"/>
        <v>2446276.81</v>
      </c>
      <c r="H23" s="356">
        <f t="shared" si="8"/>
        <v>1817041.81</v>
      </c>
      <c r="I23" s="362">
        <f>ROUND(242.99*'Приложение 1'!J21,2)</f>
        <v>486611.77</v>
      </c>
      <c r="J23" s="362">
        <v>750</v>
      </c>
      <c r="K23" s="365">
        <f>ROUND(J23*1176.73,2)</f>
        <v>882547.5</v>
      </c>
      <c r="L23" s="362">
        <v>233.5</v>
      </c>
      <c r="M23" s="362">
        <f>ROUND(L23*891.36*0.96,2)</f>
        <v>199807.26</v>
      </c>
      <c r="N23" s="356">
        <v>162</v>
      </c>
      <c r="O23" s="356">
        <f>ROUND(N23*627.71,2)</f>
        <v>101689.02</v>
      </c>
      <c r="P23" s="356">
        <v>0</v>
      </c>
      <c r="Q23" s="356">
        <v>0</v>
      </c>
      <c r="R23" s="356">
        <v>171</v>
      </c>
      <c r="S23" s="356">
        <f>ROUND(R23*856.06,2)</f>
        <v>146386.26</v>
      </c>
      <c r="T23" s="366">
        <v>0</v>
      </c>
      <c r="U23" s="356">
        <v>0</v>
      </c>
      <c r="V23" s="367"/>
      <c r="W23" s="356">
        <v>0</v>
      </c>
      <c r="X23" s="356">
        <v>0</v>
      </c>
      <c r="Y23" s="356">
        <v>0</v>
      </c>
      <c r="Z23" s="356">
        <v>0</v>
      </c>
      <c r="AA23" s="356">
        <v>0</v>
      </c>
      <c r="AB23" s="356">
        <v>0</v>
      </c>
      <c r="AC23" s="356">
        <v>0</v>
      </c>
      <c r="AD23" s="356">
        <v>0</v>
      </c>
      <c r="AE23" s="356">
        <v>0</v>
      </c>
      <c r="AF23" s="356">
        <v>0</v>
      </c>
      <c r="AG23" s="356">
        <v>0</v>
      </c>
      <c r="AH23" s="356">
        <v>0</v>
      </c>
      <c r="AI23" s="356">
        <f>ROUND(429276+89876.55,2)</f>
        <v>519152.55</v>
      </c>
      <c r="AJ23" s="177">
        <f>ROUND((X23+H23+AI23)/95.5*3,2)</f>
        <v>73388.3</v>
      </c>
      <c r="AK23" s="177">
        <f>ROUND((X23+H23+AI23)/95.5*1.5,2)</f>
        <v>36694.15</v>
      </c>
      <c r="AL23" s="177">
        <v>0</v>
      </c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Y23" s="125"/>
      <c r="BZ23" s="126"/>
      <c r="CA23" s="127"/>
      <c r="CB23" s="122"/>
      <c r="CC23" s="128"/>
    </row>
    <row r="24" spans="1:81" s="124" customFormat="1" ht="12" customHeight="1">
      <c r="A24" s="360">
        <v>8</v>
      </c>
      <c r="B24" s="361" t="s">
        <v>194</v>
      </c>
      <c r="C24" s="362"/>
      <c r="D24" s="160"/>
      <c r="E24" s="364"/>
      <c r="F24" s="369"/>
      <c r="G24" s="362">
        <f t="shared" si="7"/>
        <v>4013030.32</v>
      </c>
      <c r="H24" s="356">
        <f t="shared" si="8"/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356">
        <v>0</v>
      </c>
      <c r="O24" s="356">
        <v>0</v>
      </c>
      <c r="P24" s="356">
        <v>0</v>
      </c>
      <c r="Q24" s="356">
        <v>0</v>
      </c>
      <c r="R24" s="356">
        <v>0</v>
      </c>
      <c r="S24" s="356">
        <v>0</v>
      </c>
      <c r="T24" s="366">
        <v>0</v>
      </c>
      <c r="U24" s="356">
        <v>0</v>
      </c>
      <c r="V24" s="367" t="s">
        <v>111</v>
      </c>
      <c r="W24" s="356">
        <v>986</v>
      </c>
      <c r="X24" s="356">
        <f t="shared" si="6"/>
        <v>3832443.96</v>
      </c>
      <c r="Y24" s="356">
        <v>0</v>
      </c>
      <c r="Z24" s="356">
        <v>0</v>
      </c>
      <c r="AA24" s="356">
        <v>0</v>
      </c>
      <c r="AB24" s="356">
        <v>0</v>
      </c>
      <c r="AC24" s="356">
        <v>0</v>
      </c>
      <c r="AD24" s="356">
        <v>0</v>
      </c>
      <c r="AE24" s="356">
        <v>0</v>
      </c>
      <c r="AF24" s="356">
        <v>0</v>
      </c>
      <c r="AG24" s="356">
        <v>0</v>
      </c>
      <c r="AH24" s="356">
        <v>0</v>
      </c>
      <c r="AI24" s="356">
        <v>0</v>
      </c>
      <c r="AJ24" s="177">
        <f t="shared" si="10"/>
        <v>120390.91</v>
      </c>
      <c r="AK24" s="177">
        <f t="shared" si="9"/>
        <v>60195.45</v>
      </c>
      <c r="AL24" s="177">
        <v>0</v>
      </c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Y24" s="125"/>
      <c r="BZ24" s="126"/>
      <c r="CA24" s="127"/>
      <c r="CB24" s="122"/>
      <c r="CC24" s="128"/>
    </row>
    <row r="25" spans="1:81" s="124" customFormat="1" ht="12" customHeight="1">
      <c r="A25" s="360">
        <v>9</v>
      </c>
      <c r="B25" s="361" t="s">
        <v>195</v>
      </c>
      <c r="C25" s="362"/>
      <c r="D25" s="160"/>
      <c r="E25" s="364"/>
      <c r="F25" s="369"/>
      <c r="G25" s="362">
        <f t="shared" si="7"/>
        <v>3077980.53</v>
      </c>
      <c r="H25" s="356">
        <f t="shared" si="8"/>
        <v>2420318.85</v>
      </c>
      <c r="I25" s="362">
        <f>ROUND(242.99*'Приложение 1'!J23,2)</f>
        <v>943967.55</v>
      </c>
      <c r="J25" s="362">
        <v>824</v>
      </c>
      <c r="K25" s="365">
        <f>ROUND(J25*1176.73,2)</f>
        <v>969625.52</v>
      </c>
      <c r="L25" s="362">
        <v>140</v>
      </c>
      <c r="M25" s="362">
        <f>ROUND(L25*891.36*0.96,2)</f>
        <v>119798.78</v>
      </c>
      <c r="N25" s="356">
        <v>180</v>
      </c>
      <c r="O25" s="356">
        <f>ROUND(N25*627.71,2)</f>
        <v>112987.8</v>
      </c>
      <c r="P25" s="356">
        <v>0</v>
      </c>
      <c r="Q25" s="356">
        <v>0</v>
      </c>
      <c r="R25" s="356">
        <v>320</v>
      </c>
      <c r="S25" s="356">
        <f>ROUND(R25*856.06,2)</f>
        <v>273939.20000000001</v>
      </c>
      <c r="T25" s="366">
        <v>0</v>
      </c>
      <c r="U25" s="356">
        <v>0</v>
      </c>
      <c r="V25" s="367"/>
      <c r="W25" s="356">
        <v>0</v>
      </c>
      <c r="X25" s="356">
        <v>0</v>
      </c>
      <c r="Y25" s="356">
        <v>0</v>
      </c>
      <c r="Z25" s="356">
        <v>0</v>
      </c>
      <c r="AA25" s="356">
        <v>0</v>
      </c>
      <c r="AB25" s="356">
        <v>0</v>
      </c>
      <c r="AC25" s="356">
        <v>0</v>
      </c>
      <c r="AD25" s="356">
        <v>0</v>
      </c>
      <c r="AE25" s="356">
        <v>0</v>
      </c>
      <c r="AF25" s="356">
        <v>0</v>
      </c>
      <c r="AG25" s="356">
        <v>0</v>
      </c>
      <c r="AH25" s="356">
        <v>0</v>
      </c>
      <c r="AI25" s="356">
        <f>ROUND(429276+89876.55,2)</f>
        <v>519152.55</v>
      </c>
      <c r="AJ25" s="177">
        <f>ROUND((X25+H25+AI25)/95.5*3,2)</f>
        <v>92339.42</v>
      </c>
      <c r="AK25" s="177">
        <f>ROUND((X25+H25+AI25)/95.5*1.5,2)</f>
        <v>46169.71</v>
      </c>
      <c r="AL25" s="177">
        <v>0</v>
      </c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Y25" s="125"/>
      <c r="BZ25" s="126"/>
      <c r="CA25" s="127"/>
      <c r="CB25" s="122"/>
      <c r="CC25" s="128"/>
    </row>
    <row r="26" spans="1:81" s="124" customFormat="1" ht="12" customHeight="1">
      <c r="A26" s="360">
        <v>10</v>
      </c>
      <c r="B26" s="361" t="s">
        <v>196</v>
      </c>
      <c r="C26" s="362"/>
      <c r="D26" s="160"/>
      <c r="E26" s="364"/>
      <c r="F26" s="369"/>
      <c r="G26" s="362">
        <f t="shared" si="7"/>
        <v>5677664.6100000003</v>
      </c>
      <c r="H26" s="356">
        <f t="shared" si="8"/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356">
        <v>0</v>
      </c>
      <c r="O26" s="356">
        <v>0</v>
      </c>
      <c r="P26" s="356">
        <v>0</v>
      </c>
      <c r="Q26" s="356">
        <v>0</v>
      </c>
      <c r="R26" s="356">
        <v>0</v>
      </c>
      <c r="S26" s="356">
        <v>0</v>
      </c>
      <c r="T26" s="366">
        <v>0</v>
      </c>
      <c r="U26" s="356">
        <v>0</v>
      </c>
      <c r="V26" s="367" t="s">
        <v>111</v>
      </c>
      <c r="W26" s="356">
        <v>1395</v>
      </c>
      <c r="X26" s="356">
        <f t="shared" si="6"/>
        <v>5422169.7000000002</v>
      </c>
      <c r="Y26" s="356">
        <v>0</v>
      </c>
      <c r="Z26" s="356">
        <v>0</v>
      </c>
      <c r="AA26" s="356">
        <v>0</v>
      </c>
      <c r="AB26" s="356">
        <v>0</v>
      </c>
      <c r="AC26" s="356">
        <v>0</v>
      </c>
      <c r="AD26" s="356">
        <v>0</v>
      </c>
      <c r="AE26" s="356">
        <v>0</v>
      </c>
      <c r="AF26" s="356">
        <v>0</v>
      </c>
      <c r="AG26" s="356">
        <v>0</v>
      </c>
      <c r="AH26" s="356">
        <v>0</v>
      </c>
      <c r="AI26" s="356">
        <v>0</v>
      </c>
      <c r="AJ26" s="177">
        <f t="shared" si="10"/>
        <v>170329.94</v>
      </c>
      <c r="AK26" s="177">
        <f t="shared" si="9"/>
        <v>85164.97</v>
      </c>
      <c r="AL26" s="177">
        <v>0</v>
      </c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Y26" s="125"/>
      <c r="BZ26" s="126"/>
      <c r="CA26" s="127"/>
      <c r="CB26" s="122"/>
      <c r="CC26" s="128"/>
    </row>
    <row r="27" spans="1:81" s="124" customFormat="1" ht="12" customHeight="1">
      <c r="A27" s="360">
        <v>11</v>
      </c>
      <c r="B27" s="361" t="s">
        <v>198</v>
      </c>
      <c r="C27" s="362"/>
      <c r="D27" s="160"/>
      <c r="E27" s="364"/>
      <c r="F27" s="369"/>
      <c r="G27" s="362">
        <f t="shared" si="7"/>
        <v>10096178.01</v>
      </c>
      <c r="H27" s="356">
        <f t="shared" si="8"/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356">
        <v>0</v>
      </c>
      <c r="O27" s="356">
        <v>0</v>
      </c>
      <c r="P27" s="356">
        <v>0</v>
      </c>
      <c r="Q27" s="356">
        <v>0</v>
      </c>
      <c r="R27" s="356">
        <v>0</v>
      </c>
      <c r="S27" s="356">
        <v>0</v>
      </c>
      <c r="T27" s="366">
        <v>0</v>
      </c>
      <c r="U27" s="356">
        <v>0</v>
      </c>
      <c r="V27" s="367" t="s">
        <v>112</v>
      </c>
      <c r="W27" s="356">
        <v>2500</v>
      </c>
      <c r="X27" s="356">
        <f t="shared" si="6"/>
        <v>9641850</v>
      </c>
      <c r="Y27" s="356">
        <v>0</v>
      </c>
      <c r="Z27" s="356">
        <v>0</v>
      </c>
      <c r="AA27" s="356">
        <v>0</v>
      </c>
      <c r="AB27" s="356">
        <v>0</v>
      </c>
      <c r="AC27" s="356">
        <v>0</v>
      </c>
      <c r="AD27" s="356">
        <v>0</v>
      </c>
      <c r="AE27" s="356">
        <v>0</v>
      </c>
      <c r="AF27" s="356">
        <v>0</v>
      </c>
      <c r="AG27" s="356">
        <v>0</v>
      </c>
      <c r="AH27" s="356">
        <v>0</v>
      </c>
      <c r="AI27" s="356">
        <v>0</v>
      </c>
      <c r="AJ27" s="177">
        <f t="shared" si="10"/>
        <v>302885.34000000003</v>
      </c>
      <c r="AK27" s="177">
        <f t="shared" si="9"/>
        <v>151442.67000000001</v>
      </c>
      <c r="AL27" s="177">
        <v>0</v>
      </c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Y27" s="125"/>
      <c r="BZ27" s="126"/>
      <c r="CA27" s="127"/>
      <c r="CB27" s="122"/>
      <c r="CC27" s="128"/>
    </row>
    <row r="28" spans="1:81" s="124" customFormat="1" ht="12" customHeight="1">
      <c r="A28" s="360">
        <v>12</v>
      </c>
      <c r="B28" s="361" t="s">
        <v>200</v>
      </c>
      <c r="C28" s="362"/>
      <c r="D28" s="160"/>
      <c r="E28" s="364"/>
      <c r="F28" s="369"/>
      <c r="G28" s="362">
        <f t="shared" si="7"/>
        <v>5250012.57</v>
      </c>
      <c r="H28" s="356">
        <f t="shared" si="8"/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0</v>
      </c>
      <c r="S28" s="356">
        <v>0</v>
      </c>
      <c r="T28" s="366">
        <v>0</v>
      </c>
      <c r="U28" s="356">
        <v>0</v>
      </c>
      <c r="V28" s="367" t="s">
        <v>112</v>
      </c>
      <c r="W28" s="356">
        <v>1300</v>
      </c>
      <c r="X28" s="356">
        <f t="shared" si="6"/>
        <v>5013762</v>
      </c>
      <c r="Y28" s="356">
        <v>0</v>
      </c>
      <c r="Z28" s="356">
        <v>0</v>
      </c>
      <c r="AA28" s="356">
        <v>0</v>
      </c>
      <c r="AB28" s="356">
        <v>0</v>
      </c>
      <c r="AC28" s="356">
        <v>0</v>
      </c>
      <c r="AD28" s="356">
        <v>0</v>
      </c>
      <c r="AE28" s="356">
        <v>0</v>
      </c>
      <c r="AF28" s="356">
        <v>0</v>
      </c>
      <c r="AG28" s="356">
        <v>0</v>
      </c>
      <c r="AH28" s="356">
        <v>0</v>
      </c>
      <c r="AI28" s="356">
        <v>0</v>
      </c>
      <c r="AJ28" s="177">
        <f t="shared" si="10"/>
        <v>157500.38</v>
      </c>
      <c r="AK28" s="177">
        <f t="shared" si="9"/>
        <v>78750.19</v>
      </c>
      <c r="AL28" s="177">
        <v>0</v>
      </c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Y28" s="125"/>
      <c r="BZ28" s="126"/>
      <c r="CA28" s="127"/>
      <c r="CB28" s="122"/>
      <c r="CC28" s="128"/>
    </row>
    <row r="29" spans="1:81" s="124" customFormat="1" ht="12" customHeight="1">
      <c r="A29" s="360">
        <v>13</v>
      </c>
      <c r="B29" s="361" t="s">
        <v>201</v>
      </c>
      <c r="C29" s="362"/>
      <c r="D29" s="160"/>
      <c r="E29" s="364"/>
      <c r="F29" s="369"/>
      <c r="G29" s="362">
        <f t="shared" si="7"/>
        <v>2390774.9500000002</v>
      </c>
      <c r="H29" s="356">
        <f t="shared" si="8"/>
        <v>0</v>
      </c>
      <c r="I29" s="362">
        <v>0</v>
      </c>
      <c r="J29" s="362">
        <v>0</v>
      </c>
      <c r="K29" s="362">
        <v>0</v>
      </c>
      <c r="L29" s="362">
        <v>0</v>
      </c>
      <c r="M29" s="362">
        <v>0</v>
      </c>
      <c r="N29" s="356">
        <v>0</v>
      </c>
      <c r="O29" s="356">
        <v>0</v>
      </c>
      <c r="P29" s="356">
        <v>0</v>
      </c>
      <c r="Q29" s="356">
        <v>0</v>
      </c>
      <c r="R29" s="356">
        <v>0</v>
      </c>
      <c r="S29" s="356">
        <v>0</v>
      </c>
      <c r="T29" s="366">
        <v>0</v>
      </c>
      <c r="U29" s="356">
        <v>0</v>
      </c>
      <c r="V29" s="367" t="s">
        <v>112</v>
      </c>
      <c r="W29" s="356">
        <v>592</v>
      </c>
      <c r="X29" s="356">
        <f t="shared" si="6"/>
        <v>2283190.08</v>
      </c>
      <c r="Y29" s="356">
        <v>0</v>
      </c>
      <c r="Z29" s="356">
        <v>0</v>
      </c>
      <c r="AA29" s="356">
        <v>0</v>
      </c>
      <c r="AB29" s="356">
        <v>0</v>
      </c>
      <c r="AC29" s="356">
        <v>0</v>
      </c>
      <c r="AD29" s="356">
        <v>0</v>
      </c>
      <c r="AE29" s="356">
        <v>0</v>
      </c>
      <c r="AF29" s="356">
        <v>0</v>
      </c>
      <c r="AG29" s="356">
        <v>0</v>
      </c>
      <c r="AH29" s="356">
        <v>0</v>
      </c>
      <c r="AI29" s="356">
        <v>0</v>
      </c>
      <c r="AJ29" s="177">
        <f t="shared" si="10"/>
        <v>71723.25</v>
      </c>
      <c r="AK29" s="177">
        <f t="shared" si="9"/>
        <v>35861.620000000003</v>
      </c>
      <c r="AL29" s="177">
        <v>0</v>
      </c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Y29" s="125"/>
      <c r="BZ29" s="126"/>
      <c r="CA29" s="127"/>
      <c r="CB29" s="122"/>
      <c r="CC29" s="128"/>
    </row>
    <row r="30" spans="1:81" s="124" customFormat="1" ht="12" customHeight="1">
      <c r="A30" s="360">
        <v>14</v>
      </c>
      <c r="B30" s="361" t="s">
        <v>202</v>
      </c>
      <c r="C30" s="362"/>
      <c r="D30" s="160"/>
      <c r="E30" s="364"/>
      <c r="F30" s="369"/>
      <c r="G30" s="362">
        <f t="shared" si="7"/>
        <v>20546366.789999999</v>
      </c>
      <c r="H30" s="356">
        <f t="shared" si="8"/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356">
        <v>0</v>
      </c>
      <c r="O30" s="356">
        <v>0</v>
      </c>
      <c r="P30" s="356">
        <v>0</v>
      </c>
      <c r="Q30" s="356">
        <v>0</v>
      </c>
      <c r="R30" s="356">
        <v>0</v>
      </c>
      <c r="S30" s="356">
        <v>0</v>
      </c>
      <c r="T30" s="366">
        <v>9</v>
      </c>
      <c r="U30" s="356">
        <f>ROUND(T30*2180197.81,2)</f>
        <v>19621780.289999999</v>
      </c>
      <c r="V30" s="367"/>
      <c r="W30" s="356">
        <v>0</v>
      </c>
      <c r="X30" s="356">
        <f t="shared" si="6"/>
        <v>0</v>
      </c>
      <c r="Y30" s="356">
        <v>0</v>
      </c>
      <c r="Z30" s="356">
        <v>0</v>
      </c>
      <c r="AA30" s="356">
        <v>0</v>
      </c>
      <c r="AB30" s="356">
        <v>0</v>
      </c>
      <c r="AC30" s="356">
        <v>0</v>
      </c>
      <c r="AD30" s="356">
        <v>0</v>
      </c>
      <c r="AE30" s="356">
        <v>0</v>
      </c>
      <c r="AF30" s="356">
        <v>0</v>
      </c>
      <c r="AG30" s="356">
        <v>0</v>
      </c>
      <c r="AH30" s="356">
        <v>0</v>
      </c>
      <c r="AI30" s="356">
        <v>0</v>
      </c>
      <c r="AJ30" s="177">
        <f>ROUND(U30/95.5*3,2)</f>
        <v>616391</v>
      </c>
      <c r="AK30" s="177">
        <f>ROUND(U30/95.5*1.5,2)</f>
        <v>308195.5</v>
      </c>
      <c r="AL30" s="177">
        <v>0</v>
      </c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Y30" s="125"/>
      <c r="BZ30" s="126"/>
      <c r="CA30" s="127"/>
      <c r="CB30" s="122"/>
      <c r="CC30" s="128"/>
    </row>
    <row r="31" spans="1:81" s="124" customFormat="1" ht="12" customHeight="1">
      <c r="A31" s="360">
        <v>15</v>
      </c>
      <c r="B31" s="361" t="s">
        <v>203</v>
      </c>
      <c r="C31" s="362"/>
      <c r="D31" s="160"/>
      <c r="E31" s="364"/>
      <c r="F31" s="369"/>
      <c r="G31" s="362">
        <f t="shared" si="7"/>
        <v>4579626.3499999996</v>
      </c>
      <c r="H31" s="356">
        <f t="shared" si="8"/>
        <v>0</v>
      </c>
      <c r="I31" s="362">
        <v>0</v>
      </c>
      <c r="J31" s="362">
        <v>0</v>
      </c>
      <c r="K31" s="362">
        <v>0</v>
      </c>
      <c r="L31" s="362">
        <v>0</v>
      </c>
      <c r="M31" s="362">
        <v>0</v>
      </c>
      <c r="N31" s="356">
        <v>0</v>
      </c>
      <c r="O31" s="356">
        <v>0</v>
      </c>
      <c r="P31" s="356">
        <v>0</v>
      </c>
      <c r="Q31" s="356">
        <v>0</v>
      </c>
      <c r="R31" s="356">
        <v>0</v>
      </c>
      <c r="S31" s="356">
        <v>0</v>
      </c>
      <c r="T31" s="366">
        <v>0</v>
      </c>
      <c r="U31" s="356">
        <v>0</v>
      </c>
      <c r="V31" s="367" t="s">
        <v>112</v>
      </c>
      <c r="W31" s="356">
        <v>1134</v>
      </c>
      <c r="X31" s="356">
        <f t="shared" si="6"/>
        <v>4373543.16</v>
      </c>
      <c r="Y31" s="356">
        <v>0</v>
      </c>
      <c r="Z31" s="356">
        <v>0</v>
      </c>
      <c r="AA31" s="356">
        <v>0</v>
      </c>
      <c r="AB31" s="356">
        <v>0</v>
      </c>
      <c r="AC31" s="356">
        <v>0</v>
      </c>
      <c r="AD31" s="356">
        <v>0</v>
      </c>
      <c r="AE31" s="356">
        <v>0</v>
      </c>
      <c r="AF31" s="356">
        <v>0</v>
      </c>
      <c r="AG31" s="356">
        <v>0</v>
      </c>
      <c r="AH31" s="356">
        <v>0</v>
      </c>
      <c r="AI31" s="356">
        <v>0</v>
      </c>
      <c r="AJ31" s="177">
        <f t="shared" si="10"/>
        <v>137388.79</v>
      </c>
      <c r="AK31" s="177">
        <f t="shared" si="9"/>
        <v>68694.399999999994</v>
      </c>
      <c r="AL31" s="177">
        <v>0</v>
      </c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Y31" s="125"/>
      <c r="BZ31" s="126"/>
      <c r="CA31" s="127"/>
      <c r="CB31" s="122"/>
      <c r="CC31" s="128"/>
    </row>
    <row r="32" spans="1:81" s="124" customFormat="1" ht="12" customHeight="1">
      <c r="A32" s="360">
        <v>16</v>
      </c>
      <c r="B32" s="361" t="s">
        <v>204</v>
      </c>
      <c r="C32" s="362"/>
      <c r="D32" s="160"/>
      <c r="E32" s="364"/>
      <c r="F32" s="369"/>
      <c r="G32" s="362">
        <f t="shared" si="7"/>
        <v>2314044</v>
      </c>
      <c r="H32" s="356">
        <f t="shared" si="8"/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356">
        <v>0</v>
      </c>
      <c r="O32" s="356">
        <v>0</v>
      </c>
      <c r="P32" s="356">
        <v>0</v>
      </c>
      <c r="Q32" s="356">
        <v>0</v>
      </c>
      <c r="R32" s="356">
        <v>0</v>
      </c>
      <c r="S32" s="356">
        <v>0</v>
      </c>
      <c r="T32" s="366">
        <v>0</v>
      </c>
      <c r="U32" s="356">
        <v>0</v>
      </c>
      <c r="V32" s="367" t="s">
        <v>112</v>
      </c>
      <c r="W32" s="356">
        <v>573</v>
      </c>
      <c r="X32" s="356">
        <f t="shared" si="6"/>
        <v>2209912.02</v>
      </c>
      <c r="Y32" s="356">
        <v>0</v>
      </c>
      <c r="Z32" s="356">
        <v>0</v>
      </c>
      <c r="AA32" s="356">
        <v>0</v>
      </c>
      <c r="AB32" s="356">
        <v>0</v>
      </c>
      <c r="AC32" s="356">
        <v>0</v>
      </c>
      <c r="AD32" s="356">
        <v>0</v>
      </c>
      <c r="AE32" s="356">
        <v>0</v>
      </c>
      <c r="AF32" s="356">
        <v>0</v>
      </c>
      <c r="AG32" s="356">
        <v>0</v>
      </c>
      <c r="AH32" s="356">
        <v>0</v>
      </c>
      <c r="AI32" s="356">
        <v>0</v>
      </c>
      <c r="AJ32" s="177">
        <f t="shared" si="10"/>
        <v>69421.320000000007</v>
      </c>
      <c r="AK32" s="177">
        <f t="shared" si="9"/>
        <v>34710.660000000003</v>
      </c>
      <c r="AL32" s="177">
        <v>0</v>
      </c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Y32" s="125"/>
      <c r="BZ32" s="126"/>
      <c r="CA32" s="127"/>
      <c r="CB32" s="122"/>
      <c r="CC32" s="128"/>
    </row>
    <row r="33" spans="1:82" s="124" customFormat="1" ht="12" customHeight="1">
      <c r="A33" s="360">
        <v>17</v>
      </c>
      <c r="B33" s="368" t="s">
        <v>313</v>
      </c>
      <c r="C33" s="362"/>
      <c r="D33" s="160"/>
      <c r="E33" s="364"/>
      <c r="F33" s="369"/>
      <c r="G33" s="362">
        <f t="shared" si="7"/>
        <v>7891172.7300000004</v>
      </c>
      <c r="H33" s="356">
        <f t="shared" si="8"/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356">
        <v>0</v>
      </c>
      <c r="O33" s="356">
        <v>0</v>
      </c>
      <c r="P33" s="356">
        <v>0</v>
      </c>
      <c r="Q33" s="356">
        <v>0</v>
      </c>
      <c r="R33" s="356">
        <v>0</v>
      </c>
      <c r="S33" s="356">
        <v>0</v>
      </c>
      <c r="T33" s="366">
        <v>0</v>
      </c>
      <c r="U33" s="356">
        <v>0</v>
      </c>
      <c r="V33" s="367" t="s">
        <v>112</v>
      </c>
      <c r="W33" s="356">
        <v>1954</v>
      </c>
      <c r="X33" s="356">
        <f t="shared" si="6"/>
        <v>7536069.96</v>
      </c>
      <c r="Y33" s="356">
        <v>0</v>
      </c>
      <c r="Z33" s="356">
        <v>0</v>
      </c>
      <c r="AA33" s="356">
        <v>0</v>
      </c>
      <c r="AB33" s="356">
        <v>0</v>
      </c>
      <c r="AC33" s="356">
        <v>0</v>
      </c>
      <c r="AD33" s="356">
        <v>0</v>
      </c>
      <c r="AE33" s="356">
        <v>0</v>
      </c>
      <c r="AF33" s="356">
        <v>0</v>
      </c>
      <c r="AG33" s="356">
        <v>0</v>
      </c>
      <c r="AH33" s="356">
        <v>0</v>
      </c>
      <c r="AI33" s="356">
        <v>0</v>
      </c>
      <c r="AJ33" s="177">
        <f t="shared" si="10"/>
        <v>236735.18</v>
      </c>
      <c r="AK33" s="177">
        <f t="shared" si="9"/>
        <v>118367.59</v>
      </c>
      <c r="AL33" s="177">
        <v>0</v>
      </c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Y33" s="125"/>
      <c r="BZ33" s="126"/>
      <c r="CA33" s="127"/>
      <c r="CB33" s="122"/>
      <c r="CC33" s="128"/>
    </row>
    <row r="34" spans="1:82" s="124" customFormat="1" ht="12" customHeight="1">
      <c r="A34" s="360">
        <v>18</v>
      </c>
      <c r="B34" s="368" t="s">
        <v>315</v>
      </c>
      <c r="C34" s="362"/>
      <c r="D34" s="160"/>
      <c r="E34" s="364"/>
      <c r="F34" s="369"/>
      <c r="G34" s="362">
        <f t="shared" si="7"/>
        <v>3069238.11</v>
      </c>
      <c r="H34" s="356">
        <f t="shared" si="8"/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356">
        <v>0</v>
      </c>
      <c r="O34" s="356">
        <v>0</v>
      </c>
      <c r="P34" s="356">
        <v>0</v>
      </c>
      <c r="Q34" s="356">
        <v>0</v>
      </c>
      <c r="R34" s="356">
        <v>0</v>
      </c>
      <c r="S34" s="356">
        <v>0</v>
      </c>
      <c r="T34" s="366">
        <v>0</v>
      </c>
      <c r="U34" s="356">
        <v>0</v>
      </c>
      <c r="V34" s="367" t="s">
        <v>112</v>
      </c>
      <c r="W34" s="356">
        <v>760</v>
      </c>
      <c r="X34" s="356">
        <f t="shared" si="6"/>
        <v>2931122.4</v>
      </c>
      <c r="Y34" s="356">
        <v>0</v>
      </c>
      <c r="Z34" s="356">
        <v>0</v>
      </c>
      <c r="AA34" s="356">
        <v>0</v>
      </c>
      <c r="AB34" s="356">
        <v>0</v>
      </c>
      <c r="AC34" s="356">
        <v>0</v>
      </c>
      <c r="AD34" s="356">
        <v>0</v>
      </c>
      <c r="AE34" s="356">
        <v>0</v>
      </c>
      <c r="AF34" s="356">
        <v>0</v>
      </c>
      <c r="AG34" s="356">
        <v>0</v>
      </c>
      <c r="AH34" s="356">
        <v>0</v>
      </c>
      <c r="AI34" s="356">
        <v>0</v>
      </c>
      <c r="AJ34" s="177">
        <f t="shared" si="10"/>
        <v>92077.14</v>
      </c>
      <c r="AK34" s="177">
        <f t="shared" si="9"/>
        <v>46038.57</v>
      </c>
      <c r="AL34" s="177">
        <v>0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Y34" s="125"/>
      <c r="BZ34" s="126"/>
      <c r="CA34" s="127"/>
      <c r="CB34" s="122"/>
      <c r="CC34" s="128"/>
    </row>
    <row r="35" spans="1:82" s="124" customFormat="1" ht="12" customHeight="1">
      <c r="A35" s="360">
        <v>19</v>
      </c>
      <c r="B35" s="368" t="s">
        <v>318</v>
      </c>
      <c r="C35" s="362"/>
      <c r="D35" s="160"/>
      <c r="E35" s="364"/>
      <c r="F35" s="369"/>
      <c r="G35" s="362">
        <f t="shared" si="7"/>
        <v>5575914.3499999996</v>
      </c>
      <c r="H35" s="356">
        <f t="shared" si="8"/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356">
        <v>0</v>
      </c>
      <c r="O35" s="356">
        <v>0</v>
      </c>
      <c r="P35" s="356">
        <v>0</v>
      </c>
      <c r="Q35" s="356">
        <v>0</v>
      </c>
      <c r="R35" s="356">
        <v>0</v>
      </c>
      <c r="S35" s="356">
        <v>0</v>
      </c>
      <c r="T35" s="366">
        <v>0</v>
      </c>
      <c r="U35" s="356">
        <v>0</v>
      </c>
      <c r="V35" s="367" t="s">
        <v>111</v>
      </c>
      <c r="W35" s="356">
        <v>1370</v>
      </c>
      <c r="X35" s="356">
        <f t="shared" si="6"/>
        <v>5324998.2</v>
      </c>
      <c r="Y35" s="356">
        <v>0</v>
      </c>
      <c r="Z35" s="356">
        <v>0</v>
      </c>
      <c r="AA35" s="356">
        <v>0</v>
      </c>
      <c r="AB35" s="356">
        <v>0</v>
      </c>
      <c r="AC35" s="356">
        <v>0</v>
      </c>
      <c r="AD35" s="356">
        <v>0</v>
      </c>
      <c r="AE35" s="356">
        <v>0</v>
      </c>
      <c r="AF35" s="356">
        <v>0</v>
      </c>
      <c r="AG35" s="356">
        <v>0</v>
      </c>
      <c r="AH35" s="356">
        <v>0</v>
      </c>
      <c r="AI35" s="356">
        <v>0</v>
      </c>
      <c r="AJ35" s="177">
        <f t="shared" si="10"/>
        <v>167277.43</v>
      </c>
      <c r="AK35" s="177">
        <f t="shared" si="9"/>
        <v>83638.720000000001</v>
      </c>
      <c r="AL35" s="177">
        <v>0</v>
      </c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Y35" s="125"/>
      <c r="BZ35" s="126"/>
      <c r="CA35" s="127"/>
      <c r="CB35" s="122"/>
      <c r="CC35" s="128"/>
    </row>
    <row r="36" spans="1:82" s="124" customFormat="1" ht="12" customHeight="1">
      <c r="A36" s="360">
        <v>20</v>
      </c>
      <c r="B36" s="368" t="s">
        <v>319</v>
      </c>
      <c r="C36" s="362"/>
      <c r="D36" s="160"/>
      <c r="E36" s="364"/>
      <c r="F36" s="369"/>
      <c r="G36" s="362">
        <f t="shared" si="7"/>
        <v>3426948.81</v>
      </c>
      <c r="H36" s="356">
        <f t="shared" si="8"/>
        <v>0</v>
      </c>
      <c r="I36" s="362">
        <v>0</v>
      </c>
      <c r="J36" s="362">
        <v>0</v>
      </c>
      <c r="K36" s="362">
        <v>0</v>
      </c>
      <c r="L36" s="362">
        <v>0</v>
      </c>
      <c r="M36" s="362">
        <v>0</v>
      </c>
      <c r="N36" s="356">
        <v>0</v>
      </c>
      <c r="O36" s="356">
        <v>0</v>
      </c>
      <c r="P36" s="356">
        <v>0</v>
      </c>
      <c r="Q36" s="356">
        <v>0</v>
      </c>
      <c r="R36" s="356">
        <v>0</v>
      </c>
      <c r="S36" s="356">
        <v>0</v>
      </c>
      <c r="T36" s="366">
        <v>0</v>
      </c>
      <c r="U36" s="356">
        <v>0</v>
      </c>
      <c r="V36" s="367" t="s">
        <v>111</v>
      </c>
      <c r="W36" s="356">
        <v>842</v>
      </c>
      <c r="X36" s="356">
        <f t="shared" si="6"/>
        <v>3272736.12</v>
      </c>
      <c r="Y36" s="356">
        <v>0</v>
      </c>
      <c r="Z36" s="356">
        <v>0</v>
      </c>
      <c r="AA36" s="356">
        <v>0</v>
      </c>
      <c r="AB36" s="356">
        <v>0</v>
      </c>
      <c r="AC36" s="356">
        <v>0</v>
      </c>
      <c r="AD36" s="356">
        <v>0</v>
      </c>
      <c r="AE36" s="356">
        <v>0</v>
      </c>
      <c r="AF36" s="356">
        <v>0</v>
      </c>
      <c r="AG36" s="356">
        <v>0</v>
      </c>
      <c r="AH36" s="356">
        <v>0</v>
      </c>
      <c r="AI36" s="356">
        <v>0</v>
      </c>
      <c r="AJ36" s="177">
        <f t="shared" si="10"/>
        <v>102808.46</v>
      </c>
      <c r="AK36" s="177">
        <f t="shared" si="9"/>
        <v>51404.23</v>
      </c>
      <c r="AL36" s="177">
        <v>0</v>
      </c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Y36" s="125"/>
      <c r="BZ36" s="126"/>
      <c r="CA36" s="127"/>
      <c r="CB36" s="122"/>
      <c r="CC36" s="128"/>
    </row>
    <row r="37" spans="1:82" s="124" customFormat="1" ht="12" customHeight="1">
      <c r="A37" s="360">
        <v>21</v>
      </c>
      <c r="B37" s="368" t="s">
        <v>320</v>
      </c>
      <c r="C37" s="362"/>
      <c r="D37" s="160"/>
      <c r="E37" s="364"/>
      <c r="F37" s="369"/>
      <c r="G37" s="362">
        <f t="shared" si="7"/>
        <v>6031755.5199999996</v>
      </c>
      <c r="H37" s="356">
        <f t="shared" si="8"/>
        <v>0</v>
      </c>
      <c r="I37" s="362">
        <v>0</v>
      </c>
      <c r="J37" s="362">
        <v>0</v>
      </c>
      <c r="K37" s="362">
        <v>0</v>
      </c>
      <c r="L37" s="362">
        <v>0</v>
      </c>
      <c r="M37" s="362">
        <v>0</v>
      </c>
      <c r="N37" s="356">
        <v>0</v>
      </c>
      <c r="O37" s="356">
        <v>0</v>
      </c>
      <c r="P37" s="356">
        <v>0</v>
      </c>
      <c r="Q37" s="356">
        <v>0</v>
      </c>
      <c r="R37" s="356">
        <v>0</v>
      </c>
      <c r="S37" s="356">
        <v>0</v>
      </c>
      <c r="T37" s="366">
        <v>0</v>
      </c>
      <c r="U37" s="356">
        <v>0</v>
      </c>
      <c r="V37" s="367" t="s">
        <v>111</v>
      </c>
      <c r="W37" s="356">
        <v>1482</v>
      </c>
      <c r="X37" s="356">
        <f t="shared" si="6"/>
        <v>5760326.5199999996</v>
      </c>
      <c r="Y37" s="356">
        <v>0</v>
      </c>
      <c r="Z37" s="356">
        <v>0</v>
      </c>
      <c r="AA37" s="356">
        <v>0</v>
      </c>
      <c r="AB37" s="356">
        <v>0</v>
      </c>
      <c r="AC37" s="356">
        <v>0</v>
      </c>
      <c r="AD37" s="356">
        <v>0</v>
      </c>
      <c r="AE37" s="356">
        <v>0</v>
      </c>
      <c r="AF37" s="356">
        <v>0</v>
      </c>
      <c r="AG37" s="356">
        <v>0</v>
      </c>
      <c r="AH37" s="356">
        <v>0</v>
      </c>
      <c r="AI37" s="356">
        <v>0</v>
      </c>
      <c r="AJ37" s="177">
        <f t="shared" si="10"/>
        <v>180952.67</v>
      </c>
      <c r="AK37" s="177">
        <f t="shared" si="9"/>
        <v>90476.33</v>
      </c>
      <c r="AL37" s="177">
        <v>0</v>
      </c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Y37" s="125"/>
      <c r="BZ37" s="126"/>
      <c r="CA37" s="127"/>
      <c r="CB37" s="122"/>
      <c r="CC37" s="128"/>
    </row>
    <row r="38" spans="1:82" s="124" customFormat="1" ht="12" customHeight="1">
      <c r="A38" s="360">
        <v>22</v>
      </c>
      <c r="B38" s="368" t="s">
        <v>321</v>
      </c>
      <c r="C38" s="362"/>
      <c r="D38" s="160"/>
      <c r="E38" s="364"/>
      <c r="F38" s="369"/>
      <c r="G38" s="362">
        <f t="shared" si="7"/>
        <v>4395611.3099999996</v>
      </c>
      <c r="H38" s="356">
        <f t="shared" si="8"/>
        <v>0</v>
      </c>
      <c r="I38" s="362">
        <v>0</v>
      </c>
      <c r="J38" s="362">
        <v>0</v>
      </c>
      <c r="K38" s="362">
        <v>0</v>
      </c>
      <c r="L38" s="362">
        <v>0</v>
      </c>
      <c r="M38" s="362">
        <v>0</v>
      </c>
      <c r="N38" s="356">
        <v>0</v>
      </c>
      <c r="O38" s="356">
        <v>0</v>
      </c>
      <c r="P38" s="356">
        <v>0</v>
      </c>
      <c r="Q38" s="356">
        <v>0</v>
      </c>
      <c r="R38" s="356">
        <v>0</v>
      </c>
      <c r="S38" s="356">
        <v>0</v>
      </c>
      <c r="T38" s="366">
        <v>0</v>
      </c>
      <c r="U38" s="356">
        <v>0</v>
      </c>
      <c r="V38" s="367" t="s">
        <v>111</v>
      </c>
      <c r="W38" s="356">
        <v>1080</v>
      </c>
      <c r="X38" s="356">
        <f t="shared" si="6"/>
        <v>4197808.8</v>
      </c>
      <c r="Y38" s="356">
        <v>0</v>
      </c>
      <c r="Z38" s="356">
        <v>0</v>
      </c>
      <c r="AA38" s="356">
        <v>0</v>
      </c>
      <c r="AB38" s="356">
        <v>0</v>
      </c>
      <c r="AC38" s="356">
        <v>0</v>
      </c>
      <c r="AD38" s="356">
        <v>0</v>
      </c>
      <c r="AE38" s="356">
        <v>0</v>
      </c>
      <c r="AF38" s="356">
        <v>0</v>
      </c>
      <c r="AG38" s="356">
        <v>0</v>
      </c>
      <c r="AH38" s="356">
        <v>0</v>
      </c>
      <c r="AI38" s="356">
        <v>0</v>
      </c>
      <c r="AJ38" s="177">
        <f t="shared" si="10"/>
        <v>131868.34</v>
      </c>
      <c r="AK38" s="177">
        <f t="shared" si="9"/>
        <v>65934.17</v>
      </c>
      <c r="AL38" s="177">
        <v>0</v>
      </c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Y38" s="125"/>
      <c r="BZ38" s="126"/>
      <c r="CA38" s="127"/>
      <c r="CB38" s="122"/>
      <c r="CC38" s="128"/>
    </row>
    <row r="39" spans="1:82" s="124" customFormat="1" ht="12" customHeight="1">
      <c r="A39" s="360">
        <v>23</v>
      </c>
      <c r="B39" s="368" t="s">
        <v>322</v>
      </c>
      <c r="C39" s="362"/>
      <c r="D39" s="160"/>
      <c r="E39" s="364"/>
      <c r="F39" s="369"/>
      <c r="G39" s="362">
        <f t="shared" si="7"/>
        <v>8306891.3700000001</v>
      </c>
      <c r="H39" s="356">
        <f t="shared" si="8"/>
        <v>0</v>
      </c>
      <c r="I39" s="362">
        <v>0</v>
      </c>
      <c r="J39" s="362">
        <v>0</v>
      </c>
      <c r="K39" s="362">
        <v>0</v>
      </c>
      <c r="L39" s="362">
        <v>0</v>
      </c>
      <c r="M39" s="362">
        <v>0</v>
      </c>
      <c r="N39" s="356">
        <v>0</v>
      </c>
      <c r="O39" s="356">
        <v>0</v>
      </c>
      <c r="P39" s="356">
        <v>0</v>
      </c>
      <c r="Q39" s="356">
        <v>0</v>
      </c>
      <c r="R39" s="356">
        <v>0</v>
      </c>
      <c r="S39" s="356">
        <v>0</v>
      </c>
      <c r="T39" s="366">
        <v>0</v>
      </c>
      <c r="U39" s="356">
        <v>0</v>
      </c>
      <c r="V39" s="367" t="s">
        <v>111</v>
      </c>
      <c r="W39" s="356">
        <v>2041</v>
      </c>
      <c r="X39" s="356">
        <f t="shared" si="6"/>
        <v>7933081.2599999998</v>
      </c>
      <c r="Y39" s="356">
        <v>0</v>
      </c>
      <c r="Z39" s="356">
        <v>0</v>
      </c>
      <c r="AA39" s="356">
        <v>0</v>
      </c>
      <c r="AB39" s="356">
        <v>0</v>
      </c>
      <c r="AC39" s="356">
        <v>0</v>
      </c>
      <c r="AD39" s="356">
        <v>0</v>
      </c>
      <c r="AE39" s="356">
        <v>0</v>
      </c>
      <c r="AF39" s="356">
        <v>0</v>
      </c>
      <c r="AG39" s="356">
        <v>0</v>
      </c>
      <c r="AH39" s="356">
        <v>0</v>
      </c>
      <c r="AI39" s="356">
        <v>0</v>
      </c>
      <c r="AJ39" s="177">
        <f t="shared" si="10"/>
        <v>249206.74</v>
      </c>
      <c r="AK39" s="177">
        <f t="shared" si="9"/>
        <v>124603.37</v>
      </c>
      <c r="AL39" s="177">
        <v>0</v>
      </c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Y39" s="125"/>
      <c r="BZ39" s="126"/>
      <c r="CA39" s="127"/>
      <c r="CB39" s="122"/>
      <c r="CC39" s="128"/>
    </row>
    <row r="40" spans="1:82" s="124" customFormat="1" ht="12" customHeight="1">
      <c r="A40" s="360">
        <v>24</v>
      </c>
      <c r="B40" s="368" t="s">
        <v>326</v>
      </c>
      <c r="C40" s="362"/>
      <c r="D40" s="160"/>
      <c r="E40" s="364"/>
      <c r="F40" s="369"/>
      <c r="G40" s="362">
        <f t="shared" si="7"/>
        <v>3968260.21</v>
      </c>
      <c r="H40" s="356">
        <f t="shared" si="8"/>
        <v>0</v>
      </c>
      <c r="I40" s="362">
        <v>0</v>
      </c>
      <c r="J40" s="362">
        <v>0</v>
      </c>
      <c r="K40" s="362">
        <v>0</v>
      </c>
      <c r="L40" s="362">
        <v>0</v>
      </c>
      <c r="M40" s="362">
        <v>0</v>
      </c>
      <c r="N40" s="356">
        <v>0</v>
      </c>
      <c r="O40" s="356">
        <v>0</v>
      </c>
      <c r="P40" s="356">
        <v>0</v>
      </c>
      <c r="Q40" s="356">
        <v>0</v>
      </c>
      <c r="R40" s="356">
        <v>0</v>
      </c>
      <c r="S40" s="356">
        <v>0</v>
      </c>
      <c r="T40" s="366">
        <v>0</v>
      </c>
      <c r="U40" s="356">
        <v>0</v>
      </c>
      <c r="V40" s="367" t="s">
        <v>111</v>
      </c>
      <c r="W40" s="356">
        <v>975</v>
      </c>
      <c r="X40" s="356">
        <f t="shared" si="6"/>
        <v>3789688.5</v>
      </c>
      <c r="Y40" s="356">
        <v>0</v>
      </c>
      <c r="Z40" s="356">
        <v>0</v>
      </c>
      <c r="AA40" s="356">
        <v>0</v>
      </c>
      <c r="AB40" s="356">
        <v>0</v>
      </c>
      <c r="AC40" s="356">
        <v>0</v>
      </c>
      <c r="AD40" s="356">
        <v>0</v>
      </c>
      <c r="AE40" s="356">
        <v>0</v>
      </c>
      <c r="AF40" s="356">
        <v>0</v>
      </c>
      <c r="AG40" s="356">
        <v>0</v>
      </c>
      <c r="AH40" s="356">
        <v>0</v>
      </c>
      <c r="AI40" s="356">
        <v>0</v>
      </c>
      <c r="AJ40" s="177">
        <f t="shared" si="10"/>
        <v>119047.81</v>
      </c>
      <c r="AK40" s="177">
        <f t="shared" si="9"/>
        <v>59523.9</v>
      </c>
      <c r="AL40" s="177">
        <v>0</v>
      </c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Y40" s="125"/>
      <c r="BZ40" s="126"/>
      <c r="CA40" s="127"/>
      <c r="CB40" s="122"/>
      <c r="CC40" s="128"/>
    </row>
    <row r="41" spans="1:82" s="124" customFormat="1" ht="12" customHeight="1">
      <c r="A41" s="360">
        <v>25</v>
      </c>
      <c r="B41" s="368" t="s">
        <v>336</v>
      </c>
      <c r="C41" s="362"/>
      <c r="D41" s="160"/>
      <c r="E41" s="364"/>
      <c r="F41" s="369"/>
      <c r="G41" s="362">
        <f t="shared" si="7"/>
        <v>3052507.86</v>
      </c>
      <c r="H41" s="356">
        <f t="shared" si="8"/>
        <v>0</v>
      </c>
      <c r="I41" s="362">
        <v>0</v>
      </c>
      <c r="J41" s="362">
        <v>0</v>
      </c>
      <c r="K41" s="362">
        <v>0</v>
      </c>
      <c r="L41" s="362">
        <v>0</v>
      </c>
      <c r="M41" s="362">
        <v>0</v>
      </c>
      <c r="N41" s="356">
        <v>0</v>
      </c>
      <c r="O41" s="356">
        <v>0</v>
      </c>
      <c r="P41" s="356">
        <v>0</v>
      </c>
      <c r="Q41" s="356">
        <v>0</v>
      </c>
      <c r="R41" s="356">
        <v>0</v>
      </c>
      <c r="S41" s="356">
        <v>0</v>
      </c>
      <c r="T41" s="366">
        <v>0</v>
      </c>
      <c r="U41" s="356">
        <v>0</v>
      </c>
      <c r="V41" s="367" t="s">
        <v>111</v>
      </c>
      <c r="W41" s="356">
        <v>750</v>
      </c>
      <c r="X41" s="356">
        <f t="shared" si="6"/>
        <v>2915145</v>
      </c>
      <c r="Y41" s="356">
        <v>0</v>
      </c>
      <c r="Z41" s="356">
        <v>0</v>
      </c>
      <c r="AA41" s="356">
        <v>0</v>
      </c>
      <c r="AB41" s="356">
        <v>0</v>
      </c>
      <c r="AC41" s="356">
        <v>0</v>
      </c>
      <c r="AD41" s="356">
        <v>0</v>
      </c>
      <c r="AE41" s="356">
        <v>0</v>
      </c>
      <c r="AF41" s="356">
        <v>0</v>
      </c>
      <c r="AG41" s="356">
        <v>0</v>
      </c>
      <c r="AH41" s="356">
        <v>0</v>
      </c>
      <c r="AI41" s="356">
        <v>0</v>
      </c>
      <c r="AJ41" s="177">
        <f t="shared" si="10"/>
        <v>91575.24</v>
      </c>
      <c r="AK41" s="177">
        <f t="shared" si="9"/>
        <v>45787.62</v>
      </c>
      <c r="AL41" s="177">
        <v>0</v>
      </c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Y41" s="125"/>
      <c r="BZ41" s="126"/>
      <c r="CA41" s="127"/>
      <c r="CB41" s="122"/>
      <c r="CC41" s="128"/>
    </row>
    <row r="42" spans="1:82" s="124" customFormat="1" ht="12" customHeight="1">
      <c r="A42" s="360">
        <v>26</v>
      </c>
      <c r="B42" s="368" t="s">
        <v>337</v>
      </c>
      <c r="C42" s="362"/>
      <c r="D42" s="160"/>
      <c r="E42" s="364"/>
      <c r="F42" s="369"/>
      <c r="G42" s="362">
        <f t="shared" si="7"/>
        <v>3052507.86</v>
      </c>
      <c r="H42" s="356">
        <f t="shared" si="8"/>
        <v>0</v>
      </c>
      <c r="I42" s="362">
        <v>0</v>
      </c>
      <c r="J42" s="362">
        <v>0</v>
      </c>
      <c r="K42" s="362">
        <v>0</v>
      </c>
      <c r="L42" s="362">
        <v>0</v>
      </c>
      <c r="M42" s="362">
        <v>0</v>
      </c>
      <c r="N42" s="356">
        <v>0</v>
      </c>
      <c r="O42" s="356">
        <v>0</v>
      </c>
      <c r="P42" s="356">
        <v>0</v>
      </c>
      <c r="Q42" s="356">
        <v>0</v>
      </c>
      <c r="R42" s="356">
        <v>0</v>
      </c>
      <c r="S42" s="356">
        <v>0</v>
      </c>
      <c r="T42" s="366">
        <v>0</v>
      </c>
      <c r="U42" s="356">
        <v>0</v>
      </c>
      <c r="V42" s="367" t="s">
        <v>111</v>
      </c>
      <c r="W42" s="356">
        <v>750</v>
      </c>
      <c r="X42" s="356">
        <f t="shared" si="6"/>
        <v>2915145</v>
      </c>
      <c r="Y42" s="356">
        <v>0</v>
      </c>
      <c r="Z42" s="356">
        <v>0</v>
      </c>
      <c r="AA42" s="356">
        <v>0</v>
      </c>
      <c r="AB42" s="356">
        <v>0</v>
      </c>
      <c r="AC42" s="356">
        <v>0</v>
      </c>
      <c r="AD42" s="356">
        <v>0</v>
      </c>
      <c r="AE42" s="356">
        <v>0</v>
      </c>
      <c r="AF42" s="356">
        <v>0</v>
      </c>
      <c r="AG42" s="356">
        <v>0</v>
      </c>
      <c r="AH42" s="356">
        <v>0</v>
      </c>
      <c r="AI42" s="356">
        <v>0</v>
      </c>
      <c r="AJ42" s="177">
        <f t="shared" si="10"/>
        <v>91575.24</v>
      </c>
      <c r="AK42" s="177">
        <f t="shared" si="9"/>
        <v>45787.62</v>
      </c>
      <c r="AL42" s="177">
        <v>0</v>
      </c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Y42" s="125"/>
      <c r="BZ42" s="126"/>
      <c r="CA42" s="127"/>
      <c r="CB42" s="122"/>
      <c r="CC42" s="128"/>
    </row>
    <row r="43" spans="1:82" s="124" customFormat="1" ht="12" customHeight="1">
      <c r="A43" s="360">
        <v>27</v>
      </c>
      <c r="B43" s="368" t="s">
        <v>340</v>
      </c>
      <c r="C43" s="362"/>
      <c r="D43" s="160"/>
      <c r="E43" s="364"/>
      <c r="F43" s="369"/>
      <c r="G43" s="362">
        <f t="shared" si="7"/>
        <v>8017920.6299999999</v>
      </c>
      <c r="H43" s="356">
        <f t="shared" si="8"/>
        <v>0</v>
      </c>
      <c r="I43" s="362">
        <v>0</v>
      </c>
      <c r="J43" s="362">
        <v>0</v>
      </c>
      <c r="K43" s="362">
        <v>0</v>
      </c>
      <c r="L43" s="362">
        <v>0</v>
      </c>
      <c r="M43" s="362">
        <v>0</v>
      </c>
      <c r="N43" s="356">
        <v>0</v>
      </c>
      <c r="O43" s="356">
        <v>0</v>
      </c>
      <c r="P43" s="356">
        <v>0</v>
      </c>
      <c r="Q43" s="356">
        <v>0</v>
      </c>
      <c r="R43" s="356">
        <v>0</v>
      </c>
      <c r="S43" s="356">
        <v>0</v>
      </c>
      <c r="T43" s="366">
        <v>0</v>
      </c>
      <c r="U43" s="356">
        <v>0</v>
      </c>
      <c r="V43" s="367" t="s">
        <v>111</v>
      </c>
      <c r="W43" s="356">
        <v>1970</v>
      </c>
      <c r="X43" s="356">
        <f t="shared" si="6"/>
        <v>7657114.2000000002</v>
      </c>
      <c r="Y43" s="356">
        <v>0</v>
      </c>
      <c r="Z43" s="356">
        <v>0</v>
      </c>
      <c r="AA43" s="356">
        <v>0</v>
      </c>
      <c r="AB43" s="356">
        <v>0</v>
      </c>
      <c r="AC43" s="356">
        <v>0</v>
      </c>
      <c r="AD43" s="356">
        <v>0</v>
      </c>
      <c r="AE43" s="356">
        <v>0</v>
      </c>
      <c r="AF43" s="356">
        <v>0</v>
      </c>
      <c r="AG43" s="356">
        <v>0</v>
      </c>
      <c r="AH43" s="356">
        <v>0</v>
      </c>
      <c r="AI43" s="356">
        <v>0</v>
      </c>
      <c r="AJ43" s="177">
        <f t="shared" si="10"/>
        <v>240537.62</v>
      </c>
      <c r="AK43" s="177">
        <f t="shared" si="9"/>
        <v>120268.81</v>
      </c>
      <c r="AL43" s="177">
        <v>0</v>
      </c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Y43" s="125"/>
      <c r="BZ43" s="126"/>
      <c r="CA43" s="127"/>
      <c r="CB43" s="122"/>
      <c r="CC43" s="128"/>
    </row>
    <row r="44" spans="1:82" s="124" customFormat="1" ht="12" customHeight="1">
      <c r="A44" s="360">
        <v>28</v>
      </c>
      <c r="B44" s="368" t="s">
        <v>341</v>
      </c>
      <c r="C44" s="362"/>
      <c r="D44" s="160"/>
      <c r="E44" s="364"/>
      <c r="F44" s="369"/>
      <c r="G44" s="362">
        <f t="shared" si="7"/>
        <v>3052507.86</v>
      </c>
      <c r="H44" s="356">
        <f t="shared" si="8"/>
        <v>0</v>
      </c>
      <c r="I44" s="362">
        <v>0</v>
      </c>
      <c r="J44" s="362">
        <v>0</v>
      </c>
      <c r="K44" s="362">
        <v>0</v>
      </c>
      <c r="L44" s="362">
        <v>0</v>
      </c>
      <c r="M44" s="362">
        <v>0</v>
      </c>
      <c r="N44" s="356">
        <v>0</v>
      </c>
      <c r="O44" s="356">
        <v>0</v>
      </c>
      <c r="P44" s="356">
        <v>0</v>
      </c>
      <c r="Q44" s="356">
        <v>0</v>
      </c>
      <c r="R44" s="356">
        <v>0</v>
      </c>
      <c r="S44" s="356">
        <v>0</v>
      </c>
      <c r="T44" s="366">
        <v>0</v>
      </c>
      <c r="U44" s="356">
        <v>0</v>
      </c>
      <c r="V44" s="367" t="s">
        <v>111</v>
      </c>
      <c r="W44" s="356">
        <v>750</v>
      </c>
      <c r="X44" s="356">
        <f t="shared" si="6"/>
        <v>2915145</v>
      </c>
      <c r="Y44" s="356">
        <v>0</v>
      </c>
      <c r="Z44" s="356">
        <v>0</v>
      </c>
      <c r="AA44" s="356">
        <v>0</v>
      </c>
      <c r="AB44" s="356">
        <v>0</v>
      </c>
      <c r="AC44" s="356">
        <v>0</v>
      </c>
      <c r="AD44" s="356">
        <v>0</v>
      </c>
      <c r="AE44" s="356">
        <v>0</v>
      </c>
      <c r="AF44" s="356">
        <v>0</v>
      </c>
      <c r="AG44" s="356">
        <v>0</v>
      </c>
      <c r="AH44" s="356">
        <v>0</v>
      </c>
      <c r="AI44" s="356">
        <v>0</v>
      </c>
      <c r="AJ44" s="177">
        <f t="shared" si="10"/>
        <v>91575.24</v>
      </c>
      <c r="AK44" s="177">
        <f t="shared" si="9"/>
        <v>45787.62</v>
      </c>
      <c r="AL44" s="177">
        <v>0</v>
      </c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Y44" s="125"/>
      <c r="BZ44" s="126"/>
      <c r="CA44" s="127"/>
      <c r="CB44" s="122"/>
      <c r="CC44" s="128"/>
    </row>
    <row r="45" spans="1:82" s="124" customFormat="1" ht="12" customHeight="1">
      <c r="A45" s="360">
        <v>29</v>
      </c>
      <c r="B45" s="368" t="s">
        <v>452</v>
      </c>
      <c r="C45" s="370"/>
      <c r="D45" s="370"/>
      <c r="E45" s="371"/>
      <c r="F45" s="371"/>
      <c r="G45" s="362">
        <f t="shared" si="7"/>
        <v>6341076.3099999996</v>
      </c>
      <c r="H45" s="356">
        <f t="shared" si="8"/>
        <v>0</v>
      </c>
      <c r="I45" s="365">
        <v>0</v>
      </c>
      <c r="J45" s="365">
        <v>0</v>
      </c>
      <c r="K45" s="365">
        <v>0</v>
      </c>
      <c r="L45" s="365">
        <v>0</v>
      </c>
      <c r="M45" s="365">
        <v>0</v>
      </c>
      <c r="N45" s="356">
        <v>0</v>
      </c>
      <c r="O45" s="356">
        <v>0</v>
      </c>
      <c r="P45" s="356">
        <v>0</v>
      </c>
      <c r="Q45" s="356">
        <v>0</v>
      </c>
      <c r="R45" s="356">
        <v>0</v>
      </c>
      <c r="S45" s="356">
        <v>0</v>
      </c>
      <c r="T45" s="366">
        <v>0</v>
      </c>
      <c r="U45" s="356">
        <v>0</v>
      </c>
      <c r="V45" s="371" t="s">
        <v>111</v>
      </c>
      <c r="W45" s="177">
        <v>1558</v>
      </c>
      <c r="X45" s="356">
        <f t="shared" si="6"/>
        <v>6055727.8799999999</v>
      </c>
      <c r="Y45" s="177">
        <v>0</v>
      </c>
      <c r="Z45" s="177">
        <v>0</v>
      </c>
      <c r="AA45" s="177">
        <v>0</v>
      </c>
      <c r="AB45" s="177">
        <v>0</v>
      </c>
      <c r="AC45" s="177">
        <v>0</v>
      </c>
      <c r="AD45" s="177">
        <v>0</v>
      </c>
      <c r="AE45" s="177">
        <v>0</v>
      </c>
      <c r="AF45" s="177">
        <v>0</v>
      </c>
      <c r="AG45" s="177">
        <v>0</v>
      </c>
      <c r="AH45" s="177">
        <v>0</v>
      </c>
      <c r="AI45" s="177">
        <v>0</v>
      </c>
      <c r="AJ45" s="177">
        <f t="shared" si="10"/>
        <v>190232.29</v>
      </c>
      <c r="AK45" s="177">
        <f t="shared" si="9"/>
        <v>95116.14</v>
      </c>
      <c r="AL45" s="177">
        <v>0</v>
      </c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Y45" s="125"/>
      <c r="BZ45" s="126"/>
      <c r="CA45" s="127"/>
      <c r="CB45" s="122"/>
      <c r="CC45" s="128"/>
      <c r="CD45" s="131"/>
    </row>
    <row r="46" spans="1:82" s="124" customFormat="1" ht="12" customHeight="1">
      <c r="A46" s="360">
        <v>30</v>
      </c>
      <c r="B46" s="368" t="s">
        <v>346</v>
      </c>
      <c r="C46" s="362"/>
      <c r="D46" s="160"/>
      <c r="E46" s="364"/>
      <c r="F46" s="369"/>
      <c r="G46" s="362">
        <f t="shared" si="7"/>
        <v>2249428.46</v>
      </c>
      <c r="H46" s="356">
        <f t="shared" si="8"/>
        <v>0</v>
      </c>
      <c r="I46" s="362">
        <v>0</v>
      </c>
      <c r="J46" s="362">
        <v>0</v>
      </c>
      <c r="K46" s="362">
        <v>0</v>
      </c>
      <c r="L46" s="362">
        <v>0</v>
      </c>
      <c r="M46" s="362">
        <v>0</v>
      </c>
      <c r="N46" s="356">
        <v>0</v>
      </c>
      <c r="O46" s="356">
        <v>0</v>
      </c>
      <c r="P46" s="356">
        <v>0</v>
      </c>
      <c r="Q46" s="356">
        <v>0</v>
      </c>
      <c r="R46" s="356">
        <v>0</v>
      </c>
      <c r="S46" s="356">
        <v>0</v>
      </c>
      <c r="T46" s="366">
        <v>0</v>
      </c>
      <c r="U46" s="356">
        <v>0</v>
      </c>
      <c r="V46" s="367" t="s">
        <v>112</v>
      </c>
      <c r="W46" s="356">
        <v>557</v>
      </c>
      <c r="X46" s="356">
        <f t="shared" si="6"/>
        <v>2148204.1800000002</v>
      </c>
      <c r="Y46" s="356">
        <v>0</v>
      </c>
      <c r="Z46" s="356">
        <v>0</v>
      </c>
      <c r="AA46" s="356">
        <v>0</v>
      </c>
      <c r="AB46" s="356">
        <v>0</v>
      </c>
      <c r="AC46" s="356">
        <v>0</v>
      </c>
      <c r="AD46" s="356">
        <v>0</v>
      </c>
      <c r="AE46" s="356">
        <v>0</v>
      </c>
      <c r="AF46" s="356">
        <v>0</v>
      </c>
      <c r="AG46" s="356">
        <v>0</v>
      </c>
      <c r="AH46" s="356">
        <v>0</v>
      </c>
      <c r="AI46" s="356">
        <v>0</v>
      </c>
      <c r="AJ46" s="177">
        <f t="shared" si="10"/>
        <v>67482.850000000006</v>
      </c>
      <c r="AK46" s="177">
        <f t="shared" si="9"/>
        <v>33741.43</v>
      </c>
      <c r="AL46" s="177">
        <v>0</v>
      </c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Y46" s="125"/>
      <c r="BZ46" s="126"/>
      <c r="CA46" s="127"/>
      <c r="CB46" s="122"/>
      <c r="CC46" s="128"/>
    </row>
    <row r="47" spans="1:82" s="124" customFormat="1" ht="12" customHeight="1">
      <c r="A47" s="360">
        <v>31</v>
      </c>
      <c r="B47" s="368" t="s">
        <v>348</v>
      </c>
      <c r="C47" s="362"/>
      <c r="D47" s="160"/>
      <c r="E47" s="364"/>
      <c r="F47" s="369"/>
      <c r="G47" s="362">
        <f t="shared" si="7"/>
        <v>2265582.35</v>
      </c>
      <c r="H47" s="356">
        <f t="shared" si="8"/>
        <v>0</v>
      </c>
      <c r="I47" s="362">
        <v>0</v>
      </c>
      <c r="J47" s="362">
        <v>0</v>
      </c>
      <c r="K47" s="362">
        <v>0</v>
      </c>
      <c r="L47" s="362">
        <v>0</v>
      </c>
      <c r="M47" s="362">
        <v>0</v>
      </c>
      <c r="N47" s="356">
        <v>0</v>
      </c>
      <c r="O47" s="356">
        <v>0</v>
      </c>
      <c r="P47" s="356">
        <v>0</v>
      </c>
      <c r="Q47" s="356">
        <v>0</v>
      </c>
      <c r="R47" s="356">
        <v>0</v>
      </c>
      <c r="S47" s="356">
        <v>0</v>
      </c>
      <c r="T47" s="366">
        <v>0</v>
      </c>
      <c r="U47" s="356">
        <v>0</v>
      </c>
      <c r="V47" s="367" t="s">
        <v>112</v>
      </c>
      <c r="W47" s="356">
        <v>561</v>
      </c>
      <c r="X47" s="356">
        <f t="shared" si="6"/>
        <v>2163631.14</v>
      </c>
      <c r="Y47" s="356">
        <v>0</v>
      </c>
      <c r="Z47" s="356">
        <v>0</v>
      </c>
      <c r="AA47" s="356">
        <v>0</v>
      </c>
      <c r="AB47" s="356">
        <v>0</v>
      </c>
      <c r="AC47" s="356">
        <v>0</v>
      </c>
      <c r="AD47" s="356">
        <v>0</v>
      </c>
      <c r="AE47" s="356">
        <v>0</v>
      </c>
      <c r="AF47" s="356">
        <v>0</v>
      </c>
      <c r="AG47" s="356">
        <v>0</v>
      </c>
      <c r="AH47" s="356">
        <v>0</v>
      </c>
      <c r="AI47" s="356">
        <v>0</v>
      </c>
      <c r="AJ47" s="177">
        <f t="shared" si="10"/>
        <v>67967.47</v>
      </c>
      <c r="AK47" s="177">
        <f t="shared" si="9"/>
        <v>33983.74</v>
      </c>
      <c r="AL47" s="177">
        <v>0</v>
      </c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Y47" s="125"/>
      <c r="BZ47" s="126"/>
      <c r="CA47" s="127"/>
      <c r="CB47" s="122"/>
      <c r="CC47" s="128"/>
    </row>
    <row r="48" spans="1:82" s="124" customFormat="1" ht="12" customHeight="1">
      <c r="A48" s="360">
        <v>32</v>
      </c>
      <c r="B48" s="368" t="s">
        <v>349</v>
      </c>
      <c r="C48" s="362"/>
      <c r="D48" s="160"/>
      <c r="E48" s="364"/>
      <c r="F48" s="369"/>
      <c r="G48" s="362">
        <f t="shared" si="7"/>
        <v>2419044.25</v>
      </c>
      <c r="H48" s="356">
        <f t="shared" si="8"/>
        <v>0</v>
      </c>
      <c r="I48" s="362">
        <v>0</v>
      </c>
      <c r="J48" s="362">
        <v>0</v>
      </c>
      <c r="K48" s="362">
        <v>0</v>
      </c>
      <c r="L48" s="362">
        <v>0</v>
      </c>
      <c r="M48" s="362">
        <v>0</v>
      </c>
      <c r="N48" s="356">
        <v>0</v>
      </c>
      <c r="O48" s="356">
        <v>0</v>
      </c>
      <c r="P48" s="356">
        <v>0</v>
      </c>
      <c r="Q48" s="356">
        <v>0</v>
      </c>
      <c r="R48" s="356">
        <v>0</v>
      </c>
      <c r="S48" s="356">
        <v>0</v>
      </c>
      <c r="T48" s="366">
        <v>0</v>
      </c>
      <c r="U48" s="356">
        <v>0</v>
      </c>
      <c r="V48" s="367" t="s">
        <v>112</v>
      </c>
      <c r="W48" s="356">
        <v>599</v>
      </c>
      <c r="X48" s="356">
        <f t="shared" si="6"/>
        <v>2310187.2599999998</v>
      </c>
      <c r="Y48" s="356">
        <v>0</v>
      </c>
      <c r="Z48" s="356">
        <v>0</v>
      </c>
      <c r="AA48" s="356">
        <v>0</v>
      </c>
      <c r="AB48" s="356">
        <v>0</v>
      </c>
      <c r="AC48" s="356">
        <v>0</v>
      </c>
      <c r="AD48" s="356">
        <v>0</v>
      </c>
      <c r="AE48" s="356">
        <v>0</v>
      </c>
      <c r="AF48" s="356">
        <v>0</v>
      </c>
      <c r="AG48" s="356">
        <v>0</v>
      </c>
      <c r="AH48" s="356">
        <v>0</v>
      </c>
      <c r="AI48" s="356">
        <v>0</v>
      </c>
      <c r="AJ48" s="177">
        <f t="shared" si="10"/>
        <v>72571.33</v>
      </c>
      <c r="AK48" s="177">
        <f t="shared" si="9"/>
        <v>36285.660000000003</v>
      </c>
      <c r="AL48" s="177">
        <v>0</v>
      </c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Y48" s="125"/>
      <c r="BZ48" s="126"/>
      <c r="CA48" s="127"/>
      <c r="CB48" s="122"/>
      <c r="CC48" s="128"/>
    </row>
    <row r="49" spans="1:82" s="124" customFormat="1" ht="12" customHeight="1">
      <c r="A49" s="360">
        <v>33</v>
      </c>
      <c r="B49" s="368" t="s">
        <v>494</v>
      </c>
      <c r="C49" s="370"/>
      <c r="D49" s="370"/>
      <c r="E49" s="371"/>
      <c r="F49" s="371"/>
      <c r="G49" s="362">
        <f t="shared" si="7"/>
        <v>1865773.7</v>
      </c>
      <c r="H49" s="356">
        <f t="shared" si="8"/>
        <v>0</v>
      </c>
      <c r="I49" s="365">
        <v>0</v>
      </c>
      <c r="J49" s="365">
        <v>0</v>
      </c>
      <c r="K49" s="365">
        <v>0</v>
      </c>
      <c r="L49" s="365">
        <v>0</v>
      </c>
      <c r="M49" s="365">
        <v>0</v>
      </c>
      <c r="N49" s="356">
        <v>0</v>
      </c>
      <c r="O49" s="356">
        <v>0</v>
      </c>
      <c r="P49" s="356">
        <v>0</v>
      </c>
      <c r="Q49" s="356">
        <v>0</v>
      </c>
      <c r="R49" s="356">
        <v>0</v>
      </c>
      <c r="S49" s="356">
        <v>0</v>
      </c>
      <c r="T49" s="366">
        <v>0</v>
      </c>
      <c r="U49" s="356">
        <v>0</v>
      </c>
      <c r="V49" s="372" t="s">
        <v>112</v>
      </c>
      <c r="W49" s="177">
        <v>462</v>
      </c>
      <c r="X49" s="356">
        <f t="shared" si="6"/>
        <v>1781813.88</v>
      </c>
      <c r="Y49" s="177">
        <v>0</v>
      </c>
      <c r="Z49" s="177">
        <v>0</v>
      </c>
      <c r="AA49" s="177">
        <v>0</v>
      </c>
      <c r="AB49" s="177">
        <v>0</v>
      </c>
      <c r="AC49" s="177">
        <v>0</v>
      </c>
      <c r="AD49" s="177">
        <v>0</v>
      </c>
      <c r="AE49" s="177">
        <v>0</v>
      </c>
      <c r="AF49" s="177">
        <v>0</v>
      </c>
      <c r="AG49" s="177">
        <v>0</v>
      </c>
      <c r="AH49" s="177">
        <v>0</v>
      </c>
      <c r="AI49" s="177">
        <v>0</v>
      </c>
      <c r="AJ49" s="177">
        <f t="shared" si="10"/>
        <v>55973.21</v>
      </c>
      <c r="AK49" s="177">
        <f t="shared" si="9"/>
        <v>27986.61</v>
      </c>
      <c r="AL49" s="177">
        <v>0</v>
      </c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Y49" s="125"/>
      <c r="BZ49" s="126"/>
      <c r="CA49" s="127"/>
      <c r="CB49" s="122"/>
      <c r="CC49" s="128"/>
      <c r="CD49" s="131"/>
    </row>
    <row r="50" spans="1:82" s="124" customFormat="1" ht="12" customHeight="1">
      <c r="A50" s="360">
        <v>34</v>
      </c>
      <c r="B50" s="368" t="s">
        <v>345</v>
      </c>
      <c r="C50" s="362"/>
      <c r="D50" s="160"/>
      <c r="E50" s="364"/>
      <c r="F50" s="369"/>
      <c r="G50" s="362">
        <f t="shared" si="7"/>
        <v>3972330.22</v>
      </c>
      <c r="H50" s="356">
        <f t="shared" si="8"/>
        <v>0</v>
      </c>
      <c r="I50" s="362">
        <v>0</v>
      </c>
      <c r="J50" s="362">
        <v>0</v>
      </c>
      <c r="K50" s="362">
        <v>0</v>
      </c>
      <c r="L50" s="362">
        <v>0</v>
      </c>
      <c r="M50" s="362">
        <v>0</v>
      </c>
      <c r="N50" s="356">
        <v>0</v>
      </c>
      <c r="O50" s="356">
        <v>0</v>
      </c>
      <c r="P50" s="356">
        <v>0</v>
      </c>
      <c r="Q50" s="356">
        <v>0</v>
      </c>
      <c r="R50" s="356">
        <v>0</v>
      </c>
      <c r="S50" s="356">
        <v>0</v>
      </c>
      <c r="T50" s="366">
        <v>0</v>
      </c>
      <c r="U50" s="356">
        <v>0</v>
      </c>
      <c r="V50" s="367" t="s">
        <v>111</v>
      </c>
      <c r="W50" s="356">
        <v>976</v>
      </c>
      <c r="X50" s="356">
        <f t="shared" si="6"/>
        <v>3793575.36</v>
      </c>
      <c r="Y50" s="356">
        <v>0</v>
      </c>
      <c r="Z50" s="356">
        <v>0</v>
      </c>
      <c r="AA50" s="356">
        <v>0</v>
      </c>
      <c r="AB50" s="356">
        <v>0</v>
      </c>
      <c r="AC50" s="356">
        <v>0</v>
      </c>
      <c r="AD50" s="356">
        <v>0</v>
      </c>
      <c r="AE50" s="356">
        <v>0</v>
      </c>
      <c r="AF50" s="356">
        <v>0</v>
      </c>
      <c r="AG50" s="356">
        <v>0</v>
      </c>
      <c r="AH50" s="356">
        <v>0</v>
      </c>
      <c r="AI50" s="356">
        <v>0</v>
      </c>
      <c r="AJ50" s="177">
        <f t="shared" si="10"/>
        <v>119169.91</v>
      </c>
      <c r="AK50" s="177">
        <f t="shared" si="9"/>
        <v>59584.95</v>
      </c>
      <c r="AL50" s="177">
        <v>0</v>
      </c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Y50" s="125"/>
      <c r="BZ50" s="126"/>
      <c r="CA50" s="127"/>
      <c r="CB50" s="122"/>
      <c r="CC50" s="128"/>
    </row>
    <row r="51" spans="1:82" s="124" customFormat="1" ht="12" customHeight="1">
      <c r="A51" s="360">
        <v>35</v>
      </c>
      <c r="B51" s="368" t="s">
        <v>351</v>
      </c>
      <c r="C51" s="362"/>
      <c r="D51" s="160"/>
      <c r="E51" s="364"/>
      <c r="F51" s="369"/>
      <c r="G51" s="362">
        <f t="shared" si="7"/>
        <v>3964190.2</v>
      </c>
      <c r="H51" s="356">
        <f t="shared" si="8"/>
        <v>0</v>
      </c>
      <c r="I51" s="362">
        <v>0</v>
      </c>
      <c r="J51" s="362">
        <v>0</v>
      </c>
      <c r="K51" s="362">
        <v>0</v>
      </c>
      <c r="L51" s="362">
        <v>0</v>
      </c>
      <c r="M51" s="362">
        <v>0</v>
      </c>
      <c r="N51" s="356">
        <v>0</v>
      </c>
      <c r="O51" s="356">
        <v>0</v>
      </c>
      <c r="P51" s="356">
        <v>0</v>
      </c>
      <c r="Q51" s="356">
        <v>0</v>
      </c>
      <c r="R51" s="356">
        <v>0</v>
      </c>
      <c r="S51" s="356">
        <v>0</v>
      </c>
      <c r="T51" s="366">
        <v>0</v>
      </c>
      <c r="U51" s="356">
        <v>0</v>
      </c>
      <c r="V51" s="367" t="s">
        <v>111</v>
      </c>
      <c r="W51" s="356">
        <v>974</v>
      </c>
      <c r="X51" s="356">
        <f t="shared" si="6"/>
        <v>3785801.64</v>
      </c>
      <c r="Y51" s="356">
        <v>0</v>
      </c>
      <c r="Z51" s="356">
        <v>0</v>
      </c>
      <c r="AA51" s="356">
        <v>0</v>
      </c>
      <c r="AB51" s="356">
        <v>0</v>
      </c>
      <c r="AC51" s="356">
        <v>0</v>
      </c>
      <c r="AD51" s="356">
        <v>0</v>
      </c>
      <c r="AE51" s="356">
        <v>0</v>
      </c>
      <c r="AF51" s="356">
        <v>0</v>
      </c>
      <c r="AG51" s="356">
        <v>0</v>
      </c>
      <c r="AH51" s="356">
        <v>0</v>
      </c>
      <c r="AI51" s="356">
        <v>0</v>
      </c>
      <c r="AJ51" s="177">
        <f t="shared" si="10"/>
        <v>118925.71</v>
      </c>
      <c r="AK51" s="177">
        <f t="shared" si="9"/>
        <v>59462.85</v>
      </c>
      <c r="AL51" s="177">
        <v>0</v>
      </c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Y51" s="125"/>
      <c r="BZ51" s="126"/>
      <c r="CA51" s="127"/>
      <c r="CB51" s="122"/>
      <c r="CC51" s="128"/>
    </row>
    <row r="52" spans="1:82" s="124" customFormat="1" ht="12" customHeight="1">
      <c r="A52" s="360">
        <v>36</v>
      </c>
      <c r="B52" s="368" t="s">
        <v>352</v>
      </c>
      <c r="C52" s="362"/>
      <c r="D52" s="160"/>
      <c r="E52" s="364"/>
      <c r="F52" s="369"/>
      <c r="G52" s="362">
        <f t="shared" si="7"/>
        <v>7431839.1200000001</v>
      </c>
      <c r="H52" s="356">
        <f t="shared" si="8"/>
        <v>0</v>
      </c>
      <c r="I52" s="362">
        <v>0</v>
      </c>
      <c r="J52" s="362">
        <v>0</v>
      </c>
      <c r="K52" s="362">
        <v>0</v>
      </c>
      <c r="L52" s="362">
        <v>0</v>
      </c>
      <c r="M52" s="362">
        <v>0</v>
      </c>
      <c r="N52" s="356">
        <v>0</v>
      </c>
      <c r="O52" s="356">
        <v>0</v>
      </c>
      <c r="P52" s="356">
        <v>0</v>
      </c>
      <c r="Q52" s="356">
        <v>0</v>
      </c>
      <c r="R52" s="356">
        <v>0</v>
      </c>
      <c r="S52" s="356">
        <v>0</v>
      </c>
      <c r="T52" s="366">
        <v>0</v>
      </c>
      <c r="U52" s="356">
        <v>0</v>
      </c>
      <c r="V52" s="367" t="s">
        <v>111</v>
      </c>
      <c r="W52" s="356">
        <v>1826</v>
      </c>
      <c r="X52" s="356">
        <f t="shared" si="6"/>
        <v>7097406.3600000003</v>
      </c>
      <c r="Y52" s="356">
        <v>0</v>
      </c>
      <c r="Z52" s="356">
        <v>0</v>
      </c>
      <c r="AA52" s="356">
        <v>0</v>
      </c>
      <c r="AB52" s="356">
        <v>0</v>
      </c>
      <c r="AC52" s="356">
        <v>0</v>
      </c>
      <c r="AD52" s="356">
        <v>0</v>
      </c>
      <c r="AE52" s="356">
        <v>0</v>
      </c>
      <c r="AF52" s="356">
        <v>0</v>
      </c>
      <c r="AG52" s="356">
        <v>0</v>
      </c>
      <c r="AH52" s="356">
        <v>0</v>
      </c>
      <c r="AI52" s="356">
        <v>0</v>
      </c>
      <c r="AJ52" s="177">
        <f t="shared" si="10"/>
        <v>222955.17</v>
      </c>
      <c r="AK52" s="177">
        <f t="shared" si="9"/>
        <v>111477.59</v>
      </c>
      <c r="AL52" s="177">
        <v>0</v>
      </c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Y52" s="125"/>
      <c r="BZ52" s="126"/>
      <c r="CA52" s="127"/>
      <c r="CB52" s="122"/>
      <c r="CC52" s="128"/>
    </row>
    <row r="53" spans="1:82" s="124" customFormat="1" ht="12" customHeight="1">
      <c r="A53" s="360">
        <v>37</v>
      </c>
      <c r="B53" s="368" t="s">
        <v>353</v>
      </c>
      <c r="C53" s="362"/>
      <c r="D53" s="160"/>
      <c r="E53" s="364"/>
      <c r="F53" s="369"/>
      <c r="G53" s="362">
        <f t="shared" si="7"/>
        <v>1709404.4</v>
      </c>
      <c r="H53" s="356">
        <f t="shared" si="8"/>
        <v>0</v>
      </c>
      <c r="I53" s="362">
        <v>0</v>
      </c>
      <c r="J53" s="362">
        <v>0</v>
      </c>
      <c r="K53" s="362">
        <v>0</v>
      </c>
      <c r="L53" s="362">
        <v>0</v>
      </c>
      <c r="M53" s="362">
        <v>0</v>
      </c>
      <c r="N53" s="356">
        <v>0</v>
      </c>
      <c r="O53" s="356">
        <v>0</v>
      </c>
      <c r="P53" s="356">
        <v>0</v>
      </c>
      <c r="Q53" s="356">
        <v>0</v>
      </c>
      <c r="R53" s="356">
        <v>0</v>
      </c>
      <c r="S53" s="356">
        <v>0</v>
      </c>
      <c r="T53" s="366">
        <v>0</v>
      </c>
      <c r="U53" s="356">
        <v>0</v>
      </c>
      <c r="V53" s="367" t="s">
        <v>111</v>
      </c>
      <c r="W53" s="356">
        <v>420</v>
      </c>
      <c r="X53" s="356">
        <f t="shared" si="6"/>
        <v>1632481.2</v>
      </c>
      <c r="Y53" s="356">
        <v>0</v>
      </c>
      <c r="Z53" s="356">
        <v>0</v>
      </c>
      <c r="AA53" s="356">
        <v>0</v>
      </c>
      <c r="AB53" s="356">
        <v>0</v>
      </c>
      <c r="AC53" s="356">
        <v>0</v>
      </c>
      <c r="AD53" s="356">
        <v>0</v>
      </c>
      <c r="AE53" s="356">
        <v>0</v>
      </c>
      <c r="AF53" s="356">
        <v>0</v>
      </c>
      <c r="AG53" s="356">
        <v>0</v>
      </c>
      <c r="AH53" s="356">
        <v>0</v>
      </c>
      <c r="AI53" s="356">
        <v>0</v>
      </c>
      <c r="AJ53" s="177">
        <f t="shared" si="10"/>
        <v>51282.13</v>
      </c>
      <c r="AK53" s="177">
        <f t="shared" si="9"/>
        <v>25641.07</v>
      </c>
      <c r="AL53" s="177">
        <v>0</v>
      </c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Y53" s="125"/>
      <c r="BZ53" s="126"/>
      <c r="CA53" s="127"/>
      <c r="CB53" s="122"/>
      <c r="CC53" s="128"/>
    </row>
    <row r="54" spans="1:82" s="124" customFormat="1" ht="12" customHeight="1">
      <c r="A54" s="360">
        <v>38</v>
      </c>
      <c r="B54" s="368" t="s">
        <v>355</v>
      </c>
      <c r="C54" s="362"/>
      <c r="D54" s="160"/>
      <c r="E54" s="364"/>
      <c r="F54" s="369"/>
      <c r="G54" s="362">
        <f t="shared" si="7"/>
        <v>2427121.2000000002</v>
      </c>
      <c r="H54" s="356">
        <f t="shared" si="8"/>
        <v>0</v>
      </c>
      <c r="I54" s="362">
        <v>0</v>
      </c>
      <c r="J54" s="362">
        <v>0</v>
      </c>
      <c r="K54" s="362">
        <v>0</v>
      </c>
      <c r="L54" s="362">
        <v>0</v>
      </c>
      <c r="M54" s="362">
        <v>0</v>
      </c>
      <c r="N54" s="356">
        <v>0</v>
      </c>
      <c r="O54" s="356">
        <v>0</v>
      </c>
      <c r="P54" s="356">
        <v>0</v>
      </c>
      <c r="Q54" s="356">
        <v>0</v>
      </c>
      <c r="R54" s="356">
        <v>0</v>
      </c>
      <c r="S54" s="356">
        <v>0</v>
      </c>
      <c r="T54" s="366">
        <v>0</v>
      </c>
      <c r="U54" s="356">
        <v>0</v>
      </c>
      <c r="V54" s="367" t="s">
        <v>112</v>
      </c>
      <c r="W54" s="356">
        <v>601</v>
      </c>
      <c r="X54" s="356">
        <f t="shared" si="6"/>
        <v>2317900.7400000002</v>
      </c>
      <c r="Y54" s="356">
        <v>0</v>
      </c>
      <c r="Z54" s="356">
        <v>0</v>
      </c>
      <c r="AA54" s="356">
        <v>0</v>
      </c>
      <c r="AB54" s="356">
        <v>0</v>
      </c>
      <c r="AC54" s="356">
        <v>0</v>
      </c>
      <c r="AD54" s="356">
        <v>0</v>
      </c>
      <c r="AE54" s="356">
        <v>0</v>
      </c>
      <c r="AF54" s="356">
        <v>0</v>
      </c>
      <c r="AG54" s="356">
        <v>0</v>
      </c>
      <c r="AH54" s="356">
        <v>0</v>
      </c>
      <c r="AI54" s="356">
        <v>0</v>
      </c>
      <c r="AJ54" s="177">
        <f t="shared" si="10"/>
        <v>72813.64</v>
      </c>
      <c r="AK54" s="177">
        <f t="shared" si="9"/>
        <v>36406.82</v>
      </c>
      <c r="AL54" s="177">
        <v>0</v>
      </c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Y54" s="125"/>
      <c r="BZ54" s="126"/>
      <c r="CA54" s="127"/>
      <c r="CB54" s="122"/>
      <c r="CC54" s="128"/>
    </row>
    <row r="55" spans="1:82" s="124" customFormat="1" ht="12" customHeight="1">
      <c r="A55" s="360">
        <v>39</v>
      </c>
      <c r="B55" s="368" t="s">
        <v>357</v>
      </c>
      <c r="C55" s="362"/>
      <c r="D55" s="160"/>
      <c r="E55" s="364"/>
      <c r="F55" s="369"/>
      <c r="G55" s="362">
        <f t="shared" si="7"/>
        <v>6853897.6299999999</v>
      </c>
      <c r="H55" s="356">
        <f t="shared" si="8"/>
        <v>0</v>
      </c>
      <c r="I55" s="362">
        <v>0</v>
      </c>
      <c r="J55" s="362">
        <v>0</v>
      </c>
      <c r="K55" s="362">
        <v>0</v>
      </c>
      <c r="L55" s="362">
        <v>0</v>
      </c>
      <c r="M55" s="362">
        <v>0</v>
      </c>
      <c r="N55" s="356">
        <v>0</v>
      </c>
      <c r="O55" s="356">
        <v>0</v>
      </c>
      <c r="P55" s="356">
        <v>0</v>
      </c>
      <c r="Q55" s="356">
        <v>0</v>
      </c>
      <c r="R55" s="356">
        <v>0</v>
      </c>
      <c r="S55" s="356">
        <v>0</v>
      </c>
      <c r="T55" s="366">
        <v>0</v>
      </c>
      <c r="U55" s="356">
        <v>0</v>
      </c>
      <c r="V55" s="367" t="s">
        <v>111</v>
      </c>
      <c r="W55" s="356">
        <v>1684</v>
      </c>
      <c r="X55" s="356">
        <f t="shared" si="6"/>
        <v>6545472.2400000002</v>
      </c>
      <c r="Y55" s="356">
        <v>0</v>
      </c>
      <c r="Z55" s="356">
        <v>0</v>
      </c>
      <c r="AA55" s="356">
        <v>0</v>
      </c>
      <c r="AB55" s="356">
        <v>0</v>
      </c>
      <c r="AC55" s="356">
        <v>0</v>
      </c>
      <c r="AD55" s="356">
        <v>0</v>
      </c>
      <c r="AE55" s="356">
        <v>0</v>
      </c>
      <c r="AF55" s="356">
        <v>0</v>
      </c>
      <c r="AG55" s="356">
        <v>0</v>
      </c>
      <c r="AH55" s="356">
        <v>0</v>
      </c>
      <c r="AI55" s="356">
        <v>0</v>
      </c>
      <c r="AJ55" s="177">
        <f t="shared" si="10"/>
        <v>205616.93</v>
      </c>
      <c r="AK55" s="177">
        <f t="shared" si="9"/>
        <v>102808.46</v>
      </c>
      <c r="AL55" s="177">
        <v>0</v>
      </c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Y55" s="125"/>
      <c r="BZ55" s="126"/>
      <c r="CA55" s="127"/>
      <c r="CB55" s="122"/>
      <c r="CC55" s="128"/>
    </row>
    <row r="56" spans="1:82" s="124" customFormat="1" ht="12" customHeight="1">
      <c r="A56" s="360">
        <v>40</v>
      </c>
      <c r="B56" s="368" t="s">
        <v>356</v>
      </c>
      <c r="C56" s="362"/>
      <c r="D56" s="160"/>
      <c r="E56" s="364"/>
      <c r="F56" s="369"/>
      <c r="G56" s="362">
        <f t="shared" si="7"/>
        <v>3223448.29</v>
      </c>
      <c r="H56" s="356">
        <f t="shared" si="8"/>
        <v>0</v>
      </c>
      <c r="I56" s="362">
        <v>0</v>
      </c>
      <c r="J56" s="362">
        <v>0</v>
      </c>
      <c r="K56" s="362">
        <v>0</v>
      </c>
      <c r="L56" s="362">
        <v>0</v>
      </c>
      <c r="M56" s="362">
        <v>0</v>
      </c>
      <c r="N56" s="356">
        <v>0</v>
      </c>
      <c r="O56" s="356">
        <v>0</v>
      </c>
      <c r="P56" s="356">
        <v>0</v>
      </c>
      <c r="Q56" s="356">
        <v>0</v>
      </c>
      <c r="R56" s="356">
        <v>0</v>
      </c>
      <c r="S56" s="356">
        <v>0</v>
      </c>
      <c r="T56" s="366">
        <v>0</v>
      </c>
      <c r="U56" s="356">
        <v>0</v>
      </c>
      <c r="V56" s="367" t="s">
        <v>111</v>
      </c>
      <c r="W56" s="356">
        <v>792</v>
      </c>
      <c r="X56" s="356">
        <f t="shared" si="6"/>
        <v>3078393.12</v>
      </c>
      <c r="Y56" s="356">
        <v>0</v>
      </c>
      <c r="Z56" s="356">
        <v>0</v>
      </c>
      <c r="AA56" s="356">
        <v>0</v>
      </c>
      <c r="AB56" s="356">
        <v>0</v>
      </c>
      <c r="AC56" s="356">
        <v>0</v>
      </c>
      <c r="AD56" s="356">
        <v>0</v>
      </c>
      <c r="AE56" s="356">
        <v>0</v>
      </c>
      <c r="AF56" s="356">
        <v>0</v>
      </c>
      <c r="AG56" s="356">
        <v>0</v>
      </c>
      <c r="AH56" s="356">
        <v>0</v>
      </c>
      <c r="AI56" s="356">
        <v>0</v>
      </c>
      <c r="AJ56" s="177">
        <f t="shared" si="10"/>
        <v>96703.45</v>
      </c>
      <c r="AK56" s="177">
        <f t="shared" si="9"/>
        <v>48351.72</v>
      </c>
      <c r="AL56" s="177">
        <v>0</v>
      </c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Y56" s="125"/>
      <c r="BZ56" s="126"/>
      <c r="CA56" s="127"/>
      <c r="CB56" s="122"/>
      <c r="CC56" s="128"/>
    </row>
    <row r="57" spans="1:82" s="124" customFormat="1" ht="12" customHeight="1">
      <c r="A57" s="360">
        <v>41</v>
      </c>
      <c r="B57" s="368" t="s">
        <v>360</v>
      </c>
      <c r="C57" s="362"/>
      <c r="D57" s="160"/>
      <c r="E57" s="364"/>
      <c r="F57" s="369"/>
      <c r="G57" s="362">
        <f t="shared" si="7"/>
        <v>3630449.34</v>
      </c>
      <c r="H57" s="356">
        <f t="shared" si="8"/>
        <v>0</v>
      </c>
      <c r="I57" s="362">
        <v>0</v>
      </c>
      <c r="J57" s="362">
        <v>0</v>
      </c>
      <c r="K57" s="362">
        <v>0</v>
      </c>
      <c r="L57" s="362">
        <v>0</v>
      </c>
      <c r="M57" s="362">
        <v>0</v>
      </c>
      <c r="N57" s="356">
        <v>0</v>
      </c>
      <c r="O57" s="356">
        <v>0</v>
      </c>
      <c r="P57" s="356">
        <v>0</v>
      </c>
      <c r="Q57" s="356">
        <v>0</v>
      </c>
      <c r="R57" s="356">
        <v>0</v>
      </c>
      <c r="S57" s="356">
        <v>0</v>
      </c>
      <c r="T57" s="366">
        <v>0</v>
      </c>
      <c r="U57" s="356">
        <v>0</v>
      </c>
      <c r="V57" s="367" t="s">
        <v>111</v>
      </c>
      <c r="W57" s="356">
        <v>892</v>
      </c>
      <c r="X57" s="356">
        <f t="shared" si="6"/>
        <v>3467079.12</v>
      </c>
      <c r="Y57" s="356">
        <v>0</v>
      </c>
      <c r="Z57" s="356">
        <v>0</v>
      </c>
      <c r="AA57" s="356">
        <v>0</v>
      </c>
      <c r="AB57" s="356">
        <v>0</v>
      </c>
      <c r="AC57" s="356">
        <v>0</v>
      </c>
      <c r="AD57" s="356">
        <v>0</v>
      </c>
      <c r="AE57" s="356">
        <v>0</v>
      </c>
      <c r="AF57" s="356">
        <v>0</v>
      </c>
      <c r="AG57" s="356">
        <v>0</v>
      </c>
      <c r="AH57" s="356">
        <v>0</v>
      </c>
      <c r="AI57" s="356">
        <v>0</v>
      </c>
      <c r="AJ57" s="177">
        <f t="shared" si="10"/>
        <v>108913.48</v>
      </c>
      <c r="AK57" s="177">
        <f t="shared" si="9"/>
        <v>54456.74</v>
      </c>
      <c r="AL57" s="177">
        <v>0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Y57" s="125"/>
      <c r="BZ57" s="126"/>
      <c r="CA57" s="127"/>
      <c r="CB57" s="122"/>
      <c r="CC57" s="128"/>
    </row>
    <row r="58" spans="1:82" s="124" customFormat="1" ht="12" customHeight="1">
      <c r="A58" s="360">
        <v>42</v>
      </c>
      <c r="B58" s="368" t="s">
        <v>361</v>
      </c>
      <c r="C58" s="362"/>
      <c r="D58" s="160"/>
      <c r="E58" s="364"/>
      <c r="F58" s="369"/>
      <c r="G58" s="362">
        <f t="shared" si="7"/>
        <v>6752147.3700000001</v>
      </c>
      <c r="H58" s="356">
        <f t="shared" si="8"/>
        <v>0</v>
      </c>
      <c r="I58" s="362">
        <v>0</v>
      </c>
      <c r="J58" s="362">
        <v>0</v>
      </c>
      <c r="K58" s="362">
        <v>0</v>
      </c>
      <c r="L58" s="362">
        <v>0</v>
      </c>
      <c r="M58" s="362">
        <v>0</v>
      </c>
      <c r="N58" s="356">
        <v>0</v>
      </c>
      <c r="O58" s="356">
        <v>0</v>
      </c>
      <c r="P58" s="356">
        <v>0</v>
      </c>
      <c r="Q58" s="356">
        <v>0</v>
      </c>
      <c r="R58" s="356">
        <v>0</v>
      </c>
      <c r="S58" s="356">
        <v>0</v>
      </c>
      <c r="T58" s="366">
        <v>0</v>
      </c>
      <c r="U58" s="356">
        <v>0</v>
      </c>
      <c r="V58" s="367" t="s">
        <v>111</v>
      </c>
      <c r="W58" s="356">
        <v>1659</v>
      </c>
      <c r="X58" s="356">
        <f t="shared" si="6"/>
        <v>6448300.7400000002</v>
      </c>
      <c r="Y58" s="356">
        <v>0</v>
      </c>
      <c r="Z58" s="356">
        <v>0</v>
      </c>
      <c r="AA58" s="356">
        <v>0</v>
      </c>
      <c r="AB58" s="356">
        <v>0</v>
      </c>
      <c r="AC58" s="356">
        <v>0</v>
      </c>
      <c r="AD58" s="356">
        <v>0</v>
      </c>
      <c r="AE58" s="356">
        <v>0</v>
      </c>
      <c r="AF58" s="356">
        <v>0</v>
      </c>
      <c r="AG58" s="356">
        <v>0</v>
      </c>
      <c r="AH58" s="356">
        <v>0</v>
      </c>
      <c r="AI58" s="356">
        <v>0</v>
      </c>
      <c r="AJ58" s="177">
        <f t="shared" si="10"/>
        <v>202564.42</v>
      </c>
      <c r="AK58" s="177">
        <f t="shared" si="9"/>
        <v>101282.21</v>
      </c>
      <c r="AL58" s="177">
        <v>0</v>
      </c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Y58" s="125"/>
      <c r="BZ58" s="126"/>
      <c r="CA58" s="127"/>
      <c r="CB58" s="122"/>
      <c r="CC58" s="128"/>
    </row>
    <row r="59" spans="1:82" s="124" customFormat="1" ht="12" customHeight="1">
      <c r="A59" s="360">
        <v>43</v>
      </c>
      <c r="B59" s="368" t="s">
        <v>362</v>
      </c>
      <c r="C59" s="362"/>
      <c r="D59" s="160"/>
      <c r="E59" s="364"/>
      <c r="F59" s="369"/>
      <c r="G59" s="362">
        <f t="shared" si="7"/>
        <v>6455036.6100000003</v>
      </c>
      <c r="H59" s="356">
        <f t="shared" si="8"/>
        <v>0</v>
      </c>
      <c r="I59" s="362">
        <v>0</v>
      </c>
      <c r="J59" s="362">
        <v>0</v>
      </c>
      <c r="K59" s="362">
        <v>0</v>
      </c>
      <c r="L59" s="362">
        <v>0</v>
      </c>
      <c r="M59" s="362">
        <v>0</v>
      </c>
      <c r="N59" s="356">
        <v>0</v>
      </c>
      <c r="O59" s="356">
        <v>0</v>
      </c>
      <c r="P59" s="356">
        <v>0</v>
      </c>
      <c r="Q59" s="356">
        <v>0</v>
      </c>
      <c r="R59" s="356">
        <v>0</v>
      </c>
      <c r="S59" s="356">
        <v>0</v>
      </c>
      <c r="T59" s="366">
        <v>0</v>
      </c>
      <c r="U59" s="356">
        <v>0</v>
      </c>
      <c r="V59" s="367" t="s">
        <v>111</v>
      </c>
      <c r="W59" s="356">
        <v>1586</v>
      </c>
      <c r="X59" s="356">
        <f t="shared" si="6"/>
        <v>6164559.96</v>
      </c>
      <c r="Y59" s="356">
        <v>0</v>
      </c>
      <c r="Z59" s="356">
        <v>0</v>
      </c>
      <c r="AA59" s="356">
        <v>0</v>
      </c>
      <c r="AB59" s="356">
        <v>0</v>
      </c>
      <c r="AC59" s="356">
        <v>0</v>
      </c>
      <c r="AD59" s="356">
        <v>0</v>
      </c>
      <c r="AE59" s="356">
        <v>0</v>
      </c>
      <c r="AF59" s="356">
        <v>0</v>
      </c>
      <c r="AG59" s="356">
        <v>0</v>
      </c>
      <c r="AH59" s="356">
        <v>0</v>
      </c>
      <c r="AI59" s="356">
        <v>0</v>
      </c>
      <c r="AJ59" s="177">
        <f t="shared" si="10"/>
        <v>193651.1</v>
      </c>
      <c r="AK59" s="177">
        <f t="shared" si="9"/>
        <v>96825.55</v>
      </c>
      <c r="AL59" s="177">
        <v>0</v>
      </c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Y59" s="125"/>
      <c r="BZ59" s="126"/>
      <c r="CA59" s="127"/>
      <c r="CB59" s="122"/>
      <c r="CC59" s="128"/>
    </row>
    <row r="60" spans="1:82" s="124" customFormat="1" ht="12" customHeight="1">
      <c r="A60" s="360">
        <v>44</v>
      </c>
      <c r="B60" s="368" t="s">
        <v>364</v>
      </c>
      <c r="C60" s="362"/>
      <c r="D60" s="160"/>
      <c r="E60" s="364"/>
      <c r="F60" s="369"/>
      <c r="G60" s="362">
        <f t="shared" si="7"/>
        <v>10012225.76</v>
      </c>
      <c r="H60" s="356">
        <f t="shared" si="8"/>
        <v>0</v>
      </c>
      <c r="I60" s="362">
        <v>0</v>
      </c>
      <c r="J60" s="362">
        <v>0</v>
      </c>
      <c r="K60" s="362">
        <v>0</v>
      </c>
      <c r="L60" s="362">
        <v>0</v>
      </c>
      <c r="M60" s="362">
        <v>0</v>
      </c>
      <c r="N60" s="356">
        <v>0</v>
      </c>
      <c r="O60" s="356">
        <v>0</v>
      </c>
      <c r="P60" s="356">
        <v>0</v>
      </c>
      <c r="Q60" s="356">
        <v>0</v>
      </c>
      <c r="R60" s="356">
        <v>0</v>
      </c>
      <c r="S60" s="356">
        <v>0</v>
      </c>
      <c r="T60" s="366">
        <v>0</v>
      </c>
      <c r="U60" s="356">
        <v>0</v>
      </c>
      <c r="V60" s="367" t="s">
        <v>111</v>
      </c>
      <c r="W60" s="356">
        <v>2460</v>
      </c>
      <c r="X60" s="356">
        <f t="shared" si="6"/>
        <v>9561675.5999999996</v>
      </c>
      <c r="Y60" s="356">
        <v>0</v>
      </c>
      <c r="Z60" s="356">
        <v>0</v>
      </c>
      <c r="AA60" s="356">
        <v>0</v>
      </c>
      <c r="AB60" s="356">
        <v>0</v>
      </c>
      <c r="AC60" s="356">
        <v>0</v>
      </c>
      <c r="AD60" s="356">
        <v>0</v>
      </c>
      <c r="AE60" s="356">
        <v>0</v>
      </c>
      <c r="AF60" s="356">
        <v>0</v>
      </c>
      <c r="AG60" s="356">
        <v>0</v>
      </c>
      <c r="AH60" s="356">
        <v>0</v>
      </c>
      <c r="AI60" s="356">
        <v>0</v>
      </c>
      <c r="AJ60" s="177">
        <f t="shared" si="10"/>
        <v>300366.77</v>
      </c>
      <c r="AK60" s="177">
        <f t="shared" si="9"/>
        <v>150183.39000000001</v>
      </c>
      <c r="AL60" s="177">
        <v>0</v>
      </c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Y60" s="125"/>
      <c r="BZ60" s="126"/>
      <c r="CA60" s="127"/>
      <c r="CB60" s="122"/>
      <c r="CC60" s="128"/>
    </row>
    <row r="61" spans="1:82" s="124" customFormat="1" ht="12" customHeight="1">
      <c r="A61" s="360">
        <v>45</v>
      </c>
      <c r="B61" s="368" t="s">
        <v>363</v>
      </c>
      <c r="C61" s="362"/>
      <c r="D61" s="160"/>
      <c r="E61" s="364"/>
      <c r="F61" s="369"/>
      <c r="G61" s="362">
        <f t="shared" si="7"/>
        <v>1912904.92</v>
      </c>
      <c r="H61" s="356">
        <f t="shared" si="8"/>
        <v>0</v>
      </c>
      <c r="I61" s="362">
        <v>0</v>
      </c>
      <c r="J61" s="362">
        <v>0</v>
      </c>
      <c r="K61" s="362">
        <v>0</v>
      </c>
      <c r="L61" s="362">
        <v>0</v>
      </c>
      <c r="M61" s="362">
        <v>0</v>
      </c>
      <c r="N61" s="356">
        <v>0</v>
      </c>
      <c r="O61" s="356">
        <v>0</v>
      </c>
      <c r="P61" s="356">
        <v>0</v>
      </c>
      <c r="Q61" s="356">
        <v>0</v>
      </c>
      <c r="R61" s="356">
        <v>0</v>
      </c>
      <c r="S61" s="356">
        <v>0</v>
      </c>
      <c r="T61" s="366">
        <v>0</v>
      </c>
      <c r="U61" s="356">
        <v>0</v>
      </c>
      <c r="V61" s="367" t="s">
        <v>111</v>
      </c>
      <c r="W61" s="356">
        <v>470</v>
      </c>
      <c r="X61" s="356">
        <f t="shared" si="6"/>
        <v>1826824.2</v>
      </c>
      <c r="Y61" s="356">
        <v>0</v>
      </c>
      <c r="Z61" s="356">
        <v>0</v>
      </c>
      <c r="AA61" s="356">
        <v>0</v>
      </c>
      <c r="AB61" s="356">
        <v>0</v>
      </c>
      <c r="AC61" s="356">
        <v>0</v>
      </c>
      <c r="AD61" s="356">
        <v>0</v>
      </c>
      <c r="AE61" s="356">
        <v>0</v>
      </c>
      <c r="AF61" s="356">
        <v>0</v>
      </c>
      <c r="AG61" s="356">
        <v>0</v>
      </c>
      <c r="AH61" s="356">
        <v>0</v>
      </c>
      <c r="AI61" s="356">
        <v>0</v>
      </c>
      <c r="AJ61" s="177">
        <f t="shared" si="10"/>
        <v>57387.15</v>
      </c>
      <c r="AK61" s="177">
        <f t="shared" si="9"/>
        <v>28693.57</v>
      </c>
      <c r="AL61" s="177">
        <v>0</v>
      </c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Y61" s="125"/>
      <c r="BZ61" s="126"/>
      <c r="CA61" s="127"/>
      <c r="CB61" s="122"/>
      <c r="CC61" s="128"/>
    </row>
    <row r="62" spans="1:82" s="124" customFormat="1" ht="12" customHeight="1">
      <c r="A62" s="360">
        <v>46</v>
      </c>
      <c r="B62" s="368" t="s">
        <v>367</v>
      </c>
      <c r="C62" s="362"/>
      <c r="D62" s="160"/>
      <c r="E62" s="364"/>
      <c r="F62" s="369"/>
      <c r="G62" s="362">
        <f t="shared" si="7"/>
        <v>4680512.04</v>
      </c>
      <c r="H62" s="356">
        <f t="shared" si="8"/>
        <v>0</v>
      </c>
      <c r="I62" s="362">
        <v>0</v>
      </c>
      <c r="J62" s="362">
        <v>0</v>
      </c>
      <c r="K62" s="362">
        <v>0</v>
      </c>
      <c r="L62" s="362">
        <v>0</v>
      </c>
      <c r="M62" s="362">
        <v>0</v>
      </c>
      <c r="N62" s="356">
        <v>0</v>
      </c>
      <c r="O62" s="356">
        <v>0</v>
      </c>
      <c r="P62" s="356">
        <v>0</v>
      </c>
      <c r="Q62" s="356">
        <v>0</v>
      </c>
      <c r="R62" s="356">
        <v>0</v>
      </c>
      <c r="S62" s="356">
        <v>0</v>
      </c>
      <c r="T62" s="366">
        <v>0</v>
      </c>
      <c r="U62" s="356">
        <v>0</v>
      </c>
      <c r="V62" s="367" t="s">
        <v>111</v>
      </c>
      <c r="W62" s="356">
        <v>1150</v>
      </c>
      <c r="X62" s="356">
        <f t="shared" si="6"/>
        <v>4469889</v>
      </c>
      <c r="Y62" s="356">
        <v>0</v>
      </c>
      <c r="Z62" s="356">
        <v>0</v>
      </c>
      <c r="AA62" s="356">
        <v>0</v>
      </c>
      <c r="AB62" s="356">
        <v>0</v>
      </c>
      <c r="AC62" s="356">
        <v>0</v>
      </c>
      <c r="AD62" s="356">
        <v>0</v>
      </c>
      <c r="AE62" s="356">
        <v>0</v>
      </c>
      <c r="AF62" s="356">
        <v>0</v>
      </c>
      <c r="AG62" s="356">
        <v>0</v>
      </c>
      <c r="AH62" s="356">
        <v>0</v>
      </c>
      <c r="AI62" s="356">
        <v>0</v>
      </c>
      <c r="AJ62" s="177">
        <f t="shared" si="10"/>
        <v>140415.35999999999</v>
      </c>
      <c r="AK62" s="177">
        <f t="shared" si="9"/>
        <v>70207.679999999993</v>
      </c>
      <c r="AL62" s="177">
        <v>0</v>
      </c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Y62" s="125"/>
      <c r="BZ62" s="126"/>
      <c r="CA62" s="127"/>
      <c r="CB62" s="122"/>
      <c r="CC62" s="128"/>
    </row>
    <row r="63" spans="1:82" s="124" customFormat="1" ht="12" customHeight="1">
      <c r="A63" s="360">
        <v>47</v>
      </c>
      <c r="B63" s="368" t="s">
        <v>369</v>
      </c>
      <c r="C63" s="362"/>
      <c r="D63" s="160"/>
      <c r="E63" s="364"/>
      <c r="F63" s="369"/>
      <c r="G63" s="362">
        <f t="shared" si="7"/>
        <v>4680512.04</v>
      </c>
      <c r="H63" s="356">
        <f t="shared" si="8"/>
        <v>0</v>
      </c>
      <c r="I63" s="362">
        <v>0</v>
      </c>
      <c r="J63" s="362">
        <v>0</v>
      </c>
      <c r="K63" s="362">
        <v>0</v>
      </c>
      <c r="L63" s="362">
        <v>0</v>
      </c>
      <c r="M63" s="362">
        <v>0</v>
      </c>
      <c r="N63" s="356">
        <v>0</v>
      </c>
      <c r="O63" s="356">
        <v>0</v>
      </c>
      <c r="P63" s="356">
        <v>0</v>
      </c>
      <c r="Q63" s="356">
        <v>0</v>
      </c>
      <c r="R63" s="356">
        <v>0</v>
      </c>
      <c r="S63" s="356">
        <v>0</v>
      </c>
      <c r="T63" s="366">
        <v>0</v>
      </c>
      <c r="U63" s="356">
        <v>0</v>
      </c>
      <c r="V63" s="367" t="s">
        <v>111</v>
      </c>
      <c r="W63" s="356">
        <v>1150</v>
      </c>
      <c r="X63" s="356">
        <f t="shared" si="6"/>
        <v>4469889</v>
      </c>
      <c r="Y63" s="356">
        <v>0</v>
      </c>
      <c r="Z63" s="356">
        <v>0</v>
      </c>
      <c r="AA63" s="356">
        <v>0</v>
      </c>
      <c r="AB63" s="356">
        <v>0</v>
      </c>
      <c r="AC63" s="356">
        <v>0</v>
      </c>
      <c r="AD63" s="356">
        <v>0</v>
      </c>
      <c r="AE63" s="356">
        <v>0</v>
      </c>
      <c r="AF63" s="356">
        <v>0</v>
      </c>
      <c r="AG63" s="356">
        <v>0</v>
      </c>
      <c r="AH63" s="356">
        <v>0</v>
      </c>
      <c r="AI63" s="356">
        <v>0</v>
      </c>
      <c r="AJ63" s="177">
        <f t="shared" si="10"/>
        <v>140415.35999999999</v>
      </c>
      <c r="AK63" s="177">
        <f t="shared" si="9"/>
        <v>70207.679999999993</v>
      </c>
      <c r="AL63" s="177">
        <v>0</v>
      </c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Y63" s="125"/>
      <c r="BZ63" s="126"/>
      <c r="CA63" s="127"/>
      <c r="CB63" s="122"/>
      <c r="CC63" s="128"/>
    </row>
    <row r="64" spans="1:82" s="124" customFormat="1" ht="12" customHeight="1">
      <c r="A64" s="360">
        <v>48</v>
      </c>
      <c r="B64" s="368" t="s">
        <v>561</v>
      </c>
      <c r="C64" s="370"/>
      <c r="D64" s="370"/>
      <c r="E64" s="371"/>
      <c r="F64" s="371"/>
      <c r="G64" s="362">
        <f t="shared" si="7"/>
        <v>6389916.4400000004</v>
      </c>
      <c r="H64" s="356">
        <f t="shared" si="8"/>
        <v>0</v>
      </c>
      <c r="I64" s="365">
        <v>0</v>
      </c>
      <c r="J64" s="365">
        <v>0</v>
      </c>
      <c r="K64" s="365">
        <v>0</v>
      </c>
      <c r="L64" s="365">
        <v>0</v>
      </c>
      <c r="M64" s="365">
        <v>0</v>
      </c>
      <c r="N64" s="356">
        <v>0</v>
      </c>
      <c r="O64" s="356">
        <v>0</v>
      </c>
      <c r="P64" s="356">
        <v>0</v>
      </c>
      <c r="Q64" s="356">
        <v>0</v>
      </c>
      <c r="R64" s="356">
        <v>0</v>
      </c>
      <c r="S64" s="356">
        <v>0</v>
      </c>
      <c r="T64" s="366">
        <v>0</v>
      </c>
      <c r="U64" s="356">
        <v>0</v>
      </c>
      <c r="V64" s="371" t="s">
        <v>111</v>
      </c>
      <c r="W64" s="177">
        <v>1570</v>
      </c>
      <c r="X64" s="356">
        <f t="shared" si="6"/>
        <v>6102370.2000000002</v>
      </c>
      <c r="Y64" s="177">
        <v>0</v>
      </c>
      <c r="Z64" s="177">
        <v>0</v>
      </c>
      <c r="AA64" s="177">
        <v>0</v>
      </c>
      <c r="AB64" s="177">
        <v>0</v>
      </c>
      <c r="AC64" s="177">
        <v>0</v>
      </c>
      <c r="AD64" s="177">
        <v>0</v>
      </c>
      <c r="AE64" s="177">
        <v>0</v>
      </c>
      <c r="AF64" s="177">
        <v>0</v>
      </c>
      <c r="AG64" s="177">
        <v>0</v>
      </c>
      <c r="AH64" s="177">
        <v>0</v>
      </c>
      <c r="AI64" s="177">
        <v>0</v>
      </c>
      <c r="AJ64" s="177">
        <f t="shared" si="10"/>
        <v>191697.49</v>
      </c>
      <c r="AK64" s="177">
        <f t="shared" si="9"/>
        <v>95848.75</v>
      </c>
      <c r="AL64" s="177">
        <v>0</v>
      </c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Y64" s="125"/>
      <c r="BZ64" s="126"/>
      <c r="CA64" s="127"/>
      <c r="CB64" s="122"/>
      <c r="CC64" s="128"/>
      <c r="CD64" s="131"/>
    </row>
    <row r="65" spans="1:81" s="124" customFormat="1" ht="12" customHeight="1">
      <c r="A65" s="360">
        <v>49</v>
      </c>
      <c r="B65" s="368" t="s">
        <v>371</v>
      </c>
      <c r="C65" s="362"/>
      <c r="D65" s="160"/>
      <c r="E65" s="364"/>
      <c r="F65" s="369"/>
      <c r="G65" s="362">
        <f t="shared" si="7"/>
        <v>4587703.29</v>
      </c>
      <c r="H65" s="356">
        <f t="shared" si="8"/>
        <v>0</v>
      </c>
      <c r="I65" s="362">
        <v>0</v>
      </c>
      <c r="J65" s="362">
        <v>0</v>
      </c>
      <c r="K65" s="362">
        <v>0</v>
      </c>
      <c r="L65" s="362">
        <v>0</v>
      </c>
      <c r="M65" s="362">
        <v>0</v>
      </c>
      <c r="N65" s="356">
        <v>0</v>
      </c>
      <c r="O65" s="356">
        <v>0</v>
      </c>
      <c r="P65" s="356">
        <v>0</v>
      </c>
      <c r="Q65" s="356">
        <v>0</v>
      </c>
      <c r="R65" s="356">
        <v>0</v>
      </c>
      <c r="S65" s="356">
        <v>0</v>
      </c>
      <c r="T65" s="366">
        <v>0</v>
      </c>
      <c r="U65" s="356">
        <v>0</v>
      </c>
      <c r="V65" s="367" t="s">
        <v>112</v>
      </c>
      <c r="W65" s="356">
        <v>1136</v>
      </c>
      <c r="X65" s="356">
        <f t="shared" si="6"/>
        <v>4381256.6399999997</v>
      </c>
      <c r="Y65" s="356">
        <v>0</v>
      </c>
      <c r="Z65" s="356">
        <v>0</v>
      </c>
      <c r="AA65" s="356">
        <v>0</v>
      </c>
      <c r="AB65" s="356">
        <v>0</v>
      </c>
      <c r="AC65" s="356">
        <v>0</v>
      </c>
      <c r="AD65" s="356">
        <v>0</v>
      </c>
      <c r="AE65" s="356">
        <v>0</v>
      </c>
      <c r="AF65" s="356">
        <v>0</v>
      </c>
      <c r="AG65" s="356">
        <v>0</v>
      </c>
      <c r="AH65" s="356">
        <v>0</v>
      </c>
      <c r="AI65" s="356">
        <v>0</v>
      </c>
      <c r="AJ65" s="177">
        <f t="shared" si="10"/>
        <v>137631.1</v>
      </c>
      <c r="AK65" s="177">
        <f t="shared" si="9"/>
        <v>68815.55</v>
      </c>
      <c r="AL65" s="177">
        <v>0</v>
      </c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Y65" s="125"/>
      <c r="BZ65" s="126"/>
      <c r="CA65" s="127"/>
      <c r="CB65" s="122"/>
      <c r="CC65" s="128"/>
    </row>
    <row r="66" spans="1:81" s="124" customFormat="1" ht="12" customHeight="1">
      <c r="A66" s="360">
        <v>50</v>
      </c>
      <c r="B66" s="368" t="s">
        <v>373</v>
      </c>
      <c r="C66" s="362"/>
      <c r="D66" s="160"/>
      <c r="E66" s="364"/>
      <c r="F66" s="369"/>
      <c r="G66" s="362">
        <f t="shared" si="7"/>
        <v>4603857.18</v>
      </c>
      <c r="H66" s="356">
        <f t="shared" si="8"/>
        <v>0</v>
      </c>
      <c r="I66" s="362">
        <v>0</v>
      </c>
      <c r="J66" s="362">
        <v>0</v>
      </c>
      <c r="K66" s="362">
        <v>0</v>
      </c>
      <c r="L66" s="362">
        <v>0</v>
      </c>
      <c r="M66" s="362">
        <v>0</v>
      </c>
      <c r="N66" s="356">
        <v>0</v>
      </c>
      <c r="O66" s="356">
        <v>0</v>
      </c>
      <c r="P66" s="356">
        <v>0</v>
      </c>
      <c r="Q66" s="356">
        <v>0</v>
      </c>
      <c r="R66" s="356">
        <v>0</v>
      </c>
      <c r="S66" s="356">
        <v>0</v>
      </c>
      <c r="T66" s="366">
        <v>0</v>
      </c>
      <c r="U66" s="356">
        <v>0</v>
      </c>
      <c r="V66" s="367" t="s">
        <v>112</v>
      </c>
      <c r="W66" s="356">
        <v>1140</v>
      </c>
      <c r="X66" s="356">
        <f t="shared" si="6"/>
        <v>4396683.5999999996</v>
      </c>
      <c r="Y66" s="356">
        <v>0</v>
      </c>
      <c r="Z66" s="356">
        <v>0</v>
      </c>
      <c r="AA66" s="356">
        <v>0</v>
      </c>
      <c r="AB66" s="356">
        <v>0</v>
      </c>
      <c r="AC66" s="356">
        <v>0</v>
      </c>
      <c r="AD66" s="356">
        <v>0</v>
      </c>
      <c r="AE66" s="356">
        <v>0</v>
      </c>
      <c r="AF66" s="356">
        <v>0</v>
      </c>
      <c r="AG66" s="356">
        <v>0</v>
      </c>
      <c r="AH66" s="356">
        <v>0</v>
      </c>
      <c r="AI66" s="356">
        <v>0</v>
      </c>
      <c r="AJ66" s="177">
        <f t="shared" si="10"/>
        <v>138115.72</v>
      </c>
      <c r="AK66" s="177">
        <f t="shared" si="9"/>
        <v>69057.86</v>
      </c>
      <c r="AL66" s="177">
        <v>0</v>
      </c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Y66" s="125"/>
      <c r="BZ66" s="126"/>
      <c r="CA66" s="127"/>
      <c r="CB66" s="122"/>
      <c r="CC66" s="128"/>
    </row>
    <row r="67" spans="1:81" s="124" customFormat="1" ht="12" customHeight="1">
      <c r="A67" s="360">
        <v>51</v>
      </c>
      <c r="B67" s="368" t="s">
        <v>375</v>
      </c>
      <c r="C67" s="362"/>
      <c r="D67" s="160"/>
      <c r="E67" s="364"/>
      <c r="F67" s="369"/>
      <c r="G67" s="362">
        <f t="shared" si="7"/>
        <v>4599818.7</v>
      </c>
      <c r="H67" s="356">
        <f t="shared" si="8"/>
        <v>0</v>
      </c>
      <c r="I67" s="362">
        <v>0</v>
      </c>
      <c r="J67" s="362">
        <v>0</v>
      </c>
      <c r="K67" s="362">
        <v>0</v>
      </c>
      <c r="L67" s="362">
        <v>0</v>
      </c>
      <c r="M67" s="362">
        <v>0</v>
      </c>
      <c r="N67" s="356">
        <v>0</v>
      </c>
      <c r="O67" s="356">
        <v>0</v>
      </c>
      <c r="P67" s="356">
        <v>0</v>
      </c>
      <c r="Q67" s="356">
        <v>0</v>
      </c>
      <c r="R67" s="356">
        <v>0</v>
      </c>
      <c r="S67" s="356">
        <v>0</v>
      </c>
      <c r="T67" s="366">
        <v>0</v>
      </c>
      <c r="U67" s="356">
        <v>0</v>
      </c>
      <c r="V67" s="367" t="s">
        <v>112</v>
      </c>
      <c r="W67" s="356">
        <v>1139</v>
      </c>
      <c r="X67" s="356">
        <f t="shared" si="6"/>
        <v>4392826.8600000003</v>
      </c>
      <c r="Y67" s="356">
        <v>0</v>
      </c>
      <c r="Z67" s="356">
        <v>0</v>
      </c>
      <c r="AA67" s="356">
        <v>0</v>
      </c>
      <c r="AB67" s="356">
        <v>0</v>
      </c>
      <c r="AC67" s="356">
        <v>0</v>
      </c>
      <c r="AD67" s="356">
        <v>0</v>
      </c>
      <c r="AE67" s="356">
        <v>0</v>
      </c>
      <c r="AF67" s="356">
        <v>0</v>
      </c>
      <c r="AG67" s="356">
        <v>0</v>
      </c>
      <c r="AH67" s="356">
        <v>0</v>
      </c>
      <c r="AI67" s="356">
        <v>0</v>
      </c>
      <c r="AJ67" s="177">
        <f t="shared" si="10"/>
        <v>137994.56</v>
      </c>
      <c r="AK67" s="177">
        <f t="shared" si="9"/>
        <v>68997.279999999999</v>
      </c>
      <c r="AL67" s="177">
        <v>0</v>
      </c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Y67" s="125"/>
      <c r="BZ67" s="126"/>
      <c r="CA67" s="127"/>
      <c r="CB67" s="122"/>
      <c r="CC67" s="128"/>
    </row>
    <row r="68" spans="1:81" s="124" customFormat="1" ht="12" customHeight="1">
      <c r="A68" s="360">
        <v>52</v>
      </c>
      <c r="B68" s="368" t="s">
        <v>376</v>
      </c>
      <c r="C68" s="362"/>
      <c r="D68" s="160"/>
      <c r="E68" s="364"/>
      <c r="F68" s="369"/>
      <c r="G68" s="362">
        <f t="shared" si="7"/>
        <v>4424101.38</v>
      </c>
      <c r="H68" s="356">
        <f t="shared" si="8"/>
        <v>0</v>
      </c>
      <c r="I68" s="362">
        <v>0</v>
      </c>
      <c r="J68" s="362">
        <v>0</v>
      </c>
      <c r="K68" s="362">
        <v>0</v>
      </c>
      <c r="L68" s="362">
        <v>0</v>
      </c>
      <c r="M68" s="362">
        <v>0</v>
      </c>
      <c r="N68" s="356">
        <v>0</v>
      </c>
      <c r="O68" s="356">
        <v>0</v>
      </c>
      <c r="P68" s="356">
        <v>0</v>
      </c>
      <c r="Q68" s="356">
        <v>0</v>
      </c>
      <c r="R68" s="356">
        <v>0</v>
      </c>
      <c r="S68" s="356">
        <v>0</v>
      </c>
      <c r="T68" s="366">
        <v>0</v>
      </c>
      <c r="U68" s="356">
        <v>0</v>
      </c>
      <c r="V68" s="367" t="s">
        <v>111</v>
      </c>
      <c r="W68" s="356">
        <v>1087</v>
      </c>
      <c r="X68" s="356">
        <f t="shared" si="6"/>
        <v>4225016.82</v>
      </c>
      <c r="Y68" s="356">
        <v>0</v>
      </c>
      <c r="Z68" s="356">
        <v>0</v>
      </c>
      <c r="AA68" s="356">
        <v>0</v>
      </c>
      <c r="AB68" s="356">
        <v>0</v>
      </c>
      <c r="AC68" s="356">
        <v>0</v>
      </c>
      <c r="AD68" s="356">
        <v>0</v>
      </c>
      <c r="AE68" s="356">
        <v>0</v>
      </c>
      <c r="AF68" s="356">
        <v>0</v>
      </c>
      <c r="AG68" s="356">
        <v>0</v>
      </c>
      <c r="AH68" s="356">
        <v>0</v>
      </c>
      <c r="AI68" s="356">
        <v>0</v>
      </c>
      <c r="AJ68" s="177">
        <f t="shared" si="10"/>
        <v>132723.04</v>
      </c>
      <c r="AK68" s="177">
        <f t="shared" si="9"/>
        <v>66361.52</v>
      </c>
      <c r="AL68" s="177">
        <v>0</v>
      </c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Y68" s="125"/>
      <c r="BZ68" s="126"/>
      <c r="CA68" s="127"/>
      <c r="CB68" s="122"/>
      <c r="CC68" s="128"/>
    </row>
    <row r="69" spans="1:81" s="124" customFormat="1" ht="12" customHeight="1">
      <c r="A69" s="360">
        <v>53</v>
      </c>
      <c r="B69" s="368" t="s">
        <v>377</v>
      </c>
      <c r="C69" s="362"/>
      <c r="D69" s="160"/>
      <c r="E69" s="364"/>
      <c r="F69" s="369"/>
      <c r="G69" s="362">
        <f t="shared" si="7"/>
        <v>5938145.2800000003</v>
      </c>
      <c r="H69" s="356">
        <f t="shared" si="8"/>
        <v>0</v>
      </c>
      <c r="I69" s="362">
        <v>0</v>
      </c>
      <c r="J69" s="362">
        <v>0</v>
      </c>
      <c r="K69" s="362">
        <v>0</v>
      </c>
      <c r="L69" s="362">
        <v>0</v>
      </c>
      <c r="M69" s="362">
        <v>0</v>
      </c>
      <c r="N69" s="356">
        <v>0</v>
      </c>
      <c r="O69" s="356">
        <v>0</v>
      </c>
      <c r="P69" s="356">
        <v>0</v>
      </c>
      <c r="Q69" s="356">
        <v>0</v>
      </c>
      <c r="R69" s="356">
        <v>0</v>
      </c>
      <c r="S69" s="356">
        <v>0</v>
      </c>
      <c r="T69" s="366">
        <v>0</v>
      </c>
      <c r="U69" s="356">
        <v>0</v>
      </c>
      <c r="V69" s="367" t="s">
        <v>111</v>
      </c>
      <c r="W69" s="356">
        <v>1459</v>
      </c>
      <c r="X69" s="356">
        <f t="shared" si="6"/>
        <v>5670928.7400000002</v>
      </c>
      <c r="Y69" s="356">
        <v>0</v>
      </c>
      <c r="Z69" s="356">
        <v>0</v>
      </c>
      <c r="AA69" s="356">
        <v>0</v>
      </c>
      <c r="AB69" s="356">
        <v>0</v>
      </c>
      <c r="AC69" s="356">
        <v>0</v>
      </c>
      <c r="AD69" s="356">
        <v>0</v>
      </c>
      <c r="AE69" s="356">
        <v>0</v>
      </c>
      <c r="AF69" s="356">
        <v>0</v>
      </c>
      <c r="AG69" s="356">
        <v>0</v>
      </c>
      <c r="AH69" s="356">
        <v>0</v>
      </c>
      <c r="AI69" s="356">
        <v>0</v>
      </c>
      <c r="AJ69" s="177">
        <f t="shared" si="10"/>
        <v>178144.36</v>
      </c>
      <c r="AK69" s="177">
        <f t="shared" si="9"/>
        <v>89072.18</v>
      </c>
      <c r="AL69" s="177">
        <v>0</v>
      </c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Y69" s="125"/>
      <c r="BZ69" s="126"/>
      <c r="CA69" s="127"/>
      <c r="CB69" s="122"/>
      <c r="CC69" s="128"/>
    </row>
    <row r="70" spans="1:81" s="124" customFormat="1" ht="12" customHeight="1">
      <c r="A70" s="360">
        <v>54</v>
      </c>
      <c r="B70" s="368" t="s">
        <v>378</v>
      </c>
      <c r="C70" s="362"/>
      <c r="D70" s="160"/>
      <c r="E70" s="364"/>
      <c r="F70" s="369"/>
      <c r="G70" s="362">
        <f t="shared" si="7"/>
        <v>3422878.8</v>
      </c>
      <c r="H70" s="356">
        <f t="shared" si="8"/>
        <v>0</v>
      </c>
      <c r="I70" s="362">
        <v>0</v>
      </c>
      <c r="J70" s="362">
        <v>0</v>
      </c>
      <c r="K70" s="362">
        <v>0</v>
      </c>
      <c r="L70" s="362">
        <v>0</v>
      </c>
      <c r="M70" s="362">
        <v>0</v>
      </c>
      <c r="N70" s="356">
        <v>0</v>
      </c>
      <c r="O70" s="356">
        <v>0</v>
      </c>
      <c r="P70" s="356">
        <v>0</v>
      </c>
      <c r="Q70" s="356">
        <v>0</v>
      </c>
      <c r="R70" s="356">
        <v>0</v>
      </c>
      <c r="S70" s="356">
        <v>0</v>
      </c>
      <c r="T70" s="366">
        <v>0</v>
      </c>
      <c r="U70" s="356">
        <v>0</v>
      </c>
      <c r="V70" s="367" t="s">
        <v>111</v>
      </c>
      <c r="W70" s="356">
        <v>841</v>
      </c>
      <c r="X70" s="356">
        <f t="shared" si="6"/>
        <v>3268849.26</v>
      </c>
      <c r="Y70" s="356">
        <v>0</v>
      </c>
      <c r="Z70" s="356">
        <v>0</v>
      </c>
      <c r="AA70" s="356">
        <v>0</v>
      </c>
      <c r="AB70" s="356">
        <v>0</v>
      </c>
      <c r="AC70" s="356">
        <v>0</v>
      </c>
      <c r="AD70" s="356">
        <v>0</v>
      </c>
      <c r="AE70" s="356">
        <v>0</v>
      </c>
      <c r="AF70" s="356">
        <v>0</v>
      </c>
      <c r="AG70" s="356">
        <v>0</v>
      </c>
      <c r="AH70" s="356">
        <v>0</v>
      </c>
      <c r="AI70" s="356">
        <v>0</v>
      </c>
      <c r="AJ70" s="177">
        <f t="shared" si="10"/>
        <v>102686.36</v>
      </c>
      <c r="AK70" s="177">
        <f t="shared" si="9"/>
        <v>51343.18</v>
      </c>
      <c r="AL70" s="177">
        <v>0</v>
      </c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Y70" s="125"/>
      <c r="BZ70" s="126"/>
      <c r="CA70" s="127"/>
      <c r="CB70" s="122"/>
      <c r="CC70" s="128"/>
    </row>
    <row r="71" spans="1:81" s="124" customFormat="1" ht="12" customHeight="1">
      <c r="A71" s="360">
        <v>55</v>
      </c>
      <c r="B71" s="368" t="s">
        <v>380</v>
      </c>
      <c r="C71" s="362"/>
      <c r="D71" s="160"/>
      <c r="E71" s="364"/>
      <c r="F71" s="369"/>
      <c r="G71" s="362">
        <f t="shared" si="7"/>
        <v>3398458.74</v>
      </c>
      <c r="H71" s="356">
        <f t="shared" si="8"/>
        <v>0</v>
      </c>
      <c r="I71" s="362">
        <v>0</v>
      </c>
      <c r="J71" s="362">
        <v>0</v>
      </c>
      <c r="K71" s="362">
        <v>0</v>
      </c>
      <c r="L71" s="362">
        <v>0</v>
      </c>
      <c r="M71" s="362">
        <v>0</v>
      </c>
      <c r="N71" s="356">
        <v>0</v>
      </c>
      <c r="O71" s="356">
        <v>0</v>
      </c>
      <c r="P71" s="356">
        <v>0</v>
      </c>
      <c r="Q71" s="356">
        <v>0</v>
      </c>
      <c r="R71" s="356">
        <v>0</v>
      </c>
      <c r="S71" s="356">
        <v>0</v>
      </c>
      <c r="T71" s="366">
        <v>0</v>
      </c>
      <c r="U71" s="356">
        <v>0</v>
      </c>
      <c r="V71" s="367" t="s">
        <v>111</v>
      </c>
      <c r="W71" s="356">
        <v>835</v>
      </c>
      <c r="X71" s="356">
        <f t="shared" si="6"/>
        <v>3245528.1</v>
      </c>
      <c r="Y71" s="356">
        <v>0</v>
      </c>
      <c r="Z71" s="356">
        <v>0</v>
      </c>
      <c r="AA71" s="356">
        <v>0</v>
      </c>
      <c r="AB71" s="356">
        <v>0</v>
      </c>
      <c r="AC71" s="356">
        <v>0</v>
      </c>
      <c r="AD71" s="356">
        <v>0</v>
      </c>
      <c r="AE71" s="356">
        <v>0</v>
      </c>
      <c r="AF71" s="356">
        <v>0</v>
      </c>
      <c r="AG71" s="356">
        <v>0</v>
      </c>
      <c r="AH71" s="356">
        <v>0</v>
      </c>
      <c r="AI71" s="356">
        <v>0</v>
      </c>
      <c r="AJ71" s="177">
        <f t="shared" si="10"/>
        <v>101953.76</v>
      </c>
      <c r="AK71" s="177">
        <f t="shared" si="9"/>
        <v>50976.88</v>
      </c>
      <c r="AL71" s="177">
        <v>0</v>
      </c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Y71" s="125"/>
      <c r="BZ71" s="126"/>
      <c r="CA71" s="127"/>
      <c r="CB71" s="122"/>
      <c r="CC71" s="128"/>
    </row>
    <row r="72" spans="1:81" s="124" customFormat="1" ht="12" customHeight="1">
      <c r="A72" s="360">
        <v>56</v>
      </c>
      <c r="B72" s="368" t="s">
        <v>385</v>
      </c>
      <c r="C72" s="362"/>
      <c r="D72" s="160"/>
      <c r="E72" s="364"/>
      <c r="F72" s="369"/>
      <c r="G72" s="362">
        <f t="shared" si="7"/>
        <v>2409446.2000000002</v>
      </c>
      <c r="H72" s="356">
        <f t="shared" si="8"/>
        <v>0</v>
      </c>
      <c r="I72" s="362">
        <v>0</v>
      </c>
      <c r="J72" s="362">
        <v>0</v>
      </c>
      <c r="K72" s="362">
        <v>0</v>
      </c>
      <c r="L72" s="362">
        <v>0</v>
      </c>
      <c r="M72" s="362">
        <v>0</v>
      </c>
      <c r="N72" s="356">
        <v>0</v>
      </c>
      <c r="O72" s="356">
        <v>0</v>
      </c>
      <c r="P72" s="356">
        <v>0</v>
      </c>
      <c r="Q72" s="356">
        <v>0</v>
      </c>
      <c r="R72" s="356">
        <v>0</v>
      </c>
      <c r="S72" s="356">
        <v>0</v>
      </c>
      <c r="T72" s="366">
        <v>0</v>
      </c>
      <c r="U72" s="356">
        <v>0</v>
      </c>
      <c r="V72" s="367" t="s">
        <v>111</v>
      </c>
      <c r="W72" s="356">
        <v>592</v>
      </c>
      <c r="X72" s="356">
        <f t="shared" si="6"/>
        <v>2301021.12</v>
      </c>
      <c r="Y72" s="356">
        <v>0</v>
      </c>
      <c r="Z72" s="356">
        <v>0</v>
      </c>
      <c r="AA72" s="356">
        <v>0</v>
      </c>
      <c r="AB72" s="356">
        <v>0</v>
      </c>
      <c r="AC72" s="356">
        <v>0</v>
      </c>
      <c r="AD72" s="356">
        <v>0</v>
      </c>
      <c r="AE72" s="356">
        <v>0</v>
      </c>
      <c r="AF72" s="356">
        <v>0</v>
      </c>
      <c r="AG72" s="356">
        <v>0</v>
      </c>
      <c r="AH72" s="356">
        <v>0</v>
      </c>
      <c r="AI72" s="356">
        <v>0</v>
      </c>
      <c r="AJ72" s="177">
        <f t="shared" si="10"/>
        <v>72283.39</v>
      </c>
      <c r="AK72" s="177">
        <f t="shared" si="9"/>
        <v>36141.69</v>
      </c>
      <c r="AL72" s="177">
        <v>0</v>
      </c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Y72" s="125"/>
      <c r="BZ72" s="126"/>
      <c r="CA72" s="127"/>
      <c r="CB72" s="122"/>
      <c r="CC72" s="128"/>
    </row>
    <row r="73" spans="1:81" s="124" customFormat="1" ht="12" customHeight="1">
      <c r="A73" s="360">
        <v>57</v>
      </c>
      <c r="B73" s="368" t="s">
        <v>384</v>
      </c>
      <c r="C73" s="362"/>
      <c r="D73" s="160"/>
      <c r="E73" s="364"/>
      <c r="F73" s="369"/>
      <c r="G73" s="362">
        <f t="shared" si="7"/>
        <v>732601.89</v>
      </c>
      <c r="H73" s="356">
        <f t="shared" si="8"/>
        <v>0</v>
      </c>
      <c r="I73" s="362">
        <v>0</v>
      </c>
      <c r="J73" s="362">
        <v>0</v>
      </c>
      <c r="K73" s="362">
        <v>0</v>
      </c>
      <c r="L73" s="362">
        <v>0</v>
      </c>
      <c r="M73" s="362">
        <v>0</v>
      </c>
      <c r="N73" s="356">
        <v>0</v>
      </c>
      <c r="O73" s="356">
        <v>0</v>
      </c>
      <c r="P73" s="356">
        <v>0</v>
      </c>
      <c r="Q73" s="356">
        <v>0</v>
      </c>
      <c r="R73" s="356">
        <v>0</v>
      </c>
      <c r="S73" s="356">
        <v>0</v>
      </c>
      <c r="T73" s="366">
        <v>0</v>
      </c>
      <c r="U73" s="356">
        <v>0</v>
      </c>
      <c r="V73" s="367" t="s">
        <v>111</v>
      </c>
      <c r="W73" s="356">
        <v>180</v>
      </c>
      <c r="X73" s="356">
        <f t="shared" si="6"/>
        <v>699634.8</v>
      </c>
      <c r="Y73" s="356">
        <v>0</v>
      </c>
      <c r="Z73" s="356">
        <v>0</v>
      </c>
      <c r="AA73" s="356">
        <v>0</v>
      </c>
      <c r="AB73" s="356">
        <v>0</v>
      </c>
      <c r="AC73" s="356">
        <v>0</v>
      </c>
      <c r="AD73" s="356">
        <v>0</v>
      </c>
      <c r="AE73" s="356">
        <v>0</v>
      </c>
      <c r="AF73" s="356">
        <v>0</v>
      </c>
      <c r="AG73" s="356">
        <v>0</v>
      </c>
      <c r="AH73" s="356">
        <v>0</v>
      </c>
      <c r="AI73" s="356">
        <v>0</v>
      </c>
      <c r="AJ73" s="177">
        <f t="shared" si="10"/>
        <v>21978.06</v>
      </c>
      <c r="AK73" s="177">
        <f t="shared" si="9"/>
        <v>10989.03</v>
      </c>
      <c r="AL73" s="177">
        <v>0</v>
      </c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Y73" s="125"/>
      <c r="BZ73" s="126"/>
      <c r="CA73" s="127"/>
      <c r="CB73" s="122"/>
      <c r="CC73" s="128"/>
    </row>
    <row r="74" spans="1:81" s="124" customFormat="1" ht="12" customHeight="1">
      <c r="A74" s="360">
        <v>58</v>
      </c>
      <c r="B74" s="368" t="s">
        <v>387</v>
      </c>
      <c r="C74" s="362"/>
      <c r="D74" s="160"/>
      <c r="E74" s="364"/>
      <c r="F74" s="369"/>
      <c r="G74" s="362">
        <f t="shared" si="7"/>
        <v>3402528.75</v>
      </c>
      <c r="H74" s="356">
        <f t="shared" si="8"/>
        <v>0</v>
      </c>
      <c r="I74" s="362">
        <v>0</v>
      </c>
      <c r="J74" s="362">
        <v>0</v>
      </c>
      <c r="K74" s="362">
        <v>0</v>
      </c>
      <c r="L74" s="362">
        <v>0</v>
      </c>
      <c r="M74" s="362">
        <v>0</v>
      </c>
      <c r="N74" s="356">
        <v>0</v>
      </c>
      <c r="O74" s="356">
        <v>0</v>
      </c>
      <c r="P74" s="356">
        <v>0</v>
      </c>
      <c r="Q74" s="356">
        <v>0</v>
      </c>
      <c r="R74" s="356">
        <v>0</v>
      </c>
      <c r="S74" s="356">
        <v>0</v>
      </c>
      <c r="T74" s="366">
        <v>0</v>
      </c>
      <c r="U74" s="356">
        <v>0</v>
      </c>
      <c r="V74" s="367" t="s">
        <v>111</v>
      </c>
      <c r="W74" s="356">
        <v>836</v>
      </c>
      <c r="X74" s="356">
        <f t="shared" si="6"/>
        <v>3249414.96</v>
      </c>
      <c r="Y74" s="356">
        <v>0</v>
      </c>
      <c r="Z74" s="356">
        <v>0</v>
      </c>
      <c r="AA74" s="356">
        <v>0</v>
      </c>
      <c r="AB74" s="356">
        <v>0</v>
      </c>
      <c r="AC74" s="356">
        <v>0</v>
      </c>
      <c r="AD74" s="356">
        <v>0</v>
      </c>
      <c r="AE74" s="356">
        <v>0</v>
      </c>
      <c r="AF74" s="356">
        <v>0</v>
      </c>
      <c r="AG74" s="356">
        <v>0</v>
      </c>
      <c r="AH74" s="356">
        <v>0</v>
      </c>
      <c r="AI74" s="356">
        <v>0</v>
      </c>
      <c r="AJ74" s="177">
        <f t="shared" si="10"/>
        <v>102075.86</v>
      </c>
      <c r="AK74" s="177">
        <f t="shared" si="9"/>
        <v>51037.93</v>
      </c>
      <c r="AL74" s="177">
        <v>0</v>
      </c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Y74" s="125"/>
      <c r="BZ74" s="126"/>
      <c r="CA74" s="127"/>
      <c r="CB74" s="122"/>
      <c r="CC74" s="128"/>
    </row>
    <row r="75" spans="1:81" s="124" customFormat="1" ht="12" customHeight="1">
      <c r="A75" s="360">
        <v>59</v>
      </c>
      <c r="B75" s="368" t="s">
        <v>389</v>
      </c>
      <c r="C75" s="362"/>
      <c r="D75" s="160"/>
      <c r="E75" s="364"/>
      <c r="F75" s="369"/>
      <c r="G75" s="362">
        <f t="shared" si="7"/>
        <v>4525851.6399999997</v>
      </c>
      <c r="H75" s="356">
        <f t="shared" si="8"/>
        <v>0</v>
      </c>
      <c r="I75" s="362">
        <v>0</v>
      </c>
      <c r="J75" s="362">
        <v>0</v>
      </c>
      <c r="K75" s="362">
        <v>0</v>
      </c>
      <c r="L75" s="362">
        <v>0</v>
      </c>
      <c r="M75" s="362">
        <v>0</v>
      </c>
      <c r="N75" s="356">
        <v>0</v>
      </c>
      <c r="O75" s="356">
        <v>0</v>
      </c>
      <c r="P75" s="356">
        <v>0</v>
      </c>
      <c r="Q75" s="356">
        <v>0</v>
      </c>
      <c r="R75" s="356">
        <v>0</v>
      </c>
      <c r="S75" s="356">
        <v>0</v>
      </c>
      <c r="T75" s="366">
        <v>0</v>
      </c>
      <c r="U75" s="356">
        <v>0</v>
      </c>
      <c r="V75" s="367" t="s">
        <v>111</v>
      </c>
      <c r="W75" s="356">
        <v>1112</v>
      </c>
      <c r="X75" s="356">
        <f t="shared" si="6"/>
        <v>4322188.32</v>
      </c>
      <c r="Y75" s="356">
        <v>0</v>
      </c>
      <c r="Z75" s="356">
        <v>0</v>
      </c>
      <c r="AA75" s="356">
        <v>0</v>
      </c>
      <c r="AB75" s="356">
        <v>0</v>
      </c>
      <c r="AC75" s="356">
        <v>0</v>
      </c>
      <c r="AD75" s="356">
        <v>0</v>
      </c>
      <c r="AE75" s="356">
        <v>0</v>
      </c>
      <c r="AF75" s="356">
        <v>0</v>
      </c>
      <c r="AG75" s="356">
        <v>0</v>
      </c>
      <c r="AH75" s="356">
        <v>0</v>
      </c>
      <c r="AI75" s="356">
        <v>0</v>
      </c>
      <c r="AJ75" s="177">
        <f t="shared" si="10"/>
        <v>135775.54999999999</v>
      </c>
      <c r="AK75" s="177">
        <f t="shared" si="9"/>
        <v>67887.77</v>
      </c>
      <c r="AL75" s="177">
        <v>0</v>
      </c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Y75" s="125"/>
      <c r="BZ75" s="126"/>
      <c r="CA75" s="127"/>
      <c r="CB75" s="122"/>
      <c r="CC75" s="128"/>
    </row>
    <row r="76" spans="1:81" s="124" customFormat="1" ht="12" customHeight="1">
      <c r="A76" s="360">
        <v>60</v>
      </c>
      <c r="B76" s="368" t="s">
        <v>386</v>
      </c>
      <c r="C76" s="362"/>
      <c r="D76" s="160"/>
      <c r="E76" s="364"/>
      <c r="F76" s="369"/>
      <c r="G76" s="362">
        <f t="shared" si="7"/>
        <v>2423082.7200000002</v>
      </c>
      <c r="H76" s="356">
        <f t="shared" si="8"/>
        <v>0</v>
      </c>
      <c r="I76" s="362">
        <v>0</v>
      </c>
      <c r="J76" s="362">
        <v>0</v>
      </c>
      <c r="K76" s="362">
        <v>0</v>
      </c>
      <c r="L76" s="362">
        <v>0</v>
      </c>
      <c r="M76" s="362">
        <v>0</v>
      </c>
      <c r="N76" s="356">
        <v>0</v>
      </c>
      <c r="O76" s="356">
        <v>0</v>
      </c>
      <c r="P76" s="356">
        <v>0</v>
      </c>
      <c r="Q76" s="356">
        <v>0</v>
      </c>
      <c r="R76" s="356">
        <v>0</v>
      </c>
      <c r="S76" s="356">
        <v>0</v>
      </c>
      <c r="T76" s="366">
        <v>0</v>
      </c>
      <c r="U76" s="356">
        <v>0</v>
      </c>
      <c r="V76" s="367" t="s">
        <v>112</v>
      </c>
      <c r="W76" s="356">
        <v>600</v>
      </c>
      <c r="X76" s="356">
        <f t="shared" si="6"/>
        <v>2314044</v>
      </c>
      <c r="Y76" s="356">
        <v>0</v>
      </c>
      <c r="Z76" s="356">
        <v>0</v>
      </c>
      <c r="AA76" s="356">
        <v>0</v>
      </c>
      <c r="AB76" s="356">
        <v>0</v>
      </c>
      <c r="AC76" s="356">
        <v>0</v>
      </c>
      <c r="AD76" s="356">
        <v>0</v>
      </c>
      <c r="AE76" s="356">
        <v>0</v>
      </c>
      <c r="AF76" s="356">
        <v>0</v>
      </c>
      <c r="AG76" s="356">
        <v>0</v>
      </c>
      <c r="AH76" s="356">
        <v>0</v>
      </c>
      <c r="AI76" s="356">
        <v>0</v>
      </c>
      <c r="AJ76" s="177">
        <f t="shared" si="10"/>
        <v>72692.479999999996</v>
      </c>
      <c r="AK76" s="177">
        <f t="shared" si="9"/>
        <v>36346.239999999998</v>
      </c>
      <c r="AL76" s="177">
        <v>0</v>
      </c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Y76" s="125"/>
      <c r="BZ76" s="126"/>
      <c r="CA76" s="127"/>
      <c r="CB76" s="122"/>
      <c r="CC76" s="128"/>
    </row>
    <row r="77" spans="1:81" s="124" customFormat="1" ht="12" customHeight="1">
      <c r="A77" s="360">
        <v>61</v>
      </c>
      <c r="B77" s="368" t="s">
        <v>392</v>
      </c>
      <c r="C77" s="362"/>
      <c r="D77" s="160"/>
      <c r="E77" s="364"/>
      <c r="F77" s="369"/>
      <c r="G77" s="362">
        <f t="shared" si="7"/>
        <v>7822560.1200000001</v>
      </c>
      <c r="H77" s="356">
        <f t="shared" si="8"/>
        <v>0</v>
      </c>
      <c r="I77" s="362">
        <v>0</v>
      </c>
      <c r="J77" s="362">
        <v>0</v>
      </c>
      <c r="K77" s="362">
        <v>0</v>
      </c>
      <c r="L77" s="362">
        <v>0</v>
      </c>
      <c r="M77" s="362">
        <v>0</v>
      </c>
      <c r="N77" s="356">
        <v>0</v>
      </c>
      <c r="O77" s="356">
        <v>0</v>
      </c>
      <c r="P77" s="356">
        <v>0</v>
      </c>
      <c r="Q77" s="356">
        <v>0</v>
      </c>
      <c r="R77" s="356">
        <v>0</v>
      </c>
      <c r="S77" s="356">
        <v>0</v>
      </c>
      <c r="T77" s="366">
        <v>0</v>
      </c>
      <c r="U77" s="356">
        <v>0</v>
      </c>
      <c r="V77" s="367" t="s">
        <v>111</v>
      </c>
      <c r="W77" s="356">
        <v>1922</v>
      </c>
      <c r="X77" s="356">
        <f t="shared" si="6"/>
        <v>7470544.9199999999</v>
      </c>
      <c r="Y77" s="356">
        <v>0</v>
      </c>
      <c r="Z77" s="356">
        <v>0</v>
      </c>
      <c r="AA77" s="356">
        <v>0</v>
      </c>
      <c r="AB77" s="356">
        <v>0</v>
      </c>
      <c r="AC77" s="356">
        <v>0</v>
      </c>
      <c r="AD77" s="356">
        <v>0</v>
      </c>
      <c r="AE77" s="356">
        <v>0</v>
      </c>
      <c r="AF77" s="356">
        <v>0</v>
      </c>
      <c r="AG77" s="356">
        <v>0</v>
      </c>
      <c r="AH77" s="356">
        <v>0</v>
      </c>
      <c r="AI77" s="356">
        <v>0</v>
      </c>
      <c r="AJ77" s="177">
        <f t="shared" si="10"/>
        <v>234676.8</v>
      </c>
      <c r="AK77" s="177">
        <f t="shared" si="9"/>
        <v>117338.4</v>
      </c>
      <c r="AL77" s="177">
        <v>0</v>
      </c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Y77" s="125"/>
      <c r="BZ77" s="126"/>
      <c r="CA77" s="127"/>
      <c r="CB77" s="122"/>
      <c r="CC77" s="128"/>
    </row>
    <row r="78" spans="1:81" s="124" customFormat="1" ht="12" customHeight="1">
      <c r="A78" s="360">
        <v>62</v>
      </c>
      <c r="B78" s="368" t="s">
        <v>393</v>
      </c>
      <c r="C78" s="362"/>
      <c r="D78" s="160"/>
      <c r="E78" s="364"/>
      <c r="F78" s="369"/>
      <c r="G78" s="362">
        <f t="shared" si="7"/>
        <v>4167690.72</v>
      </c>
      <c r="H78" s="356">
        <f t="shared" si="8"/>
        <v>0</v>
      </c>
      <c r="I78" s="362">
        <v>0</v>
      </c>
      <c r="J78" s="362">
        <v>0</v>
      </c>
      <c r="K78" s="362">
        <v>0</v>
      </c>
      <c r="L78" s="362">
        <v>0</v>
      </c>
      <c r="M78" s="362">
        <v>0</v>
      </c>
      <c r="N78" s="356">
        <v>0</v>
      </c>
      <c r="O78" s="356">
        <v>0</v>
      </c>
      <c r="P78" s="356">
        <v>0</v>
      </c>
      <c r="Q78" s="356">
        <v>0</v>
      </c>
      <c r="R78" s="356">
        <v>0</v>
      </c>
      <c r="S78" s="356">
        <v>0</v>
      </c>
      <c r="T78" s="366">
        <v>0</v>
      </c>
      <c r="U78" s="356">
        <v>0</v>
      </c>
      <c r="V78" s="367" t="s">
        <v>111</v>
      </c>
      <c r="W78" s="356">
        <v>1024</v>
      </c>
      <c r="X78" s="356">
        <f t="shared" si="6"/>
        <v>3980144.6400000001</v>
      </c>
      <c r="Y78" s="356">
        <v>0</v>
      </c>
      <c r="Z78" s="356">
        <v>0</v>
      </c>
      <c r="AA78" s="356">
        <v>0</v>
      </c>
      <c r="AB78" s="356">
        <v>0</v>
      </c>
      <c r="AC78" s="356">
        <v>0</v>
      </c>
      <c r="AD78" s="356">
        <v>0</v>
      </c>
      <c r="AE78" s="356">
        <v>0</v>
      </c>
      <c r="AF78" s="356">
        <v>0</v>
      </c>
      <c r="AG78" s="356">
        <v>0</v>
      </c>
      <c r="AH78" s="356">
        <v>0</v>
      </c>
      <c r="AI78" s="356">
        <v>0</v>
      </c>
      <c r="AJ78" s="177">
        <f t="shared" si="10"/>
        <v>125030.72</v>
      </c>
      <c r="AK78" s="177">
        <f t="shared" si="9"/>
        <v>62515.360000000001</v>
      </c>
      <c r="AL78" s="177">
        <v>0</v>
      </c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Y78" s="125"/>
      <c r="BZ78" s="126"/>
      <c r="CA78" s="127"/>
      <c r="CB78" s="122"/>
      <c r="CC78" s="128"/>
    </row>
    <row r="79" spans="1:81" s="124" customFormat="1" ht="12" customHeight="1">
      <c r="A79" s="360">
        <v>63</v>
      </c>
      <c r="B79" s="368" t="s">
        <v>390</v>
      </c>
      <c r="C79" s="362"/>
      <c r="D79" s="160"/>
      <c r="E79" s="364"/>
      <c r="F79" s="369"/>
      <c r="G79" s="362">
        <f t="shared" si="7"/>
        <v>3947910.15</v>
      </c>
      <c r="H79" s="356">
        <f t="shared" si="8"/>
        <v>0</v>
      </c>
      <c r="I79" s="362">
        <v>0</v>
      </c>
      <c r="J79" s="362">
        <v>0</v>
      </c>
      <c r="K79" s="362">
        <v>0</v>
      </c>
      <c r="L79" s="362">
        <v>0</v>
      </c>
      <c r="M79" s="362">
        <v>0</v>
      </c>
      <c r="N79" s="356">
        <v>0</v>
      </c>
      <c r="O79" s="356">
        <v>0</v>
      </c>
      <c r="P79" s="356">
        <v>0</v>
      </c>
      <c r="Q79" s="356">
        <v>0</v>
      </c>
      <c r="R79" s="356">
        <v>0</v>
      </c>
      <c r="S79" s="356">
        <v>0</v>
      </c>
      <c r="T79" s="366">
        <v>0</v>
      </c>
      <c r="U79" s="356">
        <v>0</v>
      </c>
      <c r="V79" s="367" t="s">
        <v>111</v>
      </c>
      <c r="W79" s="356">
        <v>970</v>
      </c>
      <c r="X79" s="356">
        <f t="shared" si="6"/>
        <v>3770254.2</v>
      </c>
      <c r="Y79" s="356">
        <v>0</v>
      </c>
      <c r="Z79" s="356">
        <v>0</v>
      </c>
      <c r="AA79" s="356">
        <v>0</v>
      </c>
      <c r="AB79" s="356">
        <v>0</v>
      </c>
      <c r="AC79" s="356">
        <v>0</v>
      </c>
      <c r="AD79" s="356">
        <v>0</v>
      </c>
      <c r="AE79" s="356">
        <v>0</v>
      </c>
      <c r="AF79" s="356">
        <v>0</v>
      </c>
      <c r="AG79" s="356">
        <v>0</v>
      </c>
      <c r="AH79" s="356">
        <v>0</v>
      </c>
      <c r="AI79" s="356">
        <v>0</v>
      </c>
      <c r="AJ79" s="177">
        <f t="shared" si="10"/>
        <v>118437.3</v>
      </c>
      <c r="AK79" s="177">
        <f t="shared" si="9"/>
        <v>59218.65</v>
      </c>
      <c r="AL79" s="177">
        <v>0</v>
      </c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Y79" s="125"/>
      <c r="BZ79" s="126"/>
      <c r="CA79" s="127"/>
      <c r="CB79" s="122"/>
      <c r="CC79" s="128"/>
    </row>
    <row r="80" spans="1:81" s="124" customFormat="1" ht="12" customHeight="1">
      <c r="A80" s="360">
        <v>64</v>
      </c>
      <c r="B80" s="368" t="s">
        <v>391</v>
      </c>
      <c r="C80" s="362"/>
      <c r="D80" s="160"/>
      <c r="E80" s="364"/>
      <c r="F80" s="369"/>
      <c r="G80" s="362">
        <f t="shared" ref="G80:G122" si="11">ROUND(H80+U80+X80+Z80+AB80+AD80+AF80+AH80+AI80+AJ80+AK80+AL80,2)</f>
        <v>4232317.82</v>
      </c>
      <c r="H80" s="356">
        <f t="shared" ref="H80:H122" si="12">I80+K80+M80+O80+Q80+S80</f>
        <v>0</v>
      </c>
      <c r="I80" s="362">
        <v>0</v>
      </c>
      <c r="J80" s="362">
        <v>0</v>
      </c>
      <c r="K80" s="362">
        <v>0</v>
      </c>
      <c r="L80" s="362">
        <v>0</v>
      </c>
      <c r="M80" s="362">
        <v>0</v>
      </c>
      <c r="N80" s="356">
        <v>0</v>
      </c>
      <c r="O80" s="356">
        <v>0</v>
      </c>
      <c r="P80" s="356">
        <v>0</v>
      </c>
      <c r="Q80" s="356">
        <v>0</v>
      </c>
      <c r="R80" s="356">
        <v>0</v>
      </c>
      <c r="S80" s="356">
        <v>0</v>
      </c>
      <c r="T80" s="366">
        <v>0</v>
      </c>
      <c r="U80" s="356">
        <v>0</v>
      </c>
      <c r="V80" s="367" t="s">
        <v>112</v>
      </c>
      <c r="W80" s="356">
        <v>1048</v>
      </c>
      <c r="X80" s="356">
        <f t="shared" ref="X80:X122" si="13">ROUND(IF(V80="СК",3856.74,3886.86)*W80,2)</f>
        <v>4041863.52</v>
      </c>
      <c r="Y80" s="356">
        <v>0</v>
      </c>
      <c r="Z80" s="356">
        <v>0</v>
      </c>
      <c r="AA80" s="356">
        <v>0</v>
      </c>
      <c r="AB80" s="356">
        <v>0</v>
      </c>
      <c r="AC80" s="356">
        <v>0</v>
      </c>
      <c r="AD80" s="356">
        <v>0</v>
      </c>
      <c r="AE80" s="356">
        <v>0</v>
      </c>
      <c r="AF80" s="356">
        <v>0</v>
      </c>
      <c r="AG80" s="356">
        <v>0</v>
      </c>
      <c r="AH80" s="356">
        <v>0</v>
      </c>
      <c r="AI80" s="356">
        <v>0</v>
      </c>
      <c r="AJ80" s="177">
        <f t="shared" ref="AJ80:AJ120" si="14">ROUND(X80/95.5*3,2)</f>
        <v>126969.53</v>
      </c>
      <c r="AK80" s="177">
        <f t="shared" ref="AK80:AK121" si="15">ROUND(X80/95.5*1.5,2)</f>
        <v>63484.77</v>
      </c>
      <c r="AL80" s="177">
        <v>0</v>
      </c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Y80" s="125"/>
      <c r="BZ80" s="126"/>
      <c r="CA80" s="127"/>
      <c r="CB80" s="122"/>
      <c r="CC80" s="128"/>
    </row>
    <row r="81" spans="1:81" s="124" customFormat="1" ht="12" customHeight="1">
      <c r="A81" s="360">
        <v>65</v>
      </c>
      <c r="B81" s="368" t="s">
        <v>394</v>
      </c>
      <c r="C81" s="362"/>
      <c r="D81" s="160"/>
      <c r="E81" s="364"/>
      <c r="F81" s="369"/>
      <c r="G81" s="362">
        <f t="shared" si="11"/>
        <v>4318281.1100000003</v>
      </c>
      <c r="H81" s="356">
        <f t="shared" si="12"/>
        <v>0</v>
      </c>
      <c r="I81" s="362">
        <v>0</v>
      </c>
      <c r="J81" s="362">
        <v>0</v>
      </c>
      <c r="K81" s="362">
        <v>0</v>
      </c>
      <c r="L81" s="362">
        <v>0</v>
      </c>
      <c r="M81" s="362">
        <v>0</v>
      </c>
      <c r="N81" s="356">
        <v>0</v>
      </c>
      <c r="O81" s="356">
        <v>0</v>
      </c>
      <c r="P81" s="356">
        <v>0</v>
      </c>
      <c r="Q81" s="356">
        <v>0</v>
      </c>
      <c r="R81" s="356">
        <v>0</v>
      </c>
      <c r="S81" s="356">
        <v>0</v>
      </c>
      <c r="T81" s="366">
        <v>0</v>
      </c>
      <c r="U81" s="356">
        <v>0</v>
      </c>
      <c r="V81" s="367" t="s">
        <v>111</v>
      </c>
      <c r="W81" s="356">
        <v>1061</v>
      </c>
      <c r="X81" s="356">
        <f t="shared" si="13"/>
        <v>4123958.46</v>
      </c>
      <c r="Y81" s="356">
        <v>0</v>
      </c>
      <c r="Z81" s="356">
        <v>0</v>
      </c>
      <c r="AA81" s="356">
        <v>0</v>
      </c>
      <c r="AB81" s="356">
        <v>0</v>
      </c>
      <c r="AC81" s="356">
        <v>0</v>
      </c>
      <c r="AD81" s="356">
        <v>0</v>
      </c>
      <c r="AE81" s="356">
        <v>0</v>
      </c>
      <c r="AF81" s="356">
        <v>0</v>
      </c>
      <c r="AG81" s="356">
        <v>0</v>
      </c>
      <c r="AH81" s="356">
        <v>0</v>
      </c>
      <c r="AI81" s="356">
        <v>0</v>
      </c>
      <c r="AJ81" s="177">
        <f t="shared" si="14"/>
        <v>129548.43</v>
      </c>
      <c r="AK81" s="177">
        <f t="shared" si="15"/>
        <v>64774.22</v>
      </c>
      <c r="AL81" s="177">
        <v>0</v>
      </c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Y81" s="125"/>
      <c r="BZ81" s="126"/>
      <c r="CA81" s="127"/>
      <c r="CB81" s="122"/>
      <c r="CC81" s="128"/>
    </row>
    <row r="82" spans="1:81" s="124" customFormat="1" ht="12" customHeight="1">
      <c r="A82" s="360">
        <v>66</v>
      </c>
      <c r="B82" s="368" t="s">
        <v>395</v>
      </c>
      <c r="C82" s="362"/>
      <c r="D82" s="160"/>
      <c r="E82" s="364"/>
      <c r="F82" s="369"/>
      <c r="G82" s="362">
        <f t="shared" si="11"/>
        <v>3610393.26</v>
      </c>
      <c r="H82" s="356">
        <f t="shared" si="12"/>
        <v>0</v>
      </c>
      <c r="I82" s="362">
        <v>0</v>
      </c>
      <c r="J82" s="362">
        <v>0</v>
      </c>
      <c r="K82" s="362">
        <v>0</v>
      </c>
      <c r="L82" s="362">
        <v>0</v>
      </c>
      <c r="M82" s="362">
        <v>0</v>
      </c>
      <c r="N82" s="356">
        <v>0</v>
      </c>
      <c r="O82" s="356">
        <v>0</v>
      </c>
      <c r="P82" s="356">
        <v>0</v>
      </c>
      <c r="Q82" s="356">
        <v>0</v>
      </c>
      <c r="R82" s="356">
        <v>0</v>
      </c>
      <c r="S82" s="356">
        <v>0</v>
      </c>
      <c r="T82" s="366">
        <v>0</v>
      </c>
      <c r="U82" s="356">
        <v>0</v>
      </c>
      <c r="V82" s="367" t="s">
        <v>112</v>
      </c>
      <c r="W82" s="356">
        <v>894</v>
      </c>
      <c r="X82" s="356">
        <f t="shared" si="13"/>
        <v>3447925.56</v>
      </c>
      <c r="Y82" s="356">
        <v>0</v>
      </c>
      <c r="Z82" s="356">
        <v>0</v>
      </c>
      <c r="AA82" s="356">
        <v>0</v>
      </c>
      <c r="AB82" s="356">
        <v>0</v>
      </c>
      <c r="AC82" s="356">
        <v>0</v>
      </c>
      <c r="AD82" s="356">
        <v>0</v>
      </c>
      <c r="AE82" s="356">
        <v>0</v>
      </c>
      <c r="AF82" s="356">
        <v>0</v>
      </c>
      <c r="AG82" s="356">
        <v>0</v>
      </c>
      <c r="AH82" s="356">
        <v>0</v>
      </c>
      <c r="AI82" s="356">
        <v>0</v>
      </c>
      <c r="AJ82" s="177">
        <f t="shared" si="14"/>
        <v>108311.8</v>
      </c>
      <c r="AK82" s="177">
        <f t="shared" si="15"/>
        <v>54155.9</v>
      </c>
      <c r="AL82" s="177">
        <v>0</v>
      </c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Y82" s="125"/>
      <c r="BZ82" s="126"/>
      <c r="CA82" s="127"/>
      <c r="CB82" s="122"/>
      <c r="CC82" s="128"/>
    </row>
    <row r="83" spans="1:81" s="124" customFormat="1" ht="12" customHeight="1">
      <c r="A83" s="360">
        <v>67</v>
      </c>
      <c r="B83" s="368" t="s">
        <v>396</v>
      </c>
      <c r="C83" s="362"/>
      <c r="D83" s="160"/>
      <c r="E83" s="364"/>
      <c r="F83" s="369"/>
      <c r="G83" s="362">
        <f t="shared" si="11"/>
        <v>3565329.18</v>
      </c>
      <c r="H83" s="356">
        <f t="shared" si="12"/>
        <v>0</v>
      </c>
      <c r="I83" s="362">
        <v>0</v>
      </c>
      <c r="J83" s="362">
        <v>0</v>
      </c>
      <c r="K83" s="362">
        <v>0</v>
      </c>
      <c r="L83" s="362">
        <v>0</v>
      </c>
      <c r="M83" s="362">
        <v>0</v>
      </c>
      <c r="N83" s="356">
        <v>0</v>
      </c>
      <c r="O83" s="356">
        <v>0</v>
      </c>
      <c r="P83" s="356">
        <v>0</v>
      </c>
      <c r="Q83" s="356">
        <v>0</v>
      </c>
      <c r="R83" s="356">
        <v>0</v>
      </c>
      <c r="S83" s="356">
        <v>0</v>
      </c>
      <c r="T83" s="366">
        <v>0</v>
      </c>
      <c r="U83" s="356">
        <v>0</v>
      </c>
      <c r="V83" s="367" t="s">
        <v>111</v>
      </c>
      <c r="W83" s="356">
        <v>876</v>
      </c>
      <c r="X83" s="356">
        <f t="shared" si="13"/>
        <v>3404889.36</v>
      </c>
      <c r="Y83" s="356">
        <v>0</v>
      </c>
      <c r="Z83" s="356">
        <v>0</v>
      </c>
      <c r="AA83" s="356">
        <v>0</v>
      </c>
      <c r="AB83" s="356">
        <v>0</v>
      </c>
      <c r="AC83" s="356">
        <v>0</v>
      </c>
      <c r="AD83" s="356">
        <v>0</v>
      </c>
      <c r="AE83" s="356">
        <v>0</v>
      </c>
      <c r="AF83" s="356">
        <v>0</v>
      </c>
      <c r="AG83" s="356">
        <v>0</v>
      </c>
      <c r="AH83" s="356">
        <v>0</v>
      </c>
      <c r="AI83" s="356">
        <v>0</v>
      </c>
      <c r="AJ83" s="177">
        <f t="shared" si="14"/>
        <v>106959.88</v>
      </c>
      <c r="AK83" s="177">
        <f t="shared" si="15"/>
        <v>53479.94</v>
      </c>
      <c r="AL83" s="177">
        <v>0</v>
      </c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Y83" s="125"/>
      <c r="BZ83" s="126"/>
      <c r="CA83" s="127"/>
      <c r="CB83" s="122"/>
      <c r="CC83" s="128"/>
    </row>
    <row r="84" spans="1:81" s="124" customFormat="1" ht="12" customHeight="1">
      <c r="A84" s="360">
        <v>68</v>
      </c>
      <c r="B84" s="368" t="s">
        <v>398</v>
      </c>
      <c r="C84" s="362"/>
      <c r="D84" s="160"/>
      <c r="E84" s="364"/>
      <c r="F84" s="369"/>
      <c r="G84" s="362">
        <f t="shared" si="11"/>
        <v>10179096.189999999</v>
      </c>
      <c r="H84" s="356">
        <f t="shared" si="12"/>
        <v>0</v>
      </c>
      <c r="I84" s="362">
        <v>0</v>
      </c>
      <c r="J84" s="362">
        <v>0</v>
      </c>
      <c r="K84" s="362">
        <v>0</v>
      </c>
      <c r="L84" s="362">
        <v>0</v>
      </c>
      <c r="M84" s="362">
        <v>0</v>
      </c>
      <c r="N84" s="356">
        <v>0</v>
      </c>
      <c r="O84" s="356">
        <v>0</v>
      </c>
      <c r="P84" s="356">
        <v>0</v>
      </c>
      <c r="Q84" s="356">
        <v>0</v>
      </c>
      <c r="R84" s="356">
        <v>0</v>
      </c>
      <c r="S84" s="356">
        <v>0</v>
      </c>
      <c r="T84" s="366">
        <v>0</v>
      </c>
      <c r="U84" s="356">
        <v>0</v>
      </c>
      <c r="V84" s="367" t="s">
        <v>111</v>
      </c>
      <c r="W84" s="356">
        <v>2501</v>
      </c>
      <c r="X84" s="356">
        <f t="shared" si="13"/>
        <v>9721036.8599999994</v>
      </c>
      <c r="Y84" s="356">
        <v>0</v>
      </c>
      <c r="Z84" s="356">
        <v>0</v>
      </c>
      <c r="AA84" s="356">
        <v>0</v>
      </c>
      <c r="AB84" s="356">
        <v>0</v>
      </c>
      <c r="AC84" s="356">
        <v>0</v>
      </c>
      <c r="AD84" s="356">
        <v>0</v>
      </c>
      <c r="AE84" s="356">
        <v>0</v>
      </c>
      <c r="AF84" s="356">
        <v>0</v>
      </c>
      <c r="AG84" s="356">
        <v>0</v>
      </c>
      <c r="AH84" s="356">
        <v>0</v>
      </c>
      <c r="AI84" s="356">
        <v>0</v>
      </c>
      <c r="AJ84" s="177">
        <f t="shared" si="14"/>
        <v>305372.89</v>
      </c>
      <c r="AK84" s="177">
        <f t="shared" si="15"/>
        <v>152686.44</v>
      </c>
      <c r="AL84" s="177">
        <v>0</v>
      </c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Y84" s="125"/>
      <c r="BZ84" s="126"/>
      <c r="CA84" s="127"/>
      <c r="CB84" s="122"/>
      <c r="CC84" s="128"/>
    </row>
    <row r="85" spans="1:81" s="124" customFormat="1" ht="12" customHeight="1">
      <c r="A85" s="360">
        <v>69</v>
      </c>
      <c r="B85" s="368" t="s">
        <v>399</v>
      </c>
      <c r="C85" s="362"/>
      <c r="D85" s="160"/>
      <c r="E85" s="364"/>
      <c r="F85" s="369"/>
      <c r="G85" s="362">
        <f t="shared" si="11"/>
        <v>2721929.59</v>
      </c>
      <c r="H85" s="356">
        <f t="shared" si="12"/>
        <v>0</v>
      </c>
      <c r="I85" s="362">
        <v>0</v>
      </c>
      <c r="J85" s="362">
        <v>0</v>
      </c>
      <c r="K85" s="362">
        <v>0</v>
      </c>
      <c r="L85" s="362">
        <v>0</v>
      </c>
      <c r="M85" s="362">
        <v>0</v>
      </c>
      <c r="N85" s="356">
        <v>0</v>
      </c>
      <c r="O85" s="356">
        <v>0</v>
      </c>
      <c r="P85" s="356">
        <v>0</v>
      </c>
      <c r="Q85" s="356">
        <v>0</v>
      </c>
      <c r="R85" s="356">
        <v>0</v>
      </c>
      <c r="S85" s="356">
        <v>0</v>
      </c>
      <c r="T85" s="366">
        <v>0</v>
      </c>
      <c r="U85" s="356">
        <v>0</v>
      </c>
      <c r="V85" s="367" t="s">
        <v>112</v>
      </c>
      <c r="W85" s="356">
        <v>674</v>
      </c>
      <c r="X85" s="356">
        <f t="shared" si="13"/>
        <v>2599442.7599999998</v>
      </c>
      <c r="Y85" s="356">
        <v>0</v>
      </c>
      <c r="Z85" s="356">
        <v>0</v>
      </c>
      <c r="AA85" s="356">
        <v>0</v>
      </c>
      <c r="AB85" s="356">
        <v>0</v>
      </c>
      <c r="AC85" s="356">
        <v>0</v>
      </c>
      <c r="AD85" s="356">
        <v>0</v>
      </c>
      <c r="AE85" s="356">
        <v>0</v>
      </c>
      <c r="AF85" s="356">
        <v>0</v>
      </c>
      <c r="AG85" s="356">
        <v>0</v>
      </c>
      <c r="AH85" s="356">
        <v>0</v>
      </c>
      <c r="AI85" s="356">
        <v>0</v>
      </c>
      <c r="AJ85" s="177">
        <f t="shared" si="14"/>
        <v>81657.89</v>
      </c>
      <c r="AK85" s="177">
        <f t="shared" si="15"/>
        <v>40828.94</v>
      </c>
      <c r="AL85" s="177">
        <v>0</v>
      </c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Y85" s="125"/>
      <c r="BZ85" s="126"/>
      <c r="CA85" s="127"/>
      <c r="CB85" s="122"/>
      <c r="CC85" s="128"/>
    </row>
    <row r="86" spans="1:81" s="124" customFormat="1" ht="12" customHeight="1">
      <c r="A86" s="360">
        <v>70</v>
      </c>
      <c r="B86" s="368" t="s">
        <v>402</v>
      </c>
      <c r="C86" s="362"/>
      <c r="D86" s="160"/>
      <c r="E86" s="364"/>
      <c r="F86" s="369"/>
      <c r="G86" s="362">
        <f t="shared" si="11"/>
        <v>4033787.38</v>
      </c>
      <c r="H86" s="356">
        <f t="shared" si="12"/>
        <v>0</v>
      </c>
      <c r="I86" s="362">
        <v>0</v>
      </c>
      <c r="J86" s="362">
        <v>0</v>
      </c>
      <c r="K86" s="362">
        <v>0</v>
      </c>
      <c r="L86" s="362">
        <v>0</v>
      </c>
      <c r="M86" s="362">
        <v>0</v>
      </c>
      <c r="N86" s="356">
        <v>0</v>
      </c>
      <c r="O86" s="356">
        <v>0</v>
      </c>
      <c r="P86" s="356">
        <v>0</v>
      </c>
      <c r="Q86" s="356">
        <v>0</v>
      </c>
      <c r="R86" s="356">
        <v>0</v>
      </c>
      <c r="S86" s="356">
        <v>0</v>
      </c>
      <c r="T86" s="366">
        <v>0</v>
      </c>
      <c r="U86" s="356">
        <v>0</v>
      </c>
      <c r="V86" s="367" t="s">
        <v>111</v>
      </c>
      <c r="W86" s="356">
        <v>991.1</v>
      </c>
      <c r="X86" s="356">
        <f t="shared" si="13"/>
        <v>3852266.95</v>
      </c>
      <c r="Y86" s="356">
        <v>0</v>
      </c>
      <c r="Z86" s="356">
        <v>0</v>
      </c>
      <c r="AA86" s="356">
        <v>0</v>
      </c>
      <c r="AB86" s="356">
        <v>0</v>
      </c>
      <c r="AC86" s="356">
        <v>0</v>
      </c>
      <c r="AD86" s="356">
        <v>0</v>
      </c>
      <c r="AE86" s="356">
        <v>0</v>
      </c>
      <c r="AF86" s="356">
        <v>0</v>
      </c>
      <c r="AG86" s="356">
        <v>0</v>
      </c>
      <c r="AH86" s="356">
        <v>0</v>
      </c>
      <c r="AI86" s="356">
        <v>0</v>
      </c>
      <c r="AJ86" s="177">
        <f t="shared" si="14"/>
        <v>121013.62</v>
      </c>
      <c r="AK86" s="177">
        <f t="shared" si="15"/>
        <v>60506.81</v>
      </c>
      <c r="AL86" s="177">
        <v>0</v>
      </c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Y86" s="125"/>
      <c r="BZ86" s="126"/>
      <c r="CA86" s="127"/>
      <c r="CB86" s="122"/>
      <c r="CC86" s="128"/>
    </row>
    <row r="87" spans="1:81" s="124" customFormat="1" ht="12" customHeight="1">
      <c r="A87" s="360">
        <v>71</v>
      </c>
      <c r="B87" s="368" t="s">
        <v>403</v>
      </c>
      <c r="C87" s="362"/>
      <c r="D87" s="160"/>
      <c r="E87" s="364"/>
      <c r="F87" s="369"/>
      <c r="G87" s="362">
        <f t="shared" si="11"/>
        <v>4391541.3</v>
      </c>
      <c r="H87" s="356">
        <f t="shared" si="12"/>
        <v>0</v>
      </c>
      <c r="I87" s="362">
        <v>0</v>
      </c>
      <c r="J87" s="362">
        <v>0</v>
      </c>
      <c r="K87" s="362">
        <v>0</v>
      </c>
      <c r="L87" s="362">
        <v>0</v>
      </c>
      <c r="M87" s="362">
        <v>0</v>
      </c>
      <c r="N87" s="356">
        <v>0</v>
      </c>
      <c r="O87" s="356">
        <v>0</v>
      </c>
      <c r="P87" s="356">
        <v>0</v>
      </c>
      <c r="Q87" s="356">
        <v>0</v>
      </c>
      <c r="R87" s="356">
        <v>0</v>
      </c>
      <c r="S87" s="356">
        <v>0</v>
      </c>
      <c r="T87" s="366">
        <v>0</v>
      </c>
      <c r="U87" s="356">
        <v>0</v>
      </c>
      <c r="V87" s="367" t="s">
        <v>111</v>
      </c>
      <c r="W87" s="356">
        <v>1079</v>
      </c>
      <c r="X87" s="356">
        <f t="shared" si="13"/>
        <v>4193921.94</v>
      </c>
      <c r="Y87" s="356">
        <v>0</v>
      </c>
      <c r="Z87" s="356">
        <v>0</v>
      </c>
      <c r="AA87" s="356">
        <v>0</v>
      </c>
      <c r="AB87" s="356">
        <v>0</v>
      </c>
      <c r="AC87" s="356">
        <v>0</v>
      </c>
      <c r="AD87" s="356">
        <v>0</v>
      </c>
      <c r="AE87" s="356">
        <v>0</v>
      </c>
      <c r="AF87" s="356">
        <v>0</v>
      </c>
      <c r="AG87" s="356">
        <v>0</v>
      </c>
      <c r="AH87" s="356">
        <v>0</v>
      </c>
      <c r="AI87" s="356">
        <v>0</v>
      </c>
      <c r="AJ87" s="177">
        <f t="shared" si="14"/>
        <v>131746.23999999999</v>
      </c>
      <c r="AK87" s="177">
        <f t="shared" si="15"/>
        <v>65873.119999999995</v>
      </c>
      <c r="AL87" s="177">
        <v>0</v>
      </c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Y87" s="125"/>
      <c r="BZ87" s="126"/>
      <c r="CA87" s="127"/>
      <c r="CB87" s="122"/>
      <c r="CC87" s="128"/>
    </row>
    <row r="88" spans="1:81" s="124" customFormat="1" ht="12" customHeight="1">
      <c r="A88" s="360">
        <v>72</v>
      </c>
      <c r="B88" s="368" t="s">
        <v>404</v>
      </c>
      <c r="C88" s="362"/>
      <c r="D88" s="160"/>
      <c r="E88" s="364"/>
      <c r="F88" s="369"/>
      <c r="G88" s="362">
        <f t="shared" si="11"/>
        <v>3980470.24</v>
      </c>
      <c r="H88" s="356">
        <f t="shared" si="12"/>
        <v>0</v>
      </c>
      <c r="I88" s="362">
        <v>0</v>
      </c>
      <c r="J88" s="362">
        <v>0</v>
      </c>
      <c r="K88" s="362">
        <v>0</v>
      </c>
      <c r="L88" s="362">
        <v>0</v>
      </c>
      <c r="M88" s="362">
        <v>0</v>
      </c>
      <c r="N88" s="356">
        <v>0</v>
      </c>
      <c r="O88" s="356">
        <v>0</v>
      </c>
      <c r="P88" s="356">
        <v>0</v>
      </c>
      <c r="Q88" s="356">
        <v>0</v>
      </c>
      <c r="R88" s="356">
        <v>0</v>
      </c>
      <c r="S88" s="356">
        <v>0</v>
      </c>
      <c r="T88" s="366">
        <v>0</v>
      </c>
      <c r="U88" s="356">
        <v>0</v>
      </c>
      <c r="V88" s="367" t="s">
        <v>111</v>
      </c>
      <c r="W88" s="356">
        <v>978</v>
      </c>
      <c r="X88" s="356">
        <f t="shared" si="13"/>
        <v>3801349.08</v>
      </c>
      <c r="Y88" s="356">
        <v>0</v>
      </c>
      <c r="Z88" s="356">
        <v>0</v>
      </c>
      <c r="AA88" s="356">
        <v>0</v>
      </c>
      <c r="AB88" s="356">
        <v>0</v>
      </c>
      <c r="AC88" s="356">
        <v>0</v>
      </c>
      <c r="AD88" s="356">
        <v>0</v>
      </c>
      <c r="AE88" s="356">
        <v>0</v>
      </c>
      <c r="AF88" s="356">
        <v>0</v>
      </c>
      <c r="AG88" s="356">
        <v>0</v>
      </c>
      <c r="AH88" s="356">
        <v>0</v>
      </c>
      <c r="AI88" s="356">
        <v>0</v>
      </c>
      <c r="AJ88" s="177">
        <f t="shared" si="14"/>
        <v>119414.11</v>
      </c>
      <c r="AK88" s="177">
        <f t="shared" si="15"/>
        <v>59707.05</v>
      </c>
      <c r="AL88" s="177">
        <v>0</v>
      </c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Y88" s="125"/>
      <c r="BZ88" s="126"/>
      <c r="CA88" s="127"/>
      <c r="CB88" s="122"/>
      <c r="CC88" s="128"/>
    </row>
    <row r="89" spans="1:81" s="124" customFormat="1" ht="12" customHeight="1">
      <c r="A89" s="360">
        <v>73</v>
      </c>
      <c r="B89" s="368" t="s">
        <v>406</v>
      </c>
      <c r="C89" s="362"/>
      <c r="D89" s="160"/>
      <c r="E89" s="364"/>
      <c r="F89" s="369"/>
      <c r="G89" s="362">
        <f t="shared" si="11"/>
        <v>4342701.18</v>
      </c>
      <c r="H89" s="356">
        <f t="shared" si="12"/>
        <v>0</v>
      </c>
      <c r="I89" s="362">
        <v>0</v>
      </c>
      <c r="J89" s="362">
        <v>0</v>
      </c>
      <c r="K89" s="362">
        <v>0</v>
      </c>
      <c r="L89" s="362">
        <v>0</v>
      </c>
      <c r="M89" s="362">
        <v>0</v>
      </c>
      <c r="N89" s="356">
        <v>0</v>
      </c>
      <c r="O89" s="356">
        <v>0</v>
      </c>
      <c r="P89" s="356">
        <v>0</v>
      </c>
      <c r="Q89" s="356">
        <v>0</v>
      </c>
      <c r="R89" s="356">
        <v>0</v>
      </c>
      <c r="S89" s="356">
        <v>0</v>
      </c>
      <c r="T89" s="366">
        <v>0</v>
      </c>
      <c r="U89" s="356">
        <v>0</v>
      </c>
      <c r="V89" s="367" t="s">
        <v>111</v>
      </c>
      <c r="W89" s="356">
        <v>1067</v>
      </c>
      <c r="X89" s="356">
        <f t="shared" si="13"/>
        <v>4147279.62</v>
      </c>
      <c r="Y89" s="356">
        <v>0</v>
      </c>
      <c r="Z89" s="356">
        <v>0</v>
      </c>
      <c r="AA89" s="356">
        <v>0</v>
      </c>
      <c r="AB89" s="356">
        <v>0</v>
      </c>
      <c r="AC89" s="356">
        <v>0</v>
      </c>
      <c r="AD89" s="356">
        <v>0</v>
      </c>
      <c r="AE89" s="356">
        <v>0</v>
      </c>
      <c r="AF89" s="356">
        <v>0</v>
      </c>
      <c r="AG89" s="356">
        <v>0</v>
      </c>
      <c r="AH89" s="356">
        <v>0</v>
      </c>
      <c r="AI89" s="356">
        <v>0</v>
      </c>
      <c r="AJ89" s="177">
        <f t="shared" si="14"/>
        <v>130281.04</v>
      </c>
      <c r="AK89" s="177">
        <f t="shared" si="15"/>
        <v>65140.52</v>
      </c>
      <c r="AL89" s="177">
        <v>0</v>
      </c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Y89" s="125"/>
      <c r="BZ89" s="126"/>
      <c r="CA89" s="127"/>
      <c r="CB89" s="122"/>
      <c r="CC89" s="128"/>
    </row>
    <row r="90" spans="1:81" s="124" customFormat="1" ht="12" customHeight="1">
      <c r="A90" s="360">
        <v>74</v>
      </c>
      <c r="B90" s="368" t="s">
        <v>401</v>
      </c>
      <c r="C90" s="362"/>
      <c r="D90" s="160"/>
      <c r="E90" s="364"/>
      <c r="F90" s="369"/>
      <c r="G90" s="362">
        <f t="shared" si="11"/>
        <v>3781039.73</v>
      </c>
      <c r="H90" s="356">
        <f t="shared" si="12"/>
        <v>0</v>
      </c>
      <c r="I90" s="362">
        <v>0</v>
      </c>
      <c r="J90" s="362">
        <v>0</v>
      </c>
      <c r="K90" s="362">
        <v>0</v>
      </c>
      <c r="L90" s="362">
        <v>0</v>
      </c>
      <c r="M90" s="362">
        <v>0</v>
      </c>
      <c r="N90" s="356">
        <v>0</v>
      </c>
      <c r="O90" s="356">
        <v>0</v>
      </c>
      <c r="P90" s="356">
        <v>0</v>
      </c>
      <c r="Q90" s="356">
        <v>0</v>
      </c>
      <c r="R90" s="356">
        <v>0</v>
      </c>
      <c r="S90" s="356">
        <v>0</v>
      </c>
      <c r="T90" s="366">
        <v>0</v>
      </c>
      <c r="U90" s="356">
        <v>0</v>
      </c>
      <c r="V90" s="367" t="s">
        <v>111</v>
      </c>
      <c r="W90" s="356">
        <v>929</v>
      </c>
      <c r="X90" s="356">
        <f t="shared" si="13"/>
        <v>3610892.94</v>
      </c>
      <c r="Y90" s="356">
        <v>0</v>
      </c>
      <c r="Z90" s="356">
        <v>0</v>
      </c>
      <c r="AA90" s="356">
        <v>0</v>
      </c>
      <c r="AB90" s="356">
        <v>0</v>
      </c>
      <c r="AC90" s="356">
        <v>0</v>
      </c>
      <c r="AD90" s="356">
        <v>0</v>
      </c>
      <c r="AE90" s="356">
        <v>0</v>
      </c>
      <c r="AF90" s="356">
        <v>0</v>
      </c>
      <c r="AG90" s="356">
        <v>0</v>
      </c>
      <c r="AH90" s="356">
        <v>0</v>
      </c>
      <c r="AI90" s="356">
        <v>0</v>
      </c>
      <c r="AJ90" s="177">
        <f t="shared" si="14"/>
        <v>113431.19</v>
      </c>
      <c r="AK90" s="177">
        <f t="shared" si="15"/>
        <v>56715.6</v>
      </c>
      <c r="AL90" s="177">
        <v>0</v>
      </c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Y90" s="125"/>
      <c r="BZ90" s="126"/>
      <c r="CA90" s="127"/>
      <c r="CB90" s="122"/>
      <c r="CC90" s="128"/>
    </row>
    <row r="91" spans="1:81" s="124" customFormat="1" ht="12" customHeight="1">
      <c r="A91" s="360">
        <v>75</v>
      </c>
      <c r="B91" s="368" t="s">
        <v>411</v>
      </c>
      <c r="C91" s="362"/>
      <c r="D91" s="160"/>
      <c r="E91" s="364"/>
      <c r="F91" s="369"/>
      <c r="G91" s="362">
        <f t="shared" si="11"/>
        <v>2907699.27</v>
      </c>
      <c r="H91" s="356">
        <f t="shared" si="12"/>
        <v>0</v>
      </c>
      <c r="I91" s="362">
        <v>0</v>
      </c>
      <c r="J91" s="362">
        <v>0</v>
      </c>
      <c r="K91" s="362">
        <v>0</v>
      </c>
      <c r="L91" s="362">
        <v>0</v>
      </c>
      <c r="M91" s="362">
        <v>0</v>
      </c>
      <c r="N91" s="356">
        <v>0</v>
      </c>
      <c r="O91" s="356">
        <v>0</v>
      </c>
      <c r="P91" s="356">
        <v>0</v>
      </c>
      <c r="Q91" s="356">
        <v>0</v>
      </c>
      <c r="R91" s="356">
        <v>0</v>
      </c>
      <c r="S91" s="356">
        <v>0</v>
      </c>
      <c r="T91" s="366">
        <v>0</v>
      </c>
      <c r="U91" s="356">
        <v>0</v>
      </c>
      <c r="V91" s="367" t="s">
        <v>112</v>
      </c>
      <c r="W91" s="356">
        <v>720</v>
      </c>
      <c r="X91" s="356">
        <f t="shared" si="13"/>
        <v>2776852.8</v>
      </c>
      <c r="Y91" s="356">
        <v>0</v>
      </c>
      <c r="Z91" s="356">
        <v>0</v>
      </c>
      <c r="AA91" s="356">
        <v>0</v>
      </c>
      <c r="AB91" s="356">
        <v>0</v>
      </c>
      <c r="AC91" s="356">
        <v>0</v>
      </c>
      <c r="AD91" s="356">
        <v>0</v>
      </c>
      <c r="AE91" s="356">
        <v>0</v>
      </c>
      <c r="AF91" s="356">
        <v>0</v>
      </c>
      <c r="AG91" s="356">
        <v>0</v>
      </c>
      <c r="AH91" s="356">
        <v>0</v>
      </c>
      <c r="AI91" s="356">
        <v>0</v>
      </c>
      <c r="AJ91" s="177">
        <f t="shared" si="14"/>
        <v>87230.98</v>
      </c>
      <c r="AK91" s="177">
        <f t="shared" si="15"/>
        <v>43615.49</v>
      </c>
      <c r="AL91" s="177">
        <v>0</v>
      </c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Y91" s="125"/>
      <c r="BZ91" s="126"/>
      <c r="CA91" s="127"/>
      <c r="CB91" s="122"/>
      <c r="CC91" s="128"/>
    </row>
    <row r="92" spans="1:81" s="124" customFormat="1" ht="12" customHeight="1">
      <c r="A92" s="360">
        <v>76</v>
      </c>
      <c r="B92" s="368" t="s">
        <v>407</v>
      </c>
      <c r="C92" s="362"/>
      <c r="D92" s="160"/>
      <c r="E92" s="364"/>
      <c r="F92" s="369"/>
      <c r="G92" s="362">
        <f t="shared" si="11"/>
        <v>3392315.81</v>
      </c>
      <c r="H92" s="356">
        <f t="shared" si="12"/>
        <v>0</v>
      </c>
      <c r="I92" s="362">
        <v>0</v>
      </c>
      <c r="J92" s="362">
        <v>0</v>
      </c>
      <c r="K92" s="362">
        <v>0</v>
      </c>
      <c r="L92" s="362">
        <v>0</v>
      </c>
      <c r="M92" s="362">
        <v>0</v>
      </c>
      <c r="N92" s="356">
        <v>0</v>
      </c>
      <c r="O92" s="356">
        <v>0</v>
      </c>
      <c r="P92" s="356">
        <v>0</v>
      </c>
      <c r="Q92" s="356">
        <v>0</v>
      </c>
      <c r="R92" s="356">
        <v>0</v>
      </c>
      <c r="S92" s="356">
        <v>0</v>
      </c>
      <c r="T92" s="366">
        <v>0</v>
      </c>
      <c r="U92" s="356">
        <v>0</v>
      </c>
      <c r="V92" s="367" t="s">
        <v>112</v>
      </c>
      <c r="W92" s="356">
        <v>840</v>
      </c>
      <c r="X92" s="356">
        <f t="shared" si="13"/>
        <v>3239661.6</v>
      </c>
      <c r="Y92" s="356">
        <v>0</v>
      </c>
      <c r="Z92" s="356">
        <v>0</v>
      </c>
      <c r="AA92" s="356">
        <v>0</v>
      </c>
      <c r="AB92" s="356">
        <v>0</v>
      </c>
      <c r="AC92" s="356">
        <v>0</v>
      </c>
      <c r="AD92" s="356">
        <v>0</v>
      </c>
      <c r="AE92" s="356">
        <v>0</v>
      </c>
      <c r="AF92" s="356">
        <v>0</v>
      </c>
      <c r="AG92" s="356">
        <v>0</v>
      </c>
      <c r="AH92" s="356">
        <v>0</v>
      </c>
      <c r="AI92" s="356">
        <v>0</v>
      </c>
      <c r="AJ92" s="177">
        <f t="shared" si="14"/>
        <v>101769.47</v>
      </c>
      <c r="AK92" s="177">
        <f t="shared" si="15"/>
        <v>50884.74</v>
      </c>
      <c r="AL92" s="177">
        <v>0</v>
      </c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Y92" s="125"/>
      <c r="BZ92" s="126"/>
      <c r="CA92" s="127"/>
      <c r="CB92" s="122"/>
      <c r="CC92" s="128"/>
    </row>
    <row r="93" spans="1:81" s="124" customFormat="1" ht="12" customHeight="1">
      <c r="A93" s="360">
        <v>77</v>
      </c>
      <c r="B93" s="368" t="s">
        <v>408</v>
      </c>
      <c r="C93" s="362"/>
      <c r="D93" s="160"/>
      <c r="E93" s="364"/>
      <c r="F93" s="369"/>
      <c r="G93" s="362">
        <f t="shared" si="11"/>
        <v>6865401.0499999998</v>
      </c>
      <c r="H93" s="356">
        <f t="shared" si="12"/>
        <v>0</v>
      </c>
      <c r="I93" s="362">
        <v>0</v>
      </c>
      <c r="J93" s="362">
        <v>0</v>
      </c>
      <c r="K93" s="362">
        <v>0</v>
      </c>
      <c r="L93" s="362">
        <v>0</v>
      </c>
      <c r="M93" s="362">
        <v>0</v>
      </c>
      <c r="N93" s="356">
        <v>0</v>
      </c>
      <c r="O93" s="356">
        <v>0</v>
      </c>
      <c r="P93" s="356">
        <v>0</v>
      </c>
      <c r="Q93" s="356">
        <v>0</v>
      </c>
      <c r="R93" s="356">
        <v>0</v>
      </c>
      <c r="S93" s="356">
        <v>0</v>
      </c>
      <c r="T93" s="366">
        <v>0</v>
      </c>
      <c r="U93" s="356">
        <v>0</v>
      </c>
      <c r="V93" s="367" t="s">
        <v>112</v>
      </c>
      <c r="W93" s="356">
        <v>1700</v>
      </c>
      <c r="X93" s="356">
        <f t="shared" si="13"/>
        <v>6556458</v>
      </c>
      <c r="Y93" s="356">
        <v>0</v>
      </c>
      <c r="Z93" s="356">
        <v>0</v>
      </c>
      <c r="AA93" s="356">
        <v>0</v>
      </c>
      <c r="AB93" s="356">
        <v>0</v>
      </c>
      <c r="AC93" s="356">
        <v>0</v>
      </c>
      <c r="AD93" s="356">
        <v>0</v>
      </c>
      <c r="AE93" s="356">
        <v>0</v>
      </c>
      <c r="AF93" s="356">
        <v>0</v>
      </c>
      <c r="AG93" s="356">
        <v>0</v>
      </c>
      <c r="AH93" s="356">
        <v>0</v>
      </c>
      <c r="AI93" s="356">
        <v>0</v>
      </c>
      <c r="AJ93" s="177">
        <f t="shared" si="14"/>
        <v>205962.03</v>
      </c>
      <c r="AK93" s="177">
        <f t="shared" si="15"/>
        <v>102981.02</v>
      </c>
      <c r="AL93" s="177">
        <v>0</v>
      </c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Y93" s="125"/>
      <c r="BZ93" s="126"/>
      <c r="CA93" s="127"/>
      <c r="CB93" s="122"/>
      <c r="CC93" s="128"/>
    </row>
    <row r="94" spans="1:81" s="124" customFormat="1" ht="12" customHeight="1">
      <c r="A94" s="360">
        <v>78</v>
      </c>
      <c r="B94" s="368" t="s">
        <v>409</v>
      </c>
      <c r="C94" s="362"/>
      <c r="D94" s="160"/>
      <c r="E94" s="364"/>
      <c r="F94" s="369"/>
      <c r="G94" s="362">
        <f t="shared" si="11"/>
        <v>3672370.45</v>
      </c>
      <c r="H94" s="356">
        <f t="shared" si="12"/>
        <v>0</v>
      </c>
      <c r="I94" s="362">
        <v>0</v>
      </c>
      <c r="J94" s="362">
        <v>0</v>
      </c>
      <c r="K94" s="362">
        <v>0</v>
      </c>
      <c r="L94" s="362">
        <v>0</v>
      </c>
      <c r="M94" s="362">
        <v>0</v>
      </c>
      <c r="N94" s="356">
        <v>0</v>
      </c>
      <c r="O94" s="356">
        <v>0</v>
      </c>
      <c r="P94" s="356">
        <v>0</v>
      </c>
      <c r="Q94" s="356">
        <v>0</v>
      </c>
      <c r="R94" s="356">
        <v>0</v>
      </c>
      <c r="S94" s="356">
        <v>0</v>
      </c>
      <c r="T94" s="366">
        <v>0</v>
      </c>
      <c r="U94" s="356">
        <v>0</v>
      </c>
      <c r="V94" s="367" t="s">
        <v>111</v>
      </c>
      <c r="W94" s="356">
        <v>902.3</v>
      </c>
      <c r="X94" s="356">
        <f t="shared" si="13"/>
        <v>3507113.78</v>
      </c>
      <c r="Y94" s="356">
        <v>0</v>
      </c>
      <c r="Z94" s="356">
        <v>0</v>
      </c>
      <c r="AA94" s="356">
        <v>0</v>
      </c>
      <c r="AB94" s="356">
        <v>0</v>
      </c>
      <c r="AC94" s="356">
        <v>0</v>
      </c>
      <c r="AD94" s="356">
        <v>0</v>
      </c>
      <c r="AE94" s="356">
        <v>0</v>
      </c>
      <c r="AF94" s="356">
        <v>0</v>
      </c>
      <c r="AG94" s="356">
        <v>0</v>
      </c>
      <c r="AH94" s="356">
        <v>0</v>
      </c>
      <c r="AI94" s="356">
        <v>0</v>
      </c>
      <c r="AJ94" s="177">
        <f t="shared" si="14"/>
        <v>110171.11</v>
      </c>
      <c r="AK94" s="177">
        <f t="shared" si="15"/>
        <v>55085.56</v>
      </c>
      <c r="AL94" s="177">
        <v>0</v>
      </c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Y94" s="125"/>
      <c r="BZ94" s="126"/>
      <c r="CA94" s="127"/>
      <c r="CB94" s="122"/>
      <c r="CC94" s="128"/>
    </row>
    <row r="95" spans="1:81" s="124" customFormat="1" ht="12" customHeight="1">
      <c r="A95" s="360">
        <v>79</v>
      </c>
      <c r="B95" s="368" t="s">
        <v>412</v>
      </c>
      <c r="C95" s="362"/>
      <c r="D95" s="160"/>
      <c r="E95" s="364"/>
      <c r="F95" s="369"/>
      <c r="G95" s="362">
        <f t="shared" si="11"/>
        <v>5877095.1200000001</v>
      </c>
      <c r="H95" s="356">
        <f t="shared" si="12"/>
        <v>0</v>
      </c>
      <c r="I95" s="362">
        <v>0</v>
      </c>
      <c r="J95" s="362">
        <v>0</v>
      </c>
      <c r="K95" s="362">
        <v>0</v>
      </c>
      <c r="L95" s="362">
        <v>0</v>
      </c>
      <c r="M95" s="362">
        <v>0</v>
      </c>
      <c r="N95" s="356">
        <v>0</v>
      </c>
      <c r="O95" s="356">
        <v>0</v>
      </c>
      <c r="P95" s="356">
        <v>0</v>
      </c>
      <c r="Q95" s="356">
        <v>0</v>
      </c>
      <c r="R95" s="356">
        <v>0</v>
      </c>
      <c r="S95" s="356">
        <v>0</v>
      </c>
      <c r="T95" s="366">
        <v>0</v>
      </c>
      <c r="U95" s="356">
        <v>0</v>
      </c>
      <c r="V95" s="367" t="s">
        <v>111</v>
      </c>
      <c r="W95" s="356">
        <v>1444</v>
      </c>
      <c r="X95" s="356">
        <f t="shared" si="13"/>
        <v>5612625.8399999999</v>
      </c>
      <c r="Y95" s="356">
        <v>0</v>
      </c>
      <c r="Z95" s="356">
        <v>0</v>
      </c>
      <c r="AA95" s="356">
        <v>0</v>
      </c>
      <c r="AB95" s="356">
        <v>0</v>
      </c>
      <c r="AC95" s="356">
        <v>0</v>
      </c>
      <c r="AD95" s="356">
        <v>0</v>
      </c>
      <c r="AE95" s="356">
        <v>0</v>
      </c>
      <c r="AF95" s="356">
        <v>0</v>
      </c>
      <c r="AG95" s="356">
        <v>0</v>
      </c>
      <c r="AH95" s="356">
        <v>0</v>
      </c>
      <c r="AI95" s="356">
        <v>0</v>
      </c>
      <c r="AJ95" s="177">
        <f t="shared" si="14"/>
        <v>176312.85</v>
      </c>
      <c r="AK95" s="177">
        <f t="shared" si="15"/>
        <v>88156.43</v>
      </c>
      <c r="AL95" s="177">
        <v>0</v>
      </c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Y95" s="125"/>
      <c r="BZ95" s="126"/>
      <c r="CA95" s="127"/>
      <c r="CB95" s="122"/>
      <c r="CC95" s="128"/>
    </row>
    <row r="96" spans="1:81" s="124" customFormat="1" ht="12" customHeight="1">
      <c r="A96" s="360">
        <v>80</v>
      </c>
      <c r="B96" s="368" t="s">
        <v>413</v>
      </c>
      <c r="C96" s="362"/>
      <c r="D96" s="160"/>
      <c r="E96" s="364"/>
      <c r="F96" s="369"/>
      <c r="G96" s="362">
        <f t="shared" si="11"/>
        <v>3868855.41</v>
      </c>
      <c r="H96" s="356">
        <f t="shared" si="12"/>
        <v>0</v>
      </c>
      <c r="I96" s="362">
        <v>0</v>
      </c>
      <c r="J96" s="362">
        <v>0</v>
      </c>
      <c r="K96" s="362">
        <v>0</v>
      </c>
      <c r="L96" s="362">
        <v>0</v>
      </c>
      <c r="M96" s="362">
        <v>0</v>
      </c>
      <c r="N96" s="356">
        <v>0</v>
      </c>
      <c r="O96" s="356">
        <v>0</v>
      </c>
      <c r="P96" s="356">
        <v>0</v>
      </c>
      <c r="Q96" s="356">
        <v>0</v>
      </c>
      <c r="R96" s="356">
        <v>0</v>
      </c>
      <c r="S96" s="356">
        <v>0</v>
      </c>
      <c r="T96" s="366">
        <v>0</v>
      </c>
      <c r="U96" s="356">
        <v>0</v>
      </c>
      <c r="V96" s="367" t="s">
        <v>112</v>
      </c>
      <c r="W96" s="356">
        <v>958</v>
      </c>
      <c r="X96" s="356">
        <f t="shared" si="13"/>
        <v>3694756.92</v>
      </c>
      <c r="Y96" s="356">
        <v>0</v>
      </c>
      <c r="Z96" s="356">
        <v>0</v>
      </c>
      <c r="AA96" s="356">
        <v>0</v>
      </c>
      <c r="AB96" s="356">
        <v>0</v>
      </c>
      <c r="AC96" s="356">
        <v>0</v>
      </c>
      <c r="AD96" s="356">
        <v>0</v>
      </c>
      <c r="AE96" s="356">
        <v>0</v>
      </c>
      <c r="AF96" s="356">
        <v>0</v>
      </c>
      <c r="AG96" s="356">
        <v>0</v>
      </c>
      <c r="AH96" s="356">
        <v>0</v>
      </c>
      <c r="AI96" s="356">
        <v>0</v>
      </c>
      <c r="AJ96" s="177">
        <f t="shared" si="14"/>
        <v>116065.66</v>
      </c>
      <c r="AK96" s="177">
        <f t="shared" si="15"/>
        <v>58032.83</v>
      </c>
      <c r="AL96" s="177">
        <v>0</v>
      </c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Y96" s="125"/>
      <c r="BZ96" s="126"/>
      <c r="CA96" s="127"/>
      <c r="CB96" s="122"/>
      <c r="CC96" s="128"/>
    </row>
    <row r="97" spans="1:81" s="124" customFormat="1" ht="12" customHeight="1">
      <c r="A97" s="360">
        <v>81</v>
      </c>
      <c r="B97" s="368" t="s">
        <v>414</v>
      </c>
      <c r="C97" s="362"/>
      <c r="D97" s="160"/>
      <c r="E97" s="364"/>
      <c r="F97" s="369"/>
      <c r="G97" s="362">
        <f t="shared" si="11"/>
        <v>4708857.42</v>
      </c>
      <c r="H97" s="356">
        <f t="shared" si="12"/>
        <v>0</v>
      </c>
      <c r="I97" s="362">
        <v>0</v>
      </c>
      <c r="J97" s="362">
        <v>0</v>
      </c>
      <c r="K97" s="362">
        <v>0</v>
      </c>
      <c r="L97" s="362">
        <v>0</v>
      </c>
      <c r="M97" s="362">
        <v>0</v>
      </c>
      <c r="N97" s="356">
        <v>0</v>
      </c>
      <c r="O97" s="356">
        <v>0</v>
      </c>
      <c r="P97" s="356">
        <v>0</v>
      </c>
      <c r="Q97" s="356">
        <v>0</v>
      </c>
      <c r="R97" s="356">
        <v>0</v>
      </c>
      <c r="S97" s="356">
        <v>0</v>
      </c>
      <c r="T97" s="366">
        <v>0</v>
      </c>
      <c r="U97" s="356">
        <v>0</v>
      </c>
      <c r="V97" s="367" t="s">
        <v>112</v>
      </c>
      <c r="W97" s="356">
        <v>1166</v>
      </c>
      <c r="X97" s="356">
        <f t="shared" si="13"/>
        <v>4496958.84</v>
      </c>
      <c r="Y97" s="356">
        <v>0</v>
      </c>
      <c r="Z97" s="356">
        <v>0</v>
      </c>
      <c r="AA97" s="356">
        <v>0</v>
      </c>
      <c r="AB97" s="356">
        <v>0</v>
      </c>
      <c r="AC97" s="356">
        <v>0</v>
      </c>
      <c r="AD97" s="356">
        <v>0</v>
      </c>
      <c r="AE97" s="356">
        <v>0</v>
      </c>
      <c r="AF97" s="356">
        <v>0</v>
      </c>
      <c r="AG97" s="356">
        <v>0</v>
      </c>
      <c r="AH97" s="356">
        <v>0</v>
      </c>
      <c r="AI97" s="356">
        <v>0</v>
      </c>
      <c r="AJ97" s="177">
        <f t="shared" si="14"/>
        <v>141265.72</v>
      </c>
      <c r="AK97" s="177">
        <f t="shared" si="15"/>
        <v>70632.86</v>
      </c>
      <c r="AL97" s="177">
        <v>0</v>
      </c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Y97" s="125"/>
      <c r="BZ97" s="126"/>
      <c r="CA97" s="127"/>
      <c r="CB97" s="122"/>
      <c r="CC97" s="128"/>
    </row>
    <row r="98" spans="1:81" s="124" customFormat="1" ht="12" customHeight="1">
      <c r="A98" s="360">
        <v>82</v>
      </c>
      <c r="B98" s="368" t="s">
        <v>415</v>
      </c>
      <c r="C98" s="362"/>
      <c r="D98" s="160"/>
      <c r="E98" s="364"/>
      <c r="F98" s="369"/>
      <c r="G98" s="362">
        <f t="shared" si="11"/>
        <v>4442318.32</v>
      </c>
      <c r="H98" s="356">
        <f t="shared" si="12"/>
        <v>0</v>
      </c>
      <c r="I98" s="362">
        <v>0</v>
      </c>
      <c r="J98" s="362">
        <v>0</v>
      </c>
      <c r="K98" s="362">
        <v>0</v>
      </c>
      <c r="L98" s="362">
        <v>0</v>
      </c>
      <c r="M98" s="362">
        <v>0</v>
      </c>
      <c r="N98" s="356">
        <v>0</v>
      </c>
      <c r="O98" s="356">
        <v>0</v>
      </c>
      <c r="P98" s="356">
        <v>0</v>
      </c>
      <c r="Q98" s="356">
        <v>0</v>
      </c>
      <c r="R98" s="356">
        <v>0</v>
      </c>
      <c r="S98" s="356">
        <v>0</v>
      </c>
      <c r="T98" s="366">
        <v>0</v>
      </c>
      <c r="U98" s="356">
        <v>0</v>
      </c>
      <c r="V98" s="367" t="s">
        <v>112</v>
      </c>
      <c r="W98" s="356">
        <v>1100</v>
      </c>
      <c r="X98" s="356">
        <f t="shared" si="13"/>
        <v>4242414</v>
      </c>
      <c r="Y98" s="356">
        <v>0</v>
      </c>
      <c r="Z98" s="356">
        <v>0</v>
      </c>
      <c r="AA98" s="356">
        <v>0</v>
      </c>
      <c r="AB98" s="356">
        <v>0</v>
      </c>
      <c r="AC98" s="356">
        <v>0</v>
      </c>
      <c r="AD98" s="356">
        <v>0</v>
      </c>
      <c r="AE98" s="356">
        <v>0</v>
      </c>
      <c r="AF98" s="356">
        <v>0</v>
      </c>
      <c r="AG98" s="356">
        <v>0</v>
      </c>
      <c r="AH98" s="356">
        <v>0</v>
      </c>
      <c r="AI98" s="356">
        <v>0</v>
      </c>
      <c r="AJ98" s="177">
        <f t="shared" si="14"/>
        <v>133269.54999999999</v>
      </c>
      <c r="AK98" s="177">
        <f t="shared" si="15"/>
        <v>66634.77</v>
      </c>
      <c r="AL98" s="177">
        <v>0</v>
      </c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Y98" s="125"/>
      <c r="BZ98" s="126"/>
      <c r="CA98" s="127"/>
      <c r="CB98" s="122"/>
      <c r="CC98" s="128"/>
    </row>
    <row r="99" spans="1:81" s="124" customFormat="1" ht="12" customHeight="1">
      <c r="A99" s="360">
        <v>83</v>
      </c>
      <c r="B99" s="368" t="s">
        <v>416</v>
      </c>
      <c r="C99" s="362"/>
      <c r="D99" s="160"/>
      <c r="E99" s="364"/>
      <c r="F99" s="369"/>
      <c r="G99" s="362">
        <f t="shared" si="11"/>
        <v>3663009.42</v>
      </c>
      <c r="H99" s="356">
        <f t="shared" si="12"/>
        <v>0</v>
      </c>
      <c r="I99" s="362">
        <v>0</v>
      </c>
      <c r="J99" s="362">
        <v>0</v>
      </c>
      <c r="K99" s="362">
        <v>0</v>
      </c>
      <c r="L99" s="362">
        <v>0</v>
      </c>
      <c r="M99" s="362">
        <v>0</v>
      </c>
      <c r="N99" s="356">
        <v>0</v>
      </c>
      <c r="O99" s="356">
        <v>0</v>
      </c>
      <c r="P99" s="356">
        <v>0</v>
      </c>
      <c r="Q99" s="356">
        <v>0</v>
      </c>
      <c r="R99" s="356">
        <v>0</v>
      </c>
      <c r="S99" s="356">
        <v>0</v>
      </c>
      <c r="T99" s="366">
        <v>0</v>
      </c>
      <c r="U99" s="356">
        <v>0</v>
      </c>
      <c r="V99" s="367" t="s">
        <v>111</v>
      </c>
      <c r="W99" s="356">
        <v>900</v>
      </c>
      <c r="X99" s="356">
        <f t="shared" si="13"/>
        <v>3498174</v>
      </c>
      <c r="Y99" s="356">
        <v>0</v>
      </c>
      <c r="Z99" s="356">
        <v>0</v>
      </c>
      <c r="AA99" s="356">
        <v>0</v>
      </c>
      <c r="AB99" s="356">
        <v>0</v>
      </c>
      <c r="AC99" s="356">
        <v>0</v>
      </c>
      <c r="AD99" s="356">
        <v>0</v>
      </c>
      <c r="AE99" s="356">
        <v>0</v>
      </c>
      <c r="AF99" s="356">
        <v>0</v>
      </c>
      <c r="AG99" s="356">
        <v>0</v>
      </c>
      <c r="AH99" s="356">
        <v>0</v>
      </c>
      <c r="AI99" s="356">
        <v>0</v>
      </c>
      <c r="AJ99" s="177">
        <f t="shared" si="14"/>
        <v>109890.28</v>
      </c>
      <c r="AK99" s="177">
        <f t="shared" si="15"/>
        <v>54945.14</v>
      </c>
      <c r="AL99" s="177">
        <v>0</v>
      </c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Y99" s="125"/>
      <c r="BZ99" s="126"/>
      <c r="CA99" s="127"/>
      <c r="CB99" s="122"/>
      <c r="CC99" s="128"/>
    </row>
    <row r="100" spans="1:81" s="124" customFormat="1" ht="12" customHeight="1">
      <c r="A100" s="360">
        <v>84</v>
      </c>
      <c r="B100" s="368" t="s">
        <v>421</v>
      </c>
      <c r="C100" s="362"/>
      <c r="D100" s="160"/>
      <c r="E100" s="364"/>
      <c r="F100" s="369"/>
      <c r="G100" s="362">
        <f t="shared" si="11"/>
        <v>4448521.4400000004</v>
      </c>
      <c r="H100" s="356">
        <f t="shared" si="12"/>
        <v>0</v>
      </c>
      <c r="I100" s="362">
        <v>0</v>
      </c>
      <c r="J100" s="362">
        <v>0</v>
      </c>
      <c r="K100" s="362">
        <v>0</v>
      </c>
      <c r="L100" s="362">
        <v>0</v>
      </c>
      <c r="M100" s="362">
        <v>0</v>
      </c>
      <c r="N100" s="356">
        <v>0</v>
      </c>
      <c r="O100" s="356">
        <v>0</v>
      </c>
      <c r="P100" s="356">
        <v>0</v>
      </c>
      <c r="Q100" s="356">
        <v>0</v>
      </c>
      <c r="R100" s="356">
        <v>0</v>
      </c>
      <c r="S100" s="356">
        <v>0</v>
      </c>
      <c r="T100" s="366">
        <v>0</v>
      </c>
      <c r="U100" s="356">
        <v>0</v>
      </c>
      <c r="V100" s="367" t="s">
        <v>111</v>
      </c>
      <c r="W100" s="356">
        <v>1093</v>
      </c>
      <c r="X100" s="356">
        <f t="shared" si="13"/>
        <v>4248337.9800000004</v>
      </c>
      <c r="Y100" s="356">
        <v>0</v>
      </c>
      <c r="Z100" s="356">
        <v>0</v>
      </c>
      <c r="AA100" s="356">
        <v>0</v>
      </c>
      <c r="AB100" s="356">
        <v>0</v>
      </c>
      <c r="AC100" s="356">
        <v>0</v>
      </c>
      <c r="AD100" s="356">
        <v>0</v>
      </c>
      <c r="AE100" s="356">
        <v>0</v>
      </c>
      <c r="AF100" s="356">
        <v>0</v>
      </c>
      <c r="AG100" s="356">
        <v>0</v>
      </c>
      <c r="AH100" s="356">
        <v>0</v>
      </c>
      <c r="AI100" s="356">
        <v>0</v>
      </c>
      <c r="AJ100" s="177">
        <f t="shared" si="14"/>
        <v>133455.64000000001</v>
      </c>
      <c r="AK100" s="177">
        <f t="shared" si="15"/>
        <v>66727.820000000007</v>
      </c>
      <c r="AL100" s="177">
        <v>0</v>
      </c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Y100" s="125"/>
      <c r="BZ100" s="126"/>
      <c r="CA100" s="127"/>
      <c r="CB100" s="122"/>
      <c r="CC100" s="128"/>
    </row>
    <row r="101" spans="1:81" s="124" customFormat="1" ht="12" customHeight="1">
      <c r="A101" s="360">
        <v>85</v>
      </c>
      <c r="B101" s="368" t="s">
        <v>422</v>
      </c>
      <c r="C101" s="362"/>
      <c r="D101" s="160"/>
      <c r="E101" s="364"/>
      <c r="F101" s="369"/>
      <c r="G101" s="362">
        <f t="shared" si="11"/>
        <v>7838840.1699999999</v>
      </c>
      <c r="H101" s="356">
        <f t="shared" si="12"/>
        <v>0</v>
      </c>
      <c r="I101" s="362">
        <v>0</v>
      </c>
      <c r="J101" s="362">
        <v>0</v>
      </c>
      <c r="K101" s="362">
        <v>0</v>
      </c>
      <c r="L101" s="362">
        <v>0</v>
      </c>
      <c r="M101" s="362">
        <v>0</v>
      </c>
      <c r="N101" s="356">
        <v>0</v>
      </c>
      <c r="O101" s="356">
        <v>0</v>
      </c>
      <c r="P101" s="356">
        <v>0</v>
      </c>
      <c r="Q101" s="356">
        <v>0</v>
      </c>
      <c r="R101" s="356">
        <v>0</v>
      </c>
      <c r="S101" s="356">
        <v>0</v>
      </c>
      <c r="T101" s="366">
        <v>0</v>
      </c>
      <c r="U101" s="356">
        <v>0</v>
      </c>
      <c r="V101" s="367" t="s">
        <v>111</v>
      </c>
      <c r="W101" s="356">
        <v>1926</v>
      </c>
      <c r="X101" s="356">
        <f t="shared" si="13"/>
        <v>7486092.3600000003</v>
      </c>
      <c r="Y101" s="356">
        <v>0</v>
      </c>
      <c r="Z101" s="356">
        <v>0</v>
      </c>
      <c r="AA101" s="356">
        <v>0</v>
      </c>
      <c r="AB101" s="356">
        <v>0</v>
      </c>
      <c r="AC101" s="356">
        <v>0</v>
      </c>
      <c r="AD101" s="356">
        <v>0</v>
      </c>
      <c r="AE101" s="356">
        <v>0</v>
      </c>
      <c r="AF101" s="356">
        <v>0</v>
      </c>
      <c r="AG101" s="356">
        <v>0</v>
      </c>
      <c r="AH101" s="356">
        <v>0</v>
      </c>
      <c r="AI101" s="356">
        <v>0</v>
      </c>
      <c r="AJ101" s="177">
        <f t="shared" si="14"/>
        <v>235165.21</v>
      </c>
      <c r="AK101" s="177">
        <f t="shared" si="15"/>
        <v>117582.6</v>
      </c>
      <c r="AL101" s="177">
        <v>0</v>
      </c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Y101" s="125"/>
      <c r="BZ101" s="126"/>
      <c r="CA101" s="127"/>
      <c r="CB101" s="122"/>
      <c r="CC101" s="128"/>
    </row>
    <row r="102" spans="1:81" s="124" customFormat="1" ht="12" customHeight="1">
      <c r="A102" s="360">
        <v>86</v>
      </c>
      <c r="B102" s="368" t="s">
        <v>423</v>
      </c>
      <c r="C102" s="362"/>
      <c r="D102" s="160"/>
      <c r="E102" s="364"/>
      <c r="F102" s="369"/>
      <c r="G102" s="362">
        <f t="shared" si="11"/>
        <v>3569399.19</v>
      </c>
      <c r="H102" s="356">
        <f t="shared" si="12"/>
        <v>0</v>
      </c>
      <c r="I102" s="362">
        <v>0</v>
      </c>
      <c r="J102" s="362">
        <v>0</v>
      </c>
      <c r="K102" s="362">
        <v>0</v>
      </c>
      <c r="L102" s="362">
        <v>0</v>
      </c>
      <c r="M102" s="362">
        <v>0</v>
      </c>
      <c r="N102" s="356">
        <v>0</v>
      </c>
      <c r="O102" s="356">
        <v>0</v>
      </c>
      <c r="P102" s="356">
        <v>0</v>
      </c>
      <c r="Q102" s="356">
        <v>0</v>
      </c>
      <c r="R102" s="356">
        <v>0</v>
      </c>
      <c r="S102" s="356">
        <v>0</v>
      </c>
      <c r="T102" s="366">
        <v>0</v>
      </c>
      <c r="U102" s="356">
        <v>0</v>
      </c>
      <c r="V102" s="367" t="s">
        <v>111</v>
      </c>
      <c r="W102" s="356">
        <v>877</v>
      </c>
      <c r="X102" s="356">
        <f t="shared" si="13"/>
        <v>3408776.22</v>
      </c>
      <c r="Y102" s="356">
        <v>0</v>
      </c>
      <c r="Z102" s="356">
        <v>0</v>
      </c>
      <c r="AA102" s="356">
        <v>0</v>
      </c>
      <c r="AB102" s="356">
        <v>0</v>
      </c>
      <c r="AC102" s="356">
        <v>0</v>
      </c>
      <c r="AD102" s="356">
        <v>0</v>
      </c>
      <c r="AE102" s="356">
        <v>0</v>
      </c>
      <c r="AF102" s="356">
        <v>0</v>
      </c>
      <c r="AG102" s="356">
        <v>0</v>
      </c>
      <c r="AH102" s="356">
        <v>0</v>
      </c>
      <c r="AI102" s="356">
        <v>0</v>
      </c>
      <c r="AJ102" s="177">
        <f t="shared" si="14"/>
        <v>107081.98</v>
      </c>
      <c r="AK102" s="177">
        <f t="shared" si="15"/>
        <v>53540.99</v>
      </c>
      <c r="AL102" s="177">
        <v>0</v>
      </c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Y102" s="125"/>
      <c r="BZ102" s="126"/>
      <c r="CA102" s="127"/>
      <c r="CB102" s="122"/>
      <c r="CC102" s="128"/>
    </row>
    <row r="103" spans="1:81" s="124" customFormat="1" ht="12" customHeight="1">
      <c r="A103" s="360">
        <v>87</v>
      </c>
      <c r="B103" s="368" t="s">
        <v>424</v>
      </c>
      <c r="C103" s="362"/>
      <c r="D103" s="160"/>
      <c r="E103" s="364"/>
      <c r="F103" s="369"/>
      <c r="G103" s="362">
        <f t="shared" si="11"/>
        <v>7838840.1699999999</v>
      </c>
      <c r="H103" s="356">
        <f t="shared" si="12"/>
        <v>0</v>
      </c>
      <c r="I103" s="362">
        <v>0</v>
      </c>
      <c r="J103" s="362">
        <v>0</v>
      </c>
      <c r="K103" s="362">
        <v>0</v>
      </c>
      <c r="L103" s="362">
        <v>0</v>
      </c>
      <c r="M103" s="362">
        <v>0</v>
      </c>
      <c r="N103" s="356">
        <v>0</v>
      </c>
      <c r="O103" s="356">
        <v>0</v>
      </c>
      <c r="P103" s="356">
        <v>0</v>
      </c>
      <c r="Q103" s="356">
        <v>0</v>
      </c>
      <c r="R103" s="356">
        <v>0</v>
      </c>
      <c r="S103" s="356">
        <v>0</v>
      </c>
      <c r="T103" s="366">
        <v>0</v>
      </c>
      <c r="U103" s="356">
        <v>0</v>
      </c>
      <c r="V103" s="367" t="s">
        <v>111</v>
      </c>
      <c r="W103" s="356">
        <v>1926</v>
      </c>
      <c r="X103" s="356">
        <f t="shared" si="13"/>
        <v>7486092.3600000003</v>
      </c>
      <c r="Y103" s="356">
        <v>0</v>
      </c>
      <c r="Z103" s="356">
        <v>0</v>
      </c>
      <c r="AA103" s="356">
        <v>0</v>
      </c>
      <c r="AB103" s="356">
        <v>0</v>
      </c>
      <c r="AC103" s="356">
        <v>0</v>
      </c>
      <c r="AD103" s="356">
        <v>0</v>
      </c>
      <c r="AE103" s="356">
        <v>0</v>
      </c>
      <c r="AF103" s="356">
        <v>0</v>
      </c>
      <c r="AG103" s="356">
        <v>0</v>
      </c>
      <c r="AH103" s="356">
        <v>0</v>
      </c>
      <c r="AI103" s="356">
        <v>0</v>
      </c>
      <c r="AJ103" s="177">
        <f t="shared" si="14"/>
        <v>235165.21</v>
      </c>
      <c r="AK103" s="177">
        <f t="shared" si="15"/>
        <v>117582.6</v>
      </c>
      <c r="AL103" s="177">
        <v>0</v>
      </c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Y103" s="125"/>
      <c r="BZ103" s="126"/>
      <c r="CA103" s="127"/>
      <c r="CB103" s="122"/>
      <c r="CC103" s="128"/>
    </row>
    <row r="104" spans="1:81" s="124" customFormat="1" ht="12" customHeight="1">
      <c r="A104" s="360">
        <v>88</v>
      </c>
      <c r="B104" s="368" t="s">
        <v>418</v>
      </c>
      <c r="C104" s="362"/>
      <c r="D104" s="160"/>
      <c r="E104" s="364"/>
      <c r="F104" s="369"/>
      <c r="G104" s="362">
        <f t="shared" si="11"/>
        <v>3418808.79</v>
      </c>
      <c r="H104" s="356">
        <f t="shared" si="12"/>
        <v>0</v>
      </c>
      <c r="I104" s="362">
        <v>0</v>
      </c>
      <c r="J104" s="362">
        <v>0</v>
      </c>
      <c r="K104" s="362">
        <v>0</v>
      </c>
      <c r="L104" s="362">
        <v>0</v>
      </c>
      <c r="M104" s="362">
        <v>0</v>
      </c>
      <c r="N104" s="356">
        <v>0</v>
      </c>
      <c r="O104" s="356">
        <v>0</v>
      </c>
      <c r="P104" s="356">
        <v>0</v>
      </c>
      <c r="Q104" s="356">
        <v>0</v>
      </c>
      <c r="R104" s="356">
        <v>0</v>
      </c>
      <c r="S104" s="356">
        <v>0</v>
      </c>
      <c r="T104" s="366">
        <v>0</v>
      </c>
      <c r="U104" s="356">
        <v>0</v>
      </c>
      <c r="V104" s="367" t="s">
        <v>111</v>
      </c>
      <c r="W104" s="356">
        <v>840</v>
      </c>
      <c r="X104" s="356">
        <f t="shared" si="13"/>
        <v>3264962.4</v>
      </c>
      <c r="Y104" s="356">
        <v>0</v>
      </c>
      <c r="Z104" s="356">
        <v>0</v>
      </c>
      <c r="AA104" s="356">
        <v>0</v>
      </c>
      <c r="AB104" s="356">
        <v>0</v>
      </c>
      <c r="AC104" s="356">
        <v>0</v>
      </c>
      <c r="AD104" s="356">
        <v>0</v>
      </c>
      <c r="AE104" s="356">
        <v>0</v>
      </c>
      <c r="AF104" s="356">
        <v>0</v>
      </c>
      <c r="AG104" s="356">
        <v>0</v>
      </c>
      <c r="AH104" s="356">
        <v>0</v>
      </c>
      <c r="AI104" s="356">
        <v>0</v>
      </c>
      <c r="AJ104" s="177">
        <f t="shared" si="14"/>
        <v>102564.26</v>
      </c>
      <c r="AK104" s="177">
        <f t="shared" si="15"/>
        <v>51282.13</v>
      </c>
      <c r="AL104" s="177">
        <v>0</v>
      </c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Y104" s="125"/>
      <c r="BZ104" s="126"/>
      <c r="CA104" s="127"/>
      <c r="CB104" s="122"/>
      <c r="CC104" s="128"/>
    </row>
    <row r="105" spans="1:81" s="124" customFormat="1" ht="12" customHeight="1">
      <c r="A105" s="360">
        <v>89</v>
      </c>
      <c r="B105" s="368" t="s">
        <v>419</v>
      </c>
      <c r="C105" s="362"/>
      <c r="D105" s="160"/>
      <c r="E105" s="364"/>
      <c r="F105" s="369"/>
      <c r="G105" s="362">
        <f t="shared" si="11"/>
        <v>4477011.5199999996</v>
      </c>
      <c r="H105" s="356">
        <f t="shared" si="12"/>
        <v>0</v>
      </c>
      <c r="I105" s="362">
        <v>0</v>
      </c>
      <c r="J105" s="362">
        <v>0</v>
      </c>
      <c r="K105" s="362">
        <v>0</v>
      </c>
      <c r="L105" s="362">
        <v>0</v>
      </c>
      <c r="M105" s="362">
        <v>0</v>
      </c>
      <c r="N105" s="356">
        <v>0</v>
      </c>
      <c r="O105" s="356">
        <v>0</v>
      </c>
      <c r="P105" s="356">
        <v>0</v>
      </c>
      <c r="Q105" s="356">
        <v>0</v>
      </c>
      <c r="R105" s="356">
        <v>0</v>
      </c>
      <c r="S105" s="356">
        <v>0</v>
      </c>
      <c r="T105" s="366">
        <v>0</v>
      </c>
      <c r="U105" s="356">
        <v>0</v>
      </c>
      <c r="V105" s="367" t="s">
        <v>111</v>
      </c>
      <c r="W105" s="356">
        <v>1100</v>
      </c>
      <c r="X105" s="356">
        <f t="shared" si="13"/>
        <v>4275546</v>
      </c>
      <c r="Y105" s="356">
        <v>0</v>
      </c>
      <c r="Z105" s="356">
        <v>0</v>
      </c>
      <c r="AA105" s="356">
        <v>0</v>
      </c>
      <c r="AB105" s="356">
        <v>0</v>
      </c>
      <c r="AC105" s="356">
        <v>0</v>
      </c>
      <c r="AD105" s="356">
        <v>0</v>
      </c>
      <c r="AE105" s="356">
        <v>0</v>
      </c>
      <c r="AF105" s="356">
        <v>0</v>
      </c>
      <c r="AG105" s="356">
        <v>0</v>
      </c>
      <c r="AH105" s="356">
        <v>0</v>
      </c>
      <c r="AI105" s="356">
        <v>0</v>
      </c>
      <c r="AJ105" s="177">
        <f t="shared" si="14"/>
        <v>134310.35</v>
      </c>
      <c r="AK105" s="177">
        <f t="shared" si="15"/>
        <v>67155.17</v>
      </c>
      <c r="AL105" s="177">
        <v>0</v>
      </c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Y105" s="125"/>
      <c r="BZ105" s="126"/>
      <c r="CA105" s="127"/>
      <c r="CB105" s="122"/>
      <c r="CC105" s="128"/>
    </row>
    <row r="106" spans="1:81" s="124" customFormat="1" ht="12" customHeight="1">
      <c r="A106" s="360">
        <v>90</v>
      </c>
      <c r="B106" s="368" t="s">
        <v>420</v>
      </c>
      <c r="C106" s="362"/>
      <c r="D106" s="160"/>
      <c r="E106" s="364"/>
      <c r="F106" s="369"/>
      <c r="G106" s="362">
        <f t="shared" si="11"/>
        <v>5995125.4199999999</v>
      </c>
      <c r="H106" s="356">
        <f t="shared" si="12"/>
        <v>0</v>
      </c>
      <c r="I106" s="362">
        <v>0</v>
      </c>
      <c r="J106" s="362">
        <v>0</v>
      </c>
      <c r="K106" s="362">
        <v>0</v>
      </c>
      <c r="L106" s="362">
        <v>0</v>
      </c>
      <c r="M106" s="362">
        <v>0</v>
      </c>
      <c r="N106" s="356">
        <v>0</v>
      </c>
      <c r="O106" s="356">
        <v>0</v>
      </c>
      <c r="P106" s="356">
        <v>0</v>
      </c>
      <c r="Q106" s="356">
        <v>0</v>
      </c>
      <c r="R106" s="356">
        <v>0</v>
      </c>
      <c r="S106" s="356">
        <v>0</v>
      </c>
      <c r="T106" s="366">
        <v>0</v>
      </c>
      <c r="U106" s="356">
        <v>0</v>
      </c>
      <c r="V106" s="367" t="s">
        <v>111</v>
      </c>
      <c r="W106" s="356">
        <v>1473</v>
      </c>
      <c r="X106" s="356">
        <f t="shared" si="13"/>
        <v>5725344.7800000003</v>
      </c>
      <c r="Y106" s="356">
        <v>0</v>
      </c>
      <c r="Z106" s="356">
        <v>0</v>
      </c>
      <c r="AA106" s="356">
        <v>0</v>
      </c>
      <c r="AB106" s="356">
        <v>0</v>
      </c>
      <c r="AC106" s="356">
        <v>0</v>
      </c>
      <c r="AD106" s="356">
        <v>0</v>
      </c>
      <c r="AE106" s="356">
        <v>0</v>
      </c>
      <c r="AF106" s="356">
        <v>0</v>
      </c>
      <c r="AG106" s="356">
        <v>0</v>
      </c>
      <c r="AH106" s="356">
        <v>0</v>
      </c>
      <c r="AI106" s="356">
        <v>0</v>
      </c>
      <c r="AJ106" s="177">
        <f t="shared" si="14"/>
        <v>179853.76</v>
      </c>
      <c r="AK106" s="177">
        <f t="shared" si="15"/>
        <v>89926.88</v>
      </c>
      <c r="AL106" s="177">
        <v>0</v>
      </c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Y106" s="125"/>
      <c r="BZ106" s="126"/>
      <c r="CA106" s="127"/>
      <c r="CB106" s="122"/>
      <c r="CC106" s="128"/>
    </row>
    <row r="107" spans="1:81" s="124" customFormat="1" ht="12" customHeight="1">
      <c r="A107" s="360">
        <v>91</v>
      </c>
      <c r="B107" s="368" t="s">
        <v>425</v>
      </c>
      <c r="C107" s="362"/>
      <c r="D107" s="160"/>
      <c r="E107" s="364"/>
      <c r="F107" s="369"/>
      <c r="G107" s="362">
        <f t="shared" si="11"/>
        <v>8771559.4499999993</v>
      </c>
      <c r="H107" s="356">
        <f t="shared" si="12"/>
        <v>0</v>
      </c>
      <c r="I107" s="362">
        <v>0</v>
      </c>
      <c r="J107" s="362">
        <v>0</v>
      </c>
      <c r="K107" s="362">
        <v>0</v>
      </c>
      <c r="L107" s="362">
        <v>0</v>
      </c>
      <c r="M107" s="362">
        <v>0</v>
      </c>
      <c r="N107" s="356">
        <v>0</v>
      </c>
      <c r="O107" s="356">
        <v>0</v>
      </c>
      <c r="P107" s="356">
        <v>0</v>
      </c>
      <c r="Q107" s="356">
        <v>0</v>
      </c>
      <c r="R107" s="356">
        <v>0</v>
      </c>
      <c r="S107" s="356">
        <v>0</v>
      </c>
      <c r="T107" s="366">
        <v>0</v>
      </c>
      <c r="U107" s="356">
        <v>0</v>
      </c>
      <c r="V107" s="367" t="s">
        <v>112</v>
      </c>
      <c r="W107" s="356">
        <v>2172</v>
      </c>
      <c r="X107" s="356">
        <f t="shared" si="13"/>
        <v>8376839.2800000003</v>
      </c>
      <c r="Y107" s="356">
        <v>0</v>
      </c>
      <c r="Z107" s="356">
        <v>0</v>
      </c>
      <c r="AA107" s="356">
        <v>0</v>
      </c>
      <c r="AB107" s="356">
        <v>0</v>
      </c>
      <c r="AC107" s="356">
        <v>0</v>
      </c>
      <c r="AD107" s="356">
        <v>0</v>
      </c>
      <c r="AE107" s="356">
        <v>0</v>
      </c>
      <c r="AF107" s="356">
        <v>0</v>
      </c>
      <c r="AG107" s="356">
        <v>0</v>
      </c>
      <c r="AH107" s="356">
        <v>0</v>
      </c>
      <c r="AI107" s="356">
        <v>0</v>
      </c>
      <c r="AJ107" s="177">
        <f t="shared" si="14"/>
        <v>263146.78000000003</v>
      </c>
      <c r="AK107" s="177">
        <f t="shared" si="15"/>
        <v>131573.39000000001</v>
      </c>
      <c r="AL107" s="177">
        <v>0</v>
      </c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Y107" s="125"/>
      <c r="BZ107" s="126"/>
      <c r="CA107" s="127"/>
      <c r="CB107" s="122"/>
      <c r="CC107" s="128"/>
    </row>
    <row r="108" spans="1:81" s="124" customFormat="1" ht="12" customHeight="1">
      <c r="A108" s="360">
        <v>92</v>
      </c>
      <c r="B108" s="368" t="s">
        <v>427</v>
      </c>
      <c r="C108" s="362"/>
      <c r="D108" s="160"/>
      <c r="E108" s="364"/>
      <c r="F108" s="369"/>
      <c r="G108" s="362">
        <f t="shared" si="11"/>
        <v>4591741.76</v>
      </c>
      <c r="H108" s="356">
        <f t="shared" si="12"/>
        <v>0</v>
      </c>
      <c r="I108" s="362">
        <v>0</v>
      </c>
      <c r="J108" s="362">
        <v>0</v>
      </c>
      <c r="K108" s="362">
        <v>0</v>
      </c>
      <c r="L108" s="362">
        <v>0</v>
      </c>
      <c r="M108" s="362">
        <v>0</v>
      </c>
      <c r="N108" s="356">
        <v>0</v>
      </c>
      <c r="O108" s="356">
        <v>0</v>
      </c>
      <c r="P108" s="356">
        <v>0</v>
      </c>
      <c r="Q108" s="356">
        <v>0</v>
      </c>
      <c r="R108" s="356">
        <v>0</v>
      </c>
      <c r="S108" s="356">
        <v>0</v>
      </c>
      <c r="T108" s="366">
        <v>0</v>
      </c>
      <c r="U108" s="356">
        <v>0</v>
      </c>
      <c r="V108" s="367" t="s">
        <v>112</v>
      </c>
      <c r="W108" s="356">
        <v>1137</v>
      </c>
      <c r="X108" s="356">
        <f t="shared" si="13"/>
        <v>4385113.38</v>
      </c>
      <c r="Y108" s="356">
        <v>0</v>
      </c>
      <c r="Z108" s="356">
        <v>0</v>
      </c>
      <c r="AA108" s="356">
        <v>0</v>
      </c>
      <c r="AB108" s="356">
        <v>0</v>
      </c>
      <c r="AC108" s="356">
        <v>0</v>
      </c>
      <c r="AD108" s="356">
        <v>0</v>
      </c>
      <c r="AE108" s="356">
        <v>0</v>
      </c>
      <c r="AF108" s="356">
        <v>0</v>
      </c>
      <c r="AG108" s="356">
        <v>0</v>
      </c>
      <c r="AH108" s="356">
        <v>0</v>
      </c>
      <c r="AI108" s="356">
        <v>0</v>
      </c>
      <c r="AJ108" s="177">
        <f t="shared" si="14"/>
        <v>137752.25</v>
      </c>
      <c r="AK108" s="177">
        <f t="shared" si="15"/>
        <v>68876.13</v>
      </c>
      <c r="AL108" s="177">
        <v>0</v>
      </c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Y108" s="125"/>
      <c r="BZ108" s="126"/>
      <c r="CA108" s="127"/>
      <c r="CB108" s="122"/>
      <c r="CC108" s="128"/>
    </row>
    <row r="109" spans="1:81" s="124" customFormat="1" ht="12" customHeight="1">
      <c r="A109" s="360">
        <v>93</v>
      </c>
      <c r="B109" s="368" t="s">
        <v>428</v>
      </c>
      <c r="C109" s="362"/>
      <c r="D109" s="160"/>
      <c r="E109" s="364"/>
      <c r="F109" s="369"/>
      <c r="G109" s="362">
        <f t="shared" si="11"/>
        <v>2370582.6</v>
      </c>
      <c r="H109" s="356">
        <f t="shared" si="12"/>
        <v>0</v>
      </c>
      <c r="I109" s="362">
        <v>0</v>
      </c>
      <c r="J109" s="362">
        <v>0</v>
      </c>
      <c r="K109" s="362">
        <v>0</v>
      </c>
      <c r="L109" s="362">
        <v>0</v>
      </c>
      <c r="M109" s="362">
        <v>0</v>
      </c>
      <c r="N109" s="356">
        <v>0</v>
      </c>
      <c r="O109" s="356">
        <v>0</v>
      </c>
      <c r="P109" s="356">
        <v>0</v>
      </c>
      <c r="Q109" s="356">
        <v>0</v>
      </c>
      <c r="R109" s="356">
        <v>0</v>
      </c>
      <c r="S109" s="356">
        <v>0</v>
      </c>
      <c r="T109" s="366">
        <v>0</v>
      </c>
      <c r="U109" s="356">
        <v>0</v>
      </c>
      <c r="V109" s="367" t="s">
        <v>112</v>
      </c>
      <c r="W109" s="356">
        <v>587</v>
      </c>
      <c r="X109" s="356">
        <f t="shared" si="13"/>
        <v>2263906.38</v>
      </c>
      <c r="Y109" s="356">
        <v>0</v>
      </c>
      <c r="Z109" s="356">
        <v>0</v>
      </c>
      <c r="AA109" s="356">
        <v>0</v>
      </c>
      <c r="AB109" s="356">
        <v>0</v>
      </c>
      <c r="AC109" s="356">
        <v>0</v>
      </c>
      <c r="AD109" s="356">
        <v>0</v>
      </c>
      <c r="AE109" s="356">
        <v>0</v>
      </c>
      <c r="AF109" s="356">
        <v>0</v>
      </c>
      <c r="AG109" s="356">
        <v>0</v>
      </c>
      <c r="AH109" s="356">
        <v>0</v>
      </c>
      <c r="AI109" s="356">
        <v>0</v>
      </c>
      <c r="AJ109" s="177">
        <f t="shared" si="14"/>
        <v>71117.48</v>
      </c>
      <c r="AK109" s="177">
        <f t="shared" si="15"/>
        <v>35558.74</v>
      </c>
      <c r="AL109" s="177">
        <v>0</v>
      </c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Y109" s="125"/>
      <c r="BZ109" s="126"/>
      <c r="CA109" s="127"/>
      <c r="CB109" s="122"/>
      <c r="CC109" s="128"/>
    </row>
    <row r="110" spans="1:81" s="124" customFormat="1" ht="12" customHeight="1">
      <c r="A110" s="360">
        <v>94</v>
      </c>
      <c r="B110" s="368" t="s">
        <v>430</v>
      </c>
      <c r="C110" s="362"/>
      <c r="D110" s="160"/>
      <c r="E110" s="364"/>
      <c r="F110" s="369"/>
      <c r="G110" s="362">
        <f t="shared" si="11"/>
        <v>2519336.48</v>
      </c>
      <c r="H110" s="356">
        <f t="shared" si="12"/>
        <v>0</v>
      </c>
      <c r="I110" s="362">
        <v>0</v>
      </c>
      <c r="J110" s="362">
        <v>0</v>
      </c>
      <c r="K110" s="362">
        <v>0</v>
      </c>
      <c r="L110" s="362">
        <v>0</v>
      </c>
      <c r="M110" s="362">
        <v>0</v>
      </c>
      <c r="N110" s="356">
        <v>0</v>
      </c>
      <c r="O110" s="356">
        <v>0</v>
      </c>
      <c r="P110" s="356">
        <v>0</v>
      </c>
      <c r="Q110" s="356">
        <v>0</v>
      </c>
      <c r="R110" s="356">
        <v>0</v>
      </c>
      <c r="S110" s="356">
        <v>0</v>
      </c>
      <c r="T110" s="366">
        <v>0</v>
      </c>
      <c r="U110" s="356">
        <v>0</v>
      </c>
      <c r="V110" s="367" t="s">
        <v>111</v>
      </c>
      <c r="W110" s="356">
        <v>619</v>
      </c>
      <c r="X110" s="356">
        <f t="shared" si="13"/>
        <v>2405966.34</v>
      </c>
      <c r="Y110" s="356">
        <v>0</v>
      </c>
      <c r="Z110" s="356">
        <v>0</v>
      </c>
      <c r="AA110" s="356">
        <v>0</v>
      </c>
      <c r="AB110" s="356">
        <v>0</v>
      </c>
      <c r="AC110" s="356">
        <v>0</v>
      </c>
      <c r="AD110" s="356">
        <v>0</v>
      </c>
      <c r="AE110" s="356">
        <v>0</v>
      </c>
      <c r="AF110" s="356">
        <v>0</v>
      </c>
      <c r="AG110" s="356">
        <v>0</v>
      </c>
      <c r="AH110" s="356">
        <v>0</v>
      </c>
      <c r="AI110" s="356">
        <v>0</v>
      </c>
      <c r="AJ110" s="177">
        <f t="shared" si="14"/>
        <v>75580.09</v>
      </c>
      <c r="AK110" s="177">
        <f t="shared" si="15"/>
        <v>37790.050000000003</v>
      </c>
      <c r="AL110" s="177">
        <v>0</v>
      </c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Y110" s="125"/>
      <c r="BZ110" s="126"/>
      <c r="CA110" s="127"/>
      <c r="CB110" s="122"/>
      <c r="CC110" s="128"/>
    </row>
    <row r="111" spans="1:81" s="124" customFormat="1" ht="12" customHeight="1">
      <c r="A111" s="360">
        <v>95</v>
      </c>
      <c r="B111" s="368" t="s">
        <v>431</v>
      </c>
      <c r="C111" s="362"/>
      <c r="D111" s="160"/>
      <c r="E111" s="364"/>
      <c r="F111" s="369"/>
      <c r="G111" s="362">
        <f t="shared" si="11"/>
        <v>7151008.4000000004</v>
      </c>
      <c r="H111" s="356">
        <f t="shared" si="12"/>
        <v>0</v>
      </c>
      <c r="I111" s="362">
        <v>0</v>
      </c>
      <c r="J111" s="362">
        <v>0</v>
      </c>
      <c r="K111" s="362">
        <v>0</v>
      </c>
      <c r="L111" s="362">
        <v>0</v>
      </c>
      <c r="M111" s="362">
        <v>0</v>
      </c>
      <c r="N111" s="356">
        <v>0</v>
      </c>
      <c r="O111" s="356">
        <v>0</v>
      </c>
      <c r="P111" s="356">
        <v>0</v>
      </c>
      <c r="Q111" s="356">
        <v>0</v>
      </c>
      <c r="R111" s="356">
        <v>0</v>
      </c>
      <c r="S111" s="356">
        <v>0</v>
      </c>
      <c r="T111" s="366">
        <v>0</v>
      </c>
      <c r="U111" s="356">
        <v>0</v>
      </c>
      <c r="V111" s="367" t="s">
        <v>111</v>
      </c>
      <c r="W111" s="356">
        <v>1757</v>
      </c>
      <c r="X111" s="356">
        <f t="shared" si="13"/>
        <v>6829213.0199999996</v>
      </c>
      <c r="Y111" s="356">
        <v>0</v>
      </c>
      <c r="Z111" s="356">
        <v>0</v>
      </c>
      <c r="AA111" s="356">
        <v>0</v>
      </c>
      <c r="AB111" s="356">
        <v>0</v>
      </c>
      <c r="AC111" s="356">
        <v>0</v>
      </c>
      <c r="AD111" s="356">
        <v>0</v>
      </c>
      <c r="AE111" s="356">
        <v>0</v>
      </c>
      <c r="AF111" s="356">
        <v>0</v>
      </c>
      <c r="AG111" s="356">
        <v>0</v>
      </c>
      <c r="AH111" s="356">
        <v>0</v>
      </c>
      <c r="AI111" s="356">
        <v>0</v>
      </c>
      <c r="AJ111" s="177">
        <f t="shared" si="14"/>
        <v>214530.25</v>
      </c>
      <c r="AK111" s="177">
        <f t="shared" si="15"/>
        <v>107265.13</v>
      </c>
      <c r="AL111" s="177">
        <v>0</v>
      </c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Y111" s="125"/>
      <c r="BZ111" s="126"/>
      <c r="CA111" s="127"/>
      <c r="CB111" s="122"/>
      <c r="CC111" s="128"/>
    </row>
    <row r="112" spans="1:81" s="124" customFormat="1" ht="12" customHeight="1">
      <c r="A112" s="360">
        <v>96</v>
      </c>
      <c r="B112" s="368" t="s">
        <v>432</v>
      </c>
      <c r="C112" s="362"/>
      <c r="D112" s="160"/>
      <c r="E112" s="364"/>
      <c r="F112" s="369"/>
      <c r="G112" s="362">
        <f t="shared" si="11"/>
        <v>9780235.1600000001</v>
      </c>
      <c r="H112" s="356">
        <f t="shared" si="12"/>
        <v>0</v>
      </c>
      <c r="I112" s="362">
        <v>0</v>
      </c>
      <c r="J112" s="362">
        <v>0</v>
      </c>
      <c r="K112" s="362">
        <v>0</v>
      </c>
      <c r="L112" s="362">
        <v>0</v>
      </c>
      <c r="M112" s="362">
        <v>0</v>
      </c>
      <c r="N112" s="356">
        <v>0</v>
      </c>
      <c r="O112" s="356">
        <v>0</v>
      </c>
      <c r="P112" s="356">
        <v>0</v>
      </c>
      <c r="Q112" s="356">
        <v>0</v>
      </c>
      <c r="R112" s="356">
        <v>0</v>
      </c>
      <c r="S112" s="356">
        <v>0</v>
      </c>
      <c r="T112" s="366">
        <v>0</v>
      </c>
      <c r="U112" s="356">
        <v>0</v>
      </c>
      <c r="V112" s="367" t="s">
        <v>111</v>
      </c>
      <c r="W112" s="356">
        <v>2403</v>
      </c>
      <c r="X112" s="356">
        <f t="shared" si="13"/>
        <v>9340124.5800000001</v>
      </c>
      <c r="Y112" s="356">
        <v>0</v>
      </c>
      <c r="Z112" s="356">
        <v>0</v>
      </c>
      <c r="AA112" s="356">
        <v>0</v>
      </c>
      <c r="AB112" s="356">
        <v>0</v>
      </c>
      <c r="AC112" s="356">
        <v>0</v>
      </c>
      <c r="AD112" s="356">
        <v>0</v>
      </c>
      <c r="AE112" s="356">
        <v>0</v>
      </c>
      <c r="AF112" s="356">
        <v>0</v>
      </c>
      <c r="AG112" s="356">
        <v>0</v>
      </c>
      <c r="AH112" s="356">
        <v>0</v>
      </c>
      <c r="AI112" s="356">
        <v>0</v>
      </c>
      <c r="AJ112" s="177">
        <f t="shared" si="14"/>
        <v>293407.05</v>
      </c>
      <c r="AK112" s="177">
        <f t="shared" si="15"/>
        <v>146703.53</v>
      </c>
      <c r="AL112" s="177">
        <v>0</v>
      </c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Y112" s="125"/>
      <c r="BZ112" s="126"/>
      <c r="CA112" s="127"/>
      <c r="CB112" s="122"/>
      <c r="CC112" s="128"/>
    </row>
    <row r="113" spans="1:82" s="124" customFormat="1" ht="12" customHeight="1">
      <c r="A113" s="360">
        <v>97</v>
      </c>
      <c r="B113" s="368" t="s">
        <v>435</v>
      </c>
      <c r="C113" s="362"/>
      <c r="D113" s="160"/>
      <c r="E113" s="364"/>
      <c r="F113" s="369"/>
      <c r="G113" s="362">
        <f t="shared" si="11"/>
        <v>3418808.79</v>
      </c>
      <c r="H113" s="356">
        <f t="shared" si="12"/>
        <v>0</v>
      </c>
      <c r="I113" s="362">
        <v>0</v>
      </c>
      <c r="J113" s="362">
        <v>0</v>
      </c>
      <c r="K113" s="362">
        <v>0</v>
      </c>
      <c r="L113" s="362">
        <v>0</v>
      </c>
      <c r="M113" s="362">
        <v>0</v>
      </c>
      <c r="N113" s="356">
        <v>0</v>
      </c>
      <c r="O113" s="356">
        <v>0</v>
      </c>
      <c r="P113" s="356">
        <v>0</v>
      </c>
      <c r="Q113" s="356">
        <v>0</v>
      </c>
      <c r="R113" s="356">
        <v>0</v>
      </c>
      <c r="S113" s="356">
        <v>0</v>
      </c>
      <c r="T113" s="366">
        <v>0</v>
      </c>
      <c r="U113" s="356">
        <v>0</v>
      </c>
      <c r="V113" s="367" t="s">
        <v>111</v>
      </c>
      <c r="W113" s="356">
        <v>840</v>
      </c>
      <c r="X113" s="356">
        <f t="shared" si="13"/>
        <v>3264962.4</v>
      </c>
      <c r="Y113" s="356">
        <v>0</v>
      </c>
      <c r="Z113" s="356">
        <v>0</v>
      </c>
      <c r="AA113" s="356">
        <v>0</v>
      </c>
      <c r="AB113" s="356">
        <v>0</v>
      </c>
      <c r="AC113" s="356">
        <v>0</v>
      </c>
      <c r="AD113" s="356">
        <v>0</v>
      </c>
      <c r="AE113" s="356">
        <v>0</v>
      </c>
      <c r="AF113" s="356">
        <v>0</v>
      </c>
      <c r="AG113" s="356">
        <v>0</v>
      </c>
      <c r="AH113" s="356">
        <v>0</v>
      </c>
      <c r="AI113" s="356">
        <v>0</v>
      </c>
      <c r="AJ113" s="177">
        <f t="shared" si="14"/>
        <v>102564.26</v>
      </c>
      <c r="AK113" s="177">
        <f t="shared" si="15"/>
        <v>51282.13</v>
      </c>
      <c r="AL113" s="177">
        <v>0</v>
      </c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Y113" s="125"/>
      <c r="BZ113" s="126"/>
      <c r="CA113" s="127"/>
      <c r="CB113" s="122"/>
      <c r="CC113" s="128"/>
    </row>
    <row r="114" spans="1:82" s="124" customFormat="1" ht="12" customHeight="1">
      <c r="A114" s="360">
        <v>98</v>
      </c>
      <c r="B114" s="368" t="s">
        <v>436</v>
      </c>
      <c r="C114" s="362"/>
      <c r="D114" s="160"/>
      <c r="E114" s="364"/>
      <c r="F114" s="369"/>
      <c r="G114" s="362">
        <f t="shared" si="11"/>
        <v>4965412.7699999996</v>
      </c>
      <c r="H114" s="356">
        <f t="shared" si="12"/>
        <v>0</v>
      </c>
      <c r="I114" s="362">
        <v>0</v>
      </c>
      <c r="J114" s="362">
        <v>0</v>
      </c>
      <c r="K114" s="362">
        <v>0</v>
      </c>
      <c r="L114" s="362">
        <v>0</v>
      </c>
      <c r="M114" s="362">
        <v>0</v>
      </c>
      <c r="N114" s="356">
        <v>0</v>
      </c>
      <c r="O114" s="356">
        <v>0</v>
      </c>
      <c r="P114" s="356">
        <v>0</v>
      </c>
      <c r="Q114" s="356">
        <v>0</v>
      </c>
      <c r="R114" s="356">
        <v>0</v>
      </c>
      <c r="S114" s="356">
        <v>0</v>
      </c>
      <c r="T114" s="366">
        <v>0</v>
      </c>
      <c r="U114" s="356">
        <v>0</v>
      </c>
      <c r="V114" s="367" t="s">
        <v>111</v>
      </c>
      <c r="W114" s="356">
        <v>1220</v>
      </c>
      <c r="X114" s="356">
        <f t="shared" si="13"/>
        <v>4741969.2</v>
      </c>
      <c r="Y114" s="356">
        <v>0</v>
      </c>
      <c r="Z114" s="356">
        <v>0</v>
      </c>
      <c r="AA114" s="356">
        <v>0</v>
      </c>
      <c r="AB114" s="356">
        <v>0</v>
      </c>
      <c r="AC114" s="356">
        <v>0</v>
      </c>
      <c r="AD114" s="356">
        <v>0</v>
      </c>
      <c r="AE114" s="356">
        <v>0</v>
      </c>
      <c r="AF114" s="356">
        <v>0</v>
      </c>
      <c r="AG114" s="356">
        <v>0</v>
      </c>
      <c r="AH114" s="356">
        <v>0</v>
      </c>
      <c r="AI114" s="356">
        <v>0</v>
      </c>
      <c r="AJ114" s="177">
        <f t="shared" si="14"/>
        <v>148962.38</v>
      </c>
      <c r="AK114" s="177">
        <f t="shared" si="15"/>
        <v>74481.19</v>
      </c>
      <c r="AL114" s="177">
        <v>0</v>
      </c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Y114" s="125"/>
      <c r="BZ114" s="126"/>
      <c r="CA114" s="127"/>
      <c r="CB114" s="122"/>
      <c r="CC114" s="128"/>
    </row>
    <row r="115" spans="1:82" s="124" customFormat="1" ht="12" customHeight="1">
      <c r="A115" s="360">
        <v>99</v>
      </c>
      <c r="B115" s="368" t="s">
        <v>437</v>
      </c>
      <c r="C115" s="362"/>
      <c r="D115" s="160"/>
      <c r="E115" s="364"/>
      <c r="F115" s="369"/>
      <c r="G115" s="362">
        <f t="shared" si="11"/>
        <v>3473085.24</v>
      </c>
      <c r="H115" s="356">
        <f t="shared" si="12"/>
        <v>0</v>
      </c>
      <c r="I115" s="362">
        <v>0</v>
      </c>
      <c r="J115" s="362">
        <v>0</v>
      </c>
      <c r="K115" s="362">
        <v>0</v>
      </c>
      <c r="L115" s="362">
        <v>0</v>
      </c>
      <c r="M115" s="362">
        <v>0</v>
      </c>
      <c r="N115" s="356">
        <v>0</v>
      </c>
      <c r="O115" s="356">
        <v>0</v>
      </c>
      <c r="P115" s="356">
        <v>0</v>
      </c>
      <c r="Q115" s="356">
        <v>0</v>
      </c>
      <c r="R115" s="356">
        <v>0</v>
      </c>
      <c r="S115" s="356">
        <v>0</v>
      </c>
      <c r="T115" s="366">
        <v>0</v>
      </c>
      <c r="U115" s="356">
        <v>0</v>
      </c>
      <c r="V115" s="367" t="s">
        <v>112</v>
      </c>
      <c r="W115" s="356">
        <v>860</v>
      </c>
      <c r="X115" s="356">
        <f t="shared" si="13"/>
        <v>3316796.4</v>
      </c>
      <c r="Y115" s="356">
        <v>0</v>
      </c>
      <c r="Z115" s="356">
        <v>0</v>
      </c>
      <c r="AA115" s="356">
        <v>0</v>
      </c>
      <c r="AB115" s="356">
        <v>0</v>
      </c>
      <c r="AC115" s="356">
        <v>0</v>
      </c>
      <c r="AD115" s="356">
        <v>0</v>
      </c>
      <c r="AE115" s="356">
        <v>0</v>
      </c>
      <c r="AF115" s="356">
        <v>0</v>
      </c>
      <c r="AG115" s="356">
        <v>0</v>
      </c>
      <c r="AH115" s="356">
        <v>0</v>
      </c>
      <c r="AI115" s="356">
        <v>0</v>
      </c>
      <c r="AJ115" s="177">
        <f t="shared" si="14"/>
        <v>104192.56</v>
      </c>
      <c r="AK115" s="177">
        <f t="shared" si="15"/>
        <v>52096.28</v>
      </c>
      <c r="AL115" s="177">
        <v>0</v>
      </c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Y115" s="125"/>
      <c r="BZ115" s="126"/>
      <c r="CA115" s="127"/>
      <c r="CB115" s="122"/>
      <c r="CC115" s="128"/>
    </row>
    <row r="116" spans="1:82" s="124" customFormat="1" ht="12" customHeight="1">
      <c r="A116" s="360">
        <v>100</v>
      </c>
      <c r="B116" s="368" t="s">
        <v>476</v>
      </c>
      <c r="C116" s="370"/>
      <c r="D116" s="370"/>
      <c r="E116" s="371"/>
      <c r="F116" s="371"/>
      <c r="G116" s="362">
        <f>ROUND(H116+U116+X116+Z116+AB116+AD116+AF116+AH116+AI116+AJ116+AK116+AL116,2)</f>
        <v>2362505.65</v>
      </c>
      <c r="H116" s="356">
        <f>I116+K116+M116+O116+Q116+S116</f>
        <v>0</v>
      </c>
      <c r="I116" s="365">
        <v>0</v>
      </c>
      <c r="J116" s="365">
        <v>0</v>
      </c>
      <c r="K116" s="365">
        <v>0</v>
      </c>
      <c r="L116" s="365">
        <v>0</v>
      </c>
      <c r="M116" s="365">
        <v>0</v>
      </c>
      <c r="N116" s="356">
        <v>0</v>
      </c>
      <c r="O116" s="356">
        <v>0</v>
      </c>
      <c r="P116" s="356">
        <v>0</v>
      </c>
      <c r="Q116" s="356">
        <v>0</v>
      </c>
      <c r="R116" s="356">
        <v>0</v>
      </c>
      <c r="S116" s="356">
        <v>0</v>
      </c>
      <c r="T116" s="366">
        <v>0</v>
      </c>
      <c r="U116" s="356">
        <v>0</v>
      </c>
      <c r="V116" s="371" t="s">
        <v>112</v>
      </c>
      <c r="W116" s="177">
        <v>585</v>
      </c>
      <c r="X116" s="356">
        <f>ROUND(IF(V116="СК",3856.74,3886.86)*W116,2)</f>
        <v>2256192.9</v>
      </c>
      <c r="Y116" s="177">
        <v>0</v>
      </c>
      <c r="Z116" s="177">
        <v>0</v>
      </c>
      <c r="AA116" s="177">
        <v>0</v>
      </c>
      <c r="AB116" s="177">
        <v>0</v>
      </c>
      <c r="AC116" s="177">
        <v>0</v>
      </c>
      <c r="AD116" s="177">
        <v>0</v>
      </c>
      <c r="AE116" s="177">
        <v>0</v>
      </c>
      <c r="AF116" s="177">
        <v>0</v>
      </c>
      <c r="AG116" s="177">
        <v>0</v>
      </c>
      <c r="AH116" s="177">
        <v>0</v>
      </c>
      <c r="AI116" s="177">
        <v>0</v>
      </c>
      <c r="AJ116" s="177">
        <f>ROUND(X116/95.5*3,2)</f>
        <v>70875.17</v>
      </c>
      <c r="AK116" s="177">
        <f>ROUND(X116/95.5*1.5,2)</f>
        <v>35437.58</v>
      </c>
      <c r="AL116" s="177">
        <v>0</v>
      </c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Y116" s="125"/>
      <c r="BZ116" s="126"/>
      <c r="CA116" s="127"/>
      <c r="CB116" s="122"/>
      <c r="CC116" s="128"/>
      <c r="CD116" s="131"/>
    </row>
    <row r="117" spans="1:82" s="124" customFormat="1" ht="12" customHeight="1">
      <c r="A117" s="360">
        <v>101</v>
      </c>
      <c r="B117" s="368" t="s">
        <v>443</v>
      </c>
      <c r="C117" s="370"/>
      <c r="D117" s="370"/>
      <c r="E117" s="371"/>
      <c r="F117" s="371"/>
      <c r="G117" s="362">
        <f>ROUND(H117+U117+X117+Z117+AB117+AD117+AF117+AH117+AI117+AJ117+AK117+AL117,2)</f>
        <v>4558411.7300000004</v>
      </c>
      <c r="H117" s="356">
        <f>I117+K117+M117+O117+Q117+S117</f>
        <v>0</v>
      </c>
      <c r="I117" s="365">
        <v>0</v>
      </c>
      <c r="J117" s="365">
        <v>0</v>
      </c>
      <c r="K117" s="365">
        <v>0</v>
      </c>
      <c r="L117" s="365">
        <v>0</v>
      </c>
      <c r="M117" s="365">
        <v>0</v>
      </c>
      <c r="N117" s="356">
        <v>0</v>
      </c>
      <c r="O117" s="356">
        <v>0</v>
      </c>
      <c r="P117" s="356">
        <v>0</v>
      </c>
      <c r="Q117" s="356">
        <v>0</v>
      </c>
      <c r="R117" s="356">
        <v>0</v>
      </c>
      <c r="S117" s="356">
        <v>0</v>
      </c>
      <c r="T117" s="366">
        <v>0</v>
      </c>
      <c r="U117" s="356">
        <v>0</v>
      </c>
      <c r="V117" s="371" t="s">
        <v>111</v>
      </c>
      <c r="W117" s="177">
        <v>1120</v>
      </c>
      <c r="X117" s="356">
        <f>ROUND(IF(V117="СК",3856.74,3886.86)*W117,2)</f>
        <v>4353283.2</v>
      </c>
      <c r="Y117" s="177">
        <v>0</v>
      </c>
      <c r="Z117" s="177">
        <v>0</v>
      </c>
      <c r="AA117" s="177">
        <v>0</v>
      </c>
      <c r="AB117" s="177">
        <v>0</v>
      </c>
      <c r="AC117" s="177">
        <v>0</v>
      </c>
      <c r="AD117" s="177">
        <v>0</v>
      </c>
      <c r="AE117" s="177">
        <v>0</v>
      </c>
      <c r="AF117" s="177">
        <v>0</v>
      </c>
      <c r="AG117" s="177">
        <v>0</v>
      </c>
      <c r="AH117" s="177">
        <v>0</v>
      </c>
      <c r="AI117" s="177">
        <v>0</v>
      </c>
      <c r="AJ117" s="177">
        <f>ROUND(X117/95.5*3,2)</f>
        <v>136752.35</v>
      </c>
      <c r="AK117" s="177">
        <f>ROUND(X117/95.5*1.5,2)</f>
        <v>68376.179999999993</v>
      </c>
      <c r="AL117" s="177">
        <v>0</v>
      </c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Y117" s="125"/>
      <c r="BZ117" s="126"/>
      <c r="CA117" s="127"/>
      <c r="CB117" s="122"/>
      <c r="CC117" s="128"/>
      <c r="CD117" s="131"/>
    </row>
    <row r="118" spans="1:82" s="124" customFormat="1" ht="12" customHeight="1">
      <c r="A118" s="360">
        <v>102</v>
      </c>
      <c r="B118" s="368" t="s">
        <v>523</v>
      </c>
      <c r="C118" s="362"/>
      <c r="D118" s="160"/>
      <c r="E118" s="364"/>
      <c r="F118" s="369"/>
      <c r="G118" s="362">
        <f t="shared" si="11"/>
        <v>3980470.24</v>
      </c>
      <c r="H118" s="356">
        <f t="shared" si="12"/>
        <v>0</v>
      </c>
      <c r="I118" s="362">
        <v>0</v>
      </c>
      <c r="J118" s="362">
        <v>0</v>
      </c>
      <c r="K118" s="362">
        <v>0</v>
      </c>
      <c r="L118" s="362">
        <v>0</v>
      </c>
      <c r="M118" s="362">
        <v>0</v>
      </c>
      <c r="N118" s="356">
        <v>0</v>
      </c>
      <c r="O118" s="356">
        <v>0</v>
      </c>
      <c r="P118" s="356">
        <v>0</v>
      </c>
      <c r="Q118" s="356">
        <v>0</v>
      </c>
      <c r="R118" s="356">
        <v>0</v>
      </c>
      <c r="S118" s="356">
        <v>0</v>
      </c>
      <c r="T118" s="366">
        <v>0</v>
      </c>
      <c r="U118" s="356">
        <v>0</v>
      </c>
      <c r="V118" s="367" t="s">
        <v>111</v>
      </c>
      <c r="W118" s="356">
        <v>978</v>
      </c>
      <c r="X118" s="356">
        <f t="shared" si="13"/>
        <v>3801349.08</v>
      </c>
      <c r="Y118" s="356">
        <v>0</v>
      </c>
      <c r="Z118" s="356">
        <v>0</v>
      </c>
      <c r="AA118" s="356">
        <v>0</v>
      </c>
      <c r="AB118" s="356">
        <v>0</v>
      </c>
      <c r="AC118" s="356">
        <v>0</v>
      </c>
      <c r="AD118" s="356">
        <v>0</v>
      </c>
      <c r="AE118" s="356">
        <v>0</v>
      </c>
      <c r="AF118" s="356">
        <v>0</v>
      </c>
      <c r="AG118" s="356">
        <v>0</v>
      </c>
      <c r="AH118" s="356">
        <v>0</v>
      </c>
      <c r="AI118" s="356">
        <v>0</v>
      </c>
      <c r="AJ118" s="177">
        <f t="shared" si="14"/>
        <v>119414.11</v>
      </c>
      <c r="AK118" s="177">
        <f t="shared" si="15"/>
        <v>59707.05</v>
      </c>
      <c r="AL118" s="177">
        <v>0</v>
      </c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Y118" s="125"/>
      <c r="BZ118" s="126"/>
      <c r="CA118" s="127"/>
      <c r="CB118" s="122"/>
      <c r="CC118" s="128"/>
    </row>
    <row r="119" spans="1:82" s="124" customFormat="1" ht="12" customHeight="1">
      <c r="A119" s="360">
        <v>103</v>
      </c>
      <c r="B119" s="368" t="s">
        <v>589</v>
      </c>
      <c r="C119" s="362"/>
      <c r="D119" s="160"/>
      <c r="E119" s="364"/>
      <c r="F119" s="369"/>
      <c r="G119" s="362">
        <f t="shared" si="11"/>
        <v>4555395.5199999996</v>
      </c>
      <c r="H119" s="356">
        <f t="shared" si="12"/>
        <v>0</v>
      </c>
      <c r="I119" s="362">
        <v>0</v>
      </c>
      <c r="J119" s="362">
        <v>0</v>
      </c>
      <c r="K119" s="362">
        <v>0</v>
      </c>
      <c r="L119" s="362">
        <v>0</v>
      </c>
      <c r="M119" s="362">
        <v>0</v>
      </c>
      <c r="N119" s="356">
        <v>0</v>
      </c>
      <c r="O119" s="356">
        <v>0</v>
      </c>
      <c r="P119" s="356">
        <v>0</v>
      </c>
      <c r="Q119" s="356">
        <v>0</v>
      </c>
      <c r="R119" s="356">
        <v>0</v>
      </c>
      <c r="S119" s="356">
        <v>0</v>
      </c>
      <c r="T119" s="366">
        <v>0</v>
      </c>
      <c r="U119" s="356">
        <v>0</v>
      </c>
      <c r="V119" s="367" t="s">
        <v>112</v>
      </c>
      <c r="W119" s="356">
        <v>1128</v>
      </c>
      <c r="X119" s="356">
        <f t="shared" si="13"/>
        <v>4350402.72</v>
      </c>
      <c r="Y119" s="356">
        <v>0</v>
      </c>
      <c r="Z119" s="356">
        <v>0</v>
      </c>
      <c r="AA119" s="356">
        <v>0</v>
      </c>
      <c r="AB119" s="356">
        <v>0</v>
      </c>
      <c r="AC119" s="356">
        <v>0</v>
      </c>
      <c r="AD119" s="356">
        <v>0</v>
      </c>
      <c r="AE119" s="356">
        <v>0</v>
      </c>
      <c r="AF119" s="356">
        <v>0</v>
      </c>
      <c r="AG119" s="356">
        <v>0</v>
      </c>
      <c r="AH119" s="356">
        <v>0</v>
      </c>
      <c r="AI119" s="356">
        <v>0</v>
      </c>
      <c r="AJ119" s="177">
        <f t="shared" si="14"/>
        <v>136661.87</v>
      </c>
      <c r="AK119" s="177">
        <f t="shared" si="15"/>
        <v>68330.929999999993</v>
      </c>
      <c r="AL119" s="177">
        <v>0</v>
      </c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Y119" s="125"/>
      <c r="BZ119" s="126"/>
      <c r="CA119" s="127"/>
      <c r="CB119" s="122"/>
      <c r="CC119" s="128"/>
    </row>
    <row r="120" spans="1:82" s="124" customFormat="1" ht="12" customHeight="1">
      <c r="A120" s="360">
        <v>104</v>
      </c>
      <c r="B120" s="368" t="s">
        <v>613</v>
      </c>
      <c r="C120" s="362"/>
      <c r="D120" s="160"/>
      <c r="E120" s="364"/>
      <c r="F120" s="369"/>
      <c r="G120" s="362">
        <f t="shared" si="11"/>
        <v>4619461.8899999997</v>
      </c>
      <c r="H120" s="356">
        <f t="shared" si="12"/>
        <v>0</v>
      </c>
      <c r="I120" s="362">
        <v>0</v>
      </c>
      <c r="J120" s="362">
        <v>0</v>
      </c>
      <c r="K120" s="362">
        <v>0</v>
      </c>
      <c r="L120" s="362">
        <v>0</v>
      </c>
      <c r="M120" s="362">
        <v>0</v>
      </c>
      <c r="N120" s="356">
        <v>0</v>
      </c>
      <c r="O120" s="356">
        <v>0</v>
      </c>
      <c r="P120" s="356">
        <v>0</v>
      </c>
      <c r="Q120" s="356">
        <v>0</v>
      </c>
      <c r="R120" s="356">
        <v>0</v>
      </c>
      <c r="S120" s="356">
        <v>0</v>
      </c>
      <c r="T120" s="366">
        <v>0</v>
      </c>
      <c r="U120" s="356">
        <v>0</v>
      </c>
      <c r="V120" s="367" t="s">
        <v>111</v>
      </c>
      <c r="W120" s="356">
        <v>1135</v>
      </c>
      <c r="X120" s="356">
        <f t="shared" si="13"/>
        <v>4411586.0999999996</v>
      </c>
      <c r="Y120" s="356">
        <v>0</v>
      </c>
      <c r="Z120" s="356">
        <v>0</v>
      </c>
      <c r="AA120" s="356">
        <v>0</v>
      </c>
      <c r="AB120" s="356">
        <v>0</v>
      </c>
      <c r="AC120" s="356">
        <v>0</v>
      </c>
      <c r="AD120" s="356">
        <v>0</v>
      </c>
      <c r="AE120" s="356">
        <v>0</v>
      </c>
      <c r="AF120" s="356">
        <v>0</v>
      </c>
      <c r="AG120" s="356">
        <v>0</v>
      </c>
      <c r="AH120" s="356">
        <v>0</v>
      </c>
      <c r="AI120" s="356">
        <v>0</v>
      </c>
      <c r="AJ120" s="177">
        <f t="shared" si="14"/>
        <v>138583.85999999999</v>
      </c>
      <c r="AK120" s="177">
        <f t="shared" si="15"/>
        <v>69291.929999999993</v>
      </c>
      <c r="AL120" s="177">
        <v>0</v>
      </c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Y120" s="125"/>
      <c r="BZ120" s="126"/>
      <c r="CA120" s="127"/>
      <c r="CB120" s="122"/>
      <c r="CC120" s="128"/>
    </row>
    <row r="121" spans="1:82" s="124" customFormat="1" ht="12" customHeight="1">
      <c r="A121" s="360">
        <v>105</v>
      </c>
      <c r="B121" s="368" t="s">
        <v>614</v>
      </c>
      <c r="C121" s="362"/>
      <c r="D121" s="160"/>
      <c r="E121" s="364"/>
      <c r="F121" s="369"/>
      <c r="G121" s="362">
        <f t="shared" si="11"/>
        <v>7576171.9800000004</v>
      </c>
      <c r="H121" s="356">
        <f t="shared" si="12"/>
        <v>0</v>
      </c>
      <c r="I121" s="362">
        <v>0</v>
      </c>
      <c r="J121" s="362">
        <v>0</v>
      </c>
      <c r="K121" s="362">
        <v>0</v>
      </c>
      <c r="L121" s="362">
        <v>0</v>
      </c>
      <c r="M121" s="362">
        <v>0</v>
      </c>
      <c r="N121" s="356">
        <v>0</v>
      </c>
      <c r="O121" s="356">
        <v>0</v>
      </c>
      <c r="P121" s="356">
        <v>0</v>
      </c>
      <c r="Q121" s="356">
        <v>0</v>
      </c>
      <c r="R121" s="356">
        <v>0</v>
      </c>
      <c r="S121" s="356">
        <v>0</v>
      </c>
      <c r="T121" s="366">
        <v>0</v>
      </c>
      <c r="U121" s="356">
        <v>0</v>
      </c>
      <c r="V121" s="367" t="s">
        <v>112</v>
      </c>
      <c r="W121" s="356">
        <v>1876</v>
      </c>
      <c r="X121" s="356">
        <f t="shared" si="13"/>
        <v>7235244.2400000002</v>
      </c>
      <c r="Y121" s="356">
        <v>0</v>
      </c>
      <c r="Z121" s="356">
        <v>0</v>
      </c>
      <c r="AA121" s="356">
        <v>0</v>
      </c>
      <c r="AB121" s="356">
        <v>0</v>
      </c>
      <c r="AC121" s="356">
        <v>0</v>
      </c>
      <c r="AD121" s="356">
        <v>0</v>
      </c>
      <c r="AE121" s="356">
        <v>0</v>
      </c>
      <c r="AF121" s="356">
        <v>0</v>
      </c>
      <c r="AG121" s="356">
        <v>0</v>
      </c>
      <c r="AH121" s="356">
        <v>0</v>
      </c>
      <c r="AI121" s="356">
        <v>0</v>
      </c>
      <c r="AJ121" s="177">
        <f>ROUND(X121/95.5*3,2)</f>
        <v>227285.16</v>
      </c>
      <c r="AK121" s="177">
        <f t="shared" si="15"/>
        <v>113642.58</v>
      </c>
      <c r="AL121" s="177">
        <v>0</v>
      </c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Y121" s="125"/>
      <c r="BZ121" s="126"/>
      <c r="CA121" s="127"/>
      <c r="CB121" s="122"/>
      <c r="CC121" s="128"/>
    </row>
    <row r="122" spans="1:82" s="124" customFormat="1" ht="12" customHeight="1">
      <c r="A122" s="360">
        <v>106</v>
      </c>
      <c r="B122" s="368" t="s">
        <v>962</v>
      </c>
      <c r="C122" s="362"/>
      <c r="D122" s="160"/>
      <c r="E122" s="364"/>
      <c r="F122" s="369"/>
      <c r="G122" s="362">
        <f t="shared" si="11"/>
        <v>2282929.64</v>
      </c>
      <c r="H122" s="356">
        <f t="shared" si="12"/>
        <v>0</v>
      </c>
      <c r="I122" s="362">
        <v>0</v>
      </c>
      <c r="J122" s="362">
        <v>0</v>
      </c>
      <c r="K122" s="362">
        <v>0</v>
      </c>
      <c r="L122" s="362">
        <v>0</v>
      </c>
      <c r="M122" s="362">
        <v>0</v>
      </c>
      <c r="N122" s="356">
        <v>0</v>
      </c>
      <c r="O122" s="356">
        <v>0</v>
      </c>
      <c r="P122" s="356">
        <v>0</v>
      </c>
      <c r="Q122" s="356">
        <v>0</v>
      </c>
      <c r="R122" s="356">
        <v>0</v>
      </c>
      <c r="S122" s="356">
        <v>0</v>
      </c>
      <c r="T122" s="366">
        <v>1</v>
      </c>
      <c r="U122" s="356">
        <f>ROUND(T122*2180197.81,2)</f>
        <v>2180197.81</v>
      </c>
      <c r="V122" s="367"/>
      <c r="W122" s="356">
        <v>0</v>
      </c>
      <c r="X122" s="356">
        <f t="shared" si="13"/>
        <v>0</v>
      </c>
      <c r="Y122" s="356">
        <v>0</v>
      </c>
      <c r="Z122" s="356">
        <v>0</v>
      </c>
      <c r="AA122" s="356">
        <v>0</v>
      </c>
      <c r="AB122" s="356">
        <v>0</v>
      </c>
      <c r="AC122" s="356">
        <v>0</v>
      </c>
      <c r="AD122" s="356">
        <v>0</v>
      </c>
      <c r="AE122" s="356">
        <v>0</v>
      </c>
      <c r="AF122" s="356">
        <v>0</v>
      </c>
      <c r="AG122" s="356">
        <v>0</v>
      </c>
      <c r="AH122" s="356">
        <v>0</v>
      </c>
      <c r="AI122" s="356">
        <v>0</v>
      </c>
      <c r="AJ122" s="177">
        <f>ROUND(U122/95.5*3,2)</f>
        <v>68487.89</v>
      </c>
      <c r="AK122" s="177">
        <f>ROUND(U122/95.5*1.5,2)</f>
        <v>34243.94</v>
      </c>
      <c r="AL122" s="177">
        <v>0</v>
      </c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Y122" s="125"/>
      <c r="BZ122" s="126"/>
      <c r="CA122" s="127"/>
      <c r="CB122" s="122"/>
      <c r="CC122" s="128"/>
    </row>
    <row r="123" spans="1:82" s="124" customFormat="1" ht="12" customHeight="1">
      <c r="A123" s="360">
        <v>107</v>
      </c>
      <c r="B123" s="368" t="s">
        <v>988</v>
      </c>
      <c r="C123" s="362"/>
      <c r="D123" s="160"/>
      <c r="E123" s="364"/>
      <c r="F123" s="369"/>
      <c r="G123" s="362">
        <f>ROUND(H123+U123+X123+Z123+AB123+AD123+AF123+AH123+AI123+AJ123+AK123+AL123,2)</f>
        <v>5026462.93</v>
      </c>
      <c r="H123" s="356">
        <f t="shared" ref="H123" si="16">I123+K123+M123+O123+Q123+S123</f>
        <v>0</v>
      </c>
      <c r="I123" s="362">
        <v>0</v>
      </c>
      <c r="J123" s="362">
        <v>0</v>
      </c>
      <c r="K123" s="362">
        <v>0</v>
      </c>
      <c r="L123" s="362">
        <v>0</v>
      </c>
      <c r="M123" s="362">
        <v>0</v>
      </c>
      <c r="N123" s="356">
        <v>0</v>
      </c>
      <c r="O123" s="356">
        <v>0</v>
      </c>
      <c r="P123" s="356">
        <v>0</v>
      </c>
      <c r="Q123" s="356">
        <v>0</v>
      </c>
      <c r="R123" s="356">
        <v>0</v>
      </c>
      <c r="S123" s="356">
        <v>0</v>
      </c>
      <c r="T123" s="366">
        <v>0</v>
      </c>
      <c r="U123" s="356">
        <v>0</v>
      </c>
      <c r="V123" s="373" t="s">
        <v>111</v>
      </c>
      <c r="W123" s="356">
        <v>1235</v>
      </c>
      <c r="X123" s="356">
        <f>ROUND(IF(V123="СК",3856.74,3886.86)*W123,2)</f>
        <v>4800272.0999999996</v>
      </c>
      <c r="Y123" s="356">
        <v>0</v>
      </c>
      <c r="Z123" s="356">
        <v>0</v>
      </c>
      <c r="AA123" s="356">
        <v>0</v>
      </c>
      <c r="AB123" s="356">
        <v>0</v>
      </c>
      <c r="AC123" s="356">
        <v>0</v>
      </c>
      <c r="AD123" s="356">
        <v>0</v>
      </c>
      <c r="AE123" s="356">
        <v>0</v>
      </c>
      <c r="AF123" s="356">
        <v>0</v>
      </c>
      <c r="AG123" s="356">
        <v>0</v>
      </c>
      <c r="AH123" s="356">
        <v>0</v>
      </c>
      <c r="AI123" s="356">
        <v>0</v>
      </c>
      <c r="AJ123" s="177">
        <f>ROUND(X123/95.5*3,2)</f>
        <v>150793.89000000001</v>
      </c>
      <c r="AK123" s="177">
        <f t="shared" ref="AK123" si="17">ROUND(X123/95.5*1.5,2)</f>
        <v>75396.94</v>
      </c>
      <c r="AL123" s="177">
        <v>0</v>
      </c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Y123" s="125"/>
      <c r="BZ123" s="126"/>
      <c r="CA123" s="127"/>
      <c r="CB123" s="122"/>
      <c r="CC123" s="128"/>
    </row>
    <row r="124" spans="1:82" s="124" customFormat="1" ht="26.25" customHeight="1">
      <c r="A124" s="374" t="s">
        <v>34</v>
      </c>
      <c r="B124" s="374"/>
      <c r="C124" s="356">
        <f>SUM(C17:C121)</f>
        <v>0</v>
      </c>
      <c r="D124" s="360" t="s">
        <v>68</v>
      </c>
      <c r="E124" s="360"/>
      <c r="F124" s="360"/>
      <c r="G124" s="356">
        <f>ROUND(SUM(G17:G123),2)</f>
        <v>497367986.91000003</v>
      </c>
      <c r="H124" s="356">
        <f t="shared" ref="H124:AH124" si="18">ROUND(SUM(H17:H123),2)</f>
        <v>4237360.66</v>
      </c>
      <c r="I124" s="356">
        <f t="shared" si="18"/>
        <v>1430579.32</v>
      </c>
      <c r="J124" s="356">
        <f t="shared" si="18"/>
        <v>1574</v>
      </c>
      <c r="K124" s="356">
        <f t="shared" si="18"/>
        <v>1852173.02</v>
      </c>
      <c r="L124" s="356">
        <f t="shared" si="18"/>
        <v>373.5</v>
      </c>
      <c r="M124" s="356">
        <f t="shared" si="18"/>
        <v>319606.03999999998</v>
      </c>
      <c r="N124" s="356">
        <f t="shared" si="18"/>
        <v>342</v>
      </c>
      <c r="O124" s="356">
        <f t="shared" si="18"/>
        <v>214676.82</v>
      </c>
      <c r="P124" s="356">
        <f t="shared" si="18"/>
        <v>0</v>
      </c>
      <c r="Q124" s="356">
        <f t="shared" si="18"/>
        <v>0</v>
      </c>
      <c r="R124" s="356">
        <f t="shared" si="18"/>
        <v>491</v>
      </c>
      <c r="S124" s="356">
        <f t="shared" si="18"/>
        <v>420325.46</v>
      </c>
      <c r="T124" s="357">
        <f>ROUND(SUM(T17:T123),2)</f>
        <v>10</v>
      </c>
      <c r="U124" s="356">
        <f>ROUND(SUM(U17:U123),2)</f>
        <v>21801978.100000001</v>
      </c>
      <c r="V124" s="356" t="s">
        <v>68</v>
      </c>
      <c r="W124" s="356">
        <f>ROUND(SUM(W17:W123),2)</f>
        <v>115524.4</v>
      </c>
      <c r="X124" s="356">
        <f t="shared" si="18"/>
        <v>447908783.67000002</v>
      </c>
      <c r="Y124" s="356">
        <f t="shared" si="18"/>
        <v>0</v>
      </c>
      <c r="Z124" s="356">
        <f t="shared" si="18"/>
        <v>0</v>
      </c>
      <c r="AA124" s="356">
        <f t="shared" si="18"/>
        <v>0</v>
      </c>
      <c r="AB124" s="356">
        <f t="shared" si="18"/>
        <v>0</v>
      </c>
      <c r="AC124" s="356">
        <f t="shared" si="18"/>
        <v>0</v>
      </c>
      <c r="AD124" s="356">
        <f t="shared" si="18"/>
        <v>0</v>
      </c>
      <c r="AE124" s="356">
        <f t="shared" si="18"/>
        <v>0</v>
      </c>
      <c r="AF124" s="356">
        <f t="shared" si="18"/>
        <v>0</v>
      </c>
      <c r="AG124" s="356">
        <f t="shared" si="18"/>
        <v>0</v>
      </c>
      <c r="AH124" s="356">
        <f t="shared" si="18"/>
        <v>0</v>
      </c>
      <c r="AI124" s="356">
        <f>ROUND(SUM(AI17:AI123),2)</f>
        <v>1038305.1</v>
      </c>
      <c r="AJ124" s="356">
        <f>ROUND(SUM(AJ17:AJ123),2)</f>
        <v>14921039.6</v>
      </c>
      <c r="AK124" s="356">
        <f>ROUND(SUM(AK17:AK123),2)</f>
        <v>7460519.7800000003</v>
      </c>
      <c r="AL124" s="356">
        <f>ROUND(SUM(AL17:AL123),2)</f>
        <v>0</v>
      </c>
      <c r="AM124" s="121"/>
      <c r="AN124" s="122" t="e">
        <f>I124/#REF!</f>
        <v>#REF!</v>
      </c>
      <c r="AO124" s="122">
        <f t="shared" ref="AO124:AO154" si="19">K124/J124</f>
        <v>1176.73</v>
      </c>
      <c r="AP124" s="122">
        <f t="shared" ref="AP124:AP154" si="20">M124/L124</f>
        <v>855.7055957161981</v>
      </c>
      <c r="AQ124" s="122">
        <f t="shared" ref="AQ124:AQ154" si="21">O124/N124</f>
        <v>627.71</v>
      </c>
      <c r="AR124" s="122" t="e">
        <f t="shared" ref="AR124:AR154" si="22">Q124/P124</f>
        <v>#DIV/0!</v>
      </c>
      <c r="AS124" s="122">
        <f t="shared" ref="AS124:AS154" si="23">S124/R124</f>
        <v>856.06000000000006</v>
      </c>
      <c r="AT124" s="122">
        <f t="shared" ref="AT124:AT154" si="24">U124/T124</f>
        <v>2180197.81</v>
      </c>
      <c r="AU124" s="122">
        <f t="shared" ref="AU124:AU154" si="25">X124/W124</f>
        <v>3877.1790519578553</v>
      </c>
      <c r="AV124" s="122" t="e">
        <f t="shared" ref="AV124:AV154" si="26">Z124/Y124</f>
        <v>#DIV/0!</v>
      </c>
      <c r="AW124" s="122" t="e">
        <f t="shared" ref="AW124:AW154" si="27">AB124/AA124</f>
        <v>#DIV/0!</v>
      </c>
      <c r="AX124" s="122" t="e">
        <f t="shared" ref="AX124:AX154" si="28">AH124/AG124</f>
        <v>#DIV/0!</v>
      </c>
      <c r="AY124" s="122" t="e">
        <f>AI124/#REF!</f>
        <v>#REF!</v>
      </c>
      <c r="AZ124" s="122">
        <v>730.08</v>
      </c>
      <c r="BA124" s="122">
        <v>2070.12</v>
      </c>
      <c r="BB124" s="122">
        <v>848.92</v>
      </c>
      <c r="BC124" s="122">
        <v>819.73</v>
      </c>
      <c r="BD124" s="122">
        <v>611.5</v>
      </c>
      <c r="BE124" s="122">
        <v>1080.04</v>
      </c>
      <c r="BF124" s="122">
        <v>2671800.0099999998</v>
      </c>
      <c r="BG124" s="122">
        <f t="shared" ref="BG124:BG154" si="29">IF(V124="ПК",4607.6,4422.85)</f>
        <v>4422.8500000000004</v>
      </c>
      <c r="BH124" s="122">
        <v>8748.57</v>
      </c>
      <c r="BI124" s="122">
        <v>3389.61</v>
      </c>
      <c r="BJ124" s="122">
        <v>5995.76</v>
      </c>
      <c r="BK124" s="122">
        <v>548.62</v>
      </c>
      <c r="BL124" s="123" t="e">
        <f t="shared" ref="BL124:BL154" si="30">IF(AN124&gt;AZ124, "+", " ")</f>
        <v>#REF!</v>
      </c>
      <c r="BM124" s="123" t="str">
        <f t="shared" ref="BM124:BM154" si="31">IF(AO124&gt;BA124, "+", " ")</f>
        <v xml:space="preserve"> </v>
      </c>
      <c r="BN124" s="123" t="str">
        <f t="shared" ref="BN124:BN154" si="32">IF(AP124&gt;BB124, "+", " ")</f>
        <v>+</v>
      </c>
      <c r="BO124" s="123" t="str">
        <f t="shared" ref="BO124:BO154" si="33">IF(AQ124&gt;BC124, "+", " ")</f>
        <v xml:space="preserve"> </v>
      </c>
      <c r="BP124" s="123" t="e">
        <f>IF(AR124&gt;BD124, "+", " ")</f>
        <v>#DIV/0!</v>
      </c>
      <c r="BQ124" s="123" t="str">
        <f t="shared" ref="BQ124:BQ154" si="34">IF(AS124&gt;BE124, "+", " ")</f>
        <v xml:space="preserve"> </v>
      </c>
      <c r="BR124" s="123" t="str">
        <f t="shared" ref="BR124:BR154" si="35">IF(AT124&gt;BF124, "+", " ")</f>
        <v xml:space="preserve"> </v>
      </c>
      <c r="BS124" s="123" t="str">
        <f t="shared" ref="BS124:BS154" si="36">IF(AU124&gt;BG124, "+", " ")</f>
        <v xml:space="preserve"> </v>
      </c>
      <c r="BT124" s="123" t="e">
        <f t="shared" ref="BT124:BT154" si="37">IF(AV124&gt;BH124, "+", " ")</f>
        <v>#DIV/0!</v>
      </c>
      <c r="BU124" s="123" t="e">
        <f t="shared" ref="BU124:BU154" si="38">IF(AW124&gt;BI124, "+", " ")</f>
        <v>#DIV/0!</v>
      </c>
      <c r="BV124" s="123" t="e">
        <f t="shared" ref="BV124:BV154" si="39">IF(AX124&gt;BJ124, "+", " ")</f>
        <v>#DIV/0!</v>
      </c>
      <c r="BW124" s="123" t="e">
        <f>IF(AY124&gt;BK124, "+", " ")</f>
        <v>#REF!</v>
      </c>
      <c r="BY124" s="125">
        <f t="shared" ref="BY124" si="40">AJ124/G124*100</f>
        <v>2.9999999985322736</v>
      </c>
      <c r="BZ124" s="126">
        <f t="shared" ref="BZ124:BZ125" si="41">AK124/G124*100</f>
        <v>1.4999999952449694</v>
      </c>
      <c r="CA124" s="127">
        <f t="shared" ref="CA124:CA125" si="42">G124/W124</f>
        <v>4305.3068175208009</v>
      </c>
      <c r="CB124" s="122">
        <f t="shared" ref="CB124:CB125" si="43">IF(V124="ПК",4814.95,4621.88)</f>
        <v>4621.88</v>
      </c>
      <c r="CC124" s="128" t="str">
        <f t="shared" ref="CC124:CC125" si="44">IF(CA124&gt;CB124, "+", " ")</f>
        <v xml:space="preserve"> </v>
      </c>
    </row>
    <row r="125" spans="1:82" s="124" customFormat="1" ht="12" customHeight="1">
      <c r="A125" s="375" t="s">
        <v>37</v>
      </c>
      <c r="B125" s="375"/>
      <c r="C125" s="376"/>
      <c r="D125" s="376"/>
      <c r="E125" s="376"/>
      <c r="F125" s="376"/>
      <c r="G125" s="375"/>
      <c r="H125" s="375"/>
      <c r="I125" s="375"/>
      <c r="J125" s="376"/>
      <c r="K125" s="375"/>
      <c r="L125" s="376"/>
      <c r="M125" s="375"/>
      <c r="N125" s="376"/>
      <c r="O125" s="375"/>
      <c r="P125" s="376"/>
      <c r="Q125" s="375"/>
      <c r="R125" s="376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5"/>
      <c r="AE125" s="375"/>
      <c r="AF125" s="375"/>
      <c r="AG125" s="375"/>
      <c r="AH125" s="375"/>
      <c r="AI125" s="375"/>
      <c r="AJ125" s="375"/>
      <c r="AK125" s="375"/>
      <c r="AL125" s="375"/>
      <c r="AM125" s="121"/>
      <c r="AN125" s="122" t="e">
        <f>I125/#REF!</f>
        <v>#REF!</v>
      </c>
      <c r="AO125" s="122" t="e">
        <f t="shared" si="19"/>
        <v>#DIV/0!</v>
      </c>
      <c r="AP125" s="122" t="e">
        <f t="shared" si="20"/>
        <v>#DIV/0!</v>
      </c>
      <c r="AQ125" s="122" t="e">
        <f t="shared" si="21"/>
        <v>#DIV/0!</v>
      </c>
      <c r="AR125" s="122" t="e">
        <f t="shared" si="22"/>
        <v>#DIV/0!</v>
      </c>
      <c r="AS125" s="122" t="e">
        <f t="shared" si="23"/>
        <v>#DIV/0!</v>
      </c>
      <c r="AT125" s="122" t="e">
        <f t="shared" si="24"/>
        <v>#DIV/0!</v>
      </c>
      <c r="AU125" s="122" t="e">
        <f t="shared" si="25"/>
        <v>#DIV/0!</v>
      </c>
      <c r="AV125" s="122" t="e">
        <f t="shared" si="26"/>
        <v>#DIV/0!</v>
      </c>
      <c r="AW125" s="122" t="e">
        <f t="shared" si="27"/>
        <v>#DIV/0!</v>
      </c>
      <c r="AX125" s="122" t="e">
        <f t="shared" si="28"/>
        <v>#DIV/0!</v>
      </c>
      <c r="AY125" s="122" t="e">
        <f>AI125/#REF!</f>
        <v>#REF!</v>
      </c>
      <c r="AZ125" s="122">
        <v>730.08</v>
      </c>
      <c r="BA125" s="122">
        <v>2070.12</v>
      </c>
      <c r="BB125" s="122">
        <v>848.92</v>
      </c>
      <c r="BC125" s="122">
        <v>819.73</v>
      </c>
      <c r="BD125" s="122">
        <v>611.5</v>
      </c>
      <c r="BE125" s="122">
        <v>1080.04</v>
      </c>
      <c r="BF125" s="122">
        <v>2671800.0099999998</v>
      </c>
      <c r="BG125" s="122">
        <f t="shared" si="29"/>
        <v>4422.8500000000004</v>
      </c>
      <c r="BH125" s="122">
        <v>8748.57</v>
      </c>
      <c r="BI125" s="122">
        <v>3389.61</v>
      </c>
      <c r="BJ125" s="122">
        <v>5995.76</v>
      </c>
      <c r="BK125" s="122">
        <v>548.62</v>
      </c>
      <c r="BL125" s="123" t="e">
        <f t="shared" si="30"/>
        <v>#REF!</v>
      </c>
      <c r="BM125" s="123" t="e">
        <f t="shared" si="31"/>
        <v>#DIV/0!</v>
      </c>
      <c r="BN125" s="123" t="e">
        <f t="shared" si="32"/>
        <v>#DIV/0!</v>
      </c>
      <c r="BO125" s="123" t="e">
        <f t="shared" si="33"/>
        <v>#DIV/0!</v>
      </c>
      <c r="BP125" s="123" t="e">
        <f t="shared" ref="BP125:BP154" si="45">IF(AR125&gt;BD125, "+", " ")</f>
        <v>#DIV/0!</v>
      </c>
      <c r="BQ125" s="123" t="e">
        <f t="shared" si="34"/>
        <v>#DIV/0!</v>
      </c>
      <c r="BR125" s="123" t="e">
        <f t="shared" si="35"/>
        <v>#DIV/0!</v>
      </c>
      <c r="BS125" s="123" t="e">
        <f t="shared" si="36"/>
        <v>#DIV/0!</v>
      </c>
      <c r="BT125" s="123" t="e">
        <f t="shared" si="37"/>
        <v>#DIV/0!</v>
      </c>
      <c r="BU125" s="123" t="e">
        <f t="shared" si="38"/>
        <v>#DIV/0!</v>
      </c>
      <c r="BV125" s="123" t="e">
        <f t="shared" si="39"/>
        <v>#DIV/0!</v>
      </c>
      <c r="BW125" s="123" t="e">
        <f t="shared" ref="BW125:BW154" si="46">IF(AY125&gt;BK125, "+", " ")</f>
        <v>#REF!</v>
      </c>
      <c r="BY125" s="125" t="e">
        <f>AJ125/G125*100</f>
        <v>#DIV/0!</v>
      </c>
      <c r="BZ125" s="126" t="e">
        <f t="shared" si="41"/>
        <v>#DIV/0!</v>
      </c>
      <c r="CA125" s="127" t="e">
        <f t="shared" si="42"/>
        <v>#DIV/0!</v>
      </c>
      <c r="CB125" s="122">
        <f t="shared" si="43"/>
        <v>4621.88</v>
      </c>
      <c r="CC125" s="128" t="e">
        <f t="shared" si="44"/>
        <v>#DIV/0!</v>
      </c>
    </row>
    <row r="126" spans="1:82" s="130" customFormat="1" ht="12" customHeight="1">
      <c r="A126" s="360">
        <v>108</v>
      </c>
      <c r="B126" s="377" t="s">
        <v>207</v>
      </c>
      <c r="C126" s="378">
        <v>2530.3000000000002</v>
      </c>
      <c r="D126" s="370"/>
      <c r="E126" s="379"/>
      <c r="F126" s="379"/>
      <c r="G126" s="362">
        <f t="shared" ref="G126" si="47">ROUND(H126+U126+X126+Z126+AB126+AD126+AF126+AH126+AI126+AJ126+AK126+AL126,2)</f>
        <v>4761761.3899999997</v>
      </c>
      <c r="H126" s="356">
        <f t="shared" ref="H126" si="48">I126+K126+M126+O126+Q126+S126</f>
        <v>0</v>
      </c>
      <c r="I126" s="362">
        <v>0</v>
      </c>
      <c r="J126" s="362">
        <v>0</v>
      </c>
      <c r="K126" s="362">
        <v>0</v>
      </c>
      <c r="L126" s="362">
        <v>0</v>
      </c>
      <c r="M126" s="362">
        <v>0</v>
      </c>
      <c r="N126" s="356">
        <v>0</v>
      </c>
      <c r="O126" s="356">
        <v>0</v>
      </c>
      <c r="P126" s="356">
        <v>0</v>
      </c>
      <c r="Q126" s="356">
        <v>0</v>
      </c>
      <c r="R126" s="356">
        <v>0</v>
      </c>
      <c r="S126" s="356">
        <v>0</v>
      </c>
      <c r="T126" s="366">
        <v>0</v>
      </c>
      <c r="U126" s="356">
        <v>0</v>
      </c>
      <c r="V126" s="363" t="s">
        <v>112</v>
      </c>
      <c r="W126" s="356">
        <v>1179.0999999999999</v>
      </c>
      <c r="X126" s="356">
        <f t="shared" ref="X126:X133" si="49">ROUND(IF(V126="СК",3856.74,3886.86)*W126,2)</f>
        <v>4547482.13</v>
      </c>
      <c r="Y126" s="356">
        <v>0</v>
      </c>
      <c r="Z126" s="356">
        <v>0</v>
      </c>
      <c r="AA126" s="356">
        <v>0</v>
      </c>
      <c r="AB126" s="356">
        <v>0</v>
      </c>
      <c r="AC126" s="356">
        <v>0</v>
      </c>
      <c r="AD126" s="356">
        <v>0</v>
      </c>
      <c r="AE126" s="356">
        <v>0</v>
      </c>
      <c r="AF126" s="356">
        <v>0</v>
      </c>
      <c r="AG126" s="356">
        <v>0</v>
      </c>
      <c r="AH126" s="356">
        <v>0</v>
      </c>
      <c r="AI126" s="356">
        <v>0</v>
      </c>
      <c r="AJ126" s="177">
        <f t="shared" ref="AJ126" si="50">ROUND(X126/95.5*3,2)</f>
        <v>142852.84</v>
      </c>
      <c r="AK126" s="177">
        <f t="shared" ref="AK126" si="51">ROUND(X126/95.5*1.5,2)</f>
        <v>71426.42</v>
      </c>
      <c r="AL126" s="177">
        <v>0</v>
      </c>
      <c r="AM126" s="132"/>
      <c r="AN126" s="122" t="e">
        <f>I126/#REF!</f>
        <v>#REF!</v>
      </c>
      <c r="AO126" s="122" t="e">
        <f t="shared" si="19"/>
        <v>#DIV/0!</v>
      </c>
      <c r="AP126" s="122" t="e">
        <f t="shared" si="20"/>
        <v>#DIV/0!</v>
      </c>
      <c r="AQ126" s="122" t="e">
        <f t="shared" si="21"/>
        <v>#DIV/0!</v>
      </c>
      <c r="AR126" s="122" t="e">
        <f t="shared" si="22"/>
        <v>#DIV/0!</v>
      </c>
      <c r="AS126" s="122" t="e">
        <f t="shared" si="23"/>
        <v>#DIV/0!</v>
      </c>
      <c r="AT126" s="122" t="e">
        <f t="shared" si="24"/>
        <v>#DIV/0!</v>
      </c>
      <c r="AU126" s="122">
        <f t="shared" si="25"/>
        <v>3856.7399966075823</v>
      </c>
      <c r="AV126" s="122" t="e">
        <f t="shared" si="26"/>
        <v>#DIV/0!</v>
      </c>
      <c r="AW126" s="122" t="e">
        <f t="shared" si="27"/>
        <v>#DIV/0!</v>
      </c>
      <c r="AX126" s="122" t="e">
        <f t="shared" si="28"/>
        <v>#DIV/0!</v>
      </c>
      <c r="AY126" s="122" t="e">
        <f>AI126/#REF!</f>
        <v>#REF!</v>
      </c>
      <c r="AZ126" s="122">
        <v>730.08</v>
      </c>
      <c r="BA126" s="122">
        <v>2070.12</v>
      </c>
      <c r="BB126" s="122">
        <v>848.92</v>
      </c>
      <c r="BC126" s="122">
        <v>819.73</v>
      </c>
      <c r="BD126" s="122">
        <v>611.5</v>
      </c>
      <c r="BE126" s="122">
        <v>1080.04</v>
      </c>
      <c r="BF126" s="122">
        <v>2671800.0099999998</v>
      </c>
      <c r="BG126" s="122">
        <f t="shared" si="29"/>
        <v>4422.8500000000004</v>
      </c>
      <c r="BH126" s="122">
        <v>8748.57</v>
      </c>
      <c r="BI126" s="122">
        <v>3389.61</v>
      </c>
      <c r="BJ126" s="122">
        <v>5995.76</v>
      </c>
      <c r="BK126" s="122">
        <v>548.62</v>
      </c>
      <c r="BL126" s="123" t="e">
        <f t="shared" si="30"/>
        <v>#REF!</v>
      </c>
      <c r="BM126" s="123" t="e">
        <f t="shared" si="31"/>
        <v>#DIV/0!</v>
      </c>
      <c r="BN126" s="123" t="e">
        <f t="shared" si="32"/>
        <v>#DIV/0!</v>
      </c>
      <c r="BO126" s="123" t="e">
        <f t="shared" si="33"/>
        <v>#DIV/0!</v>
      </c>
      <c r="BP126" s="123" t="e">
        <f t="shared" si="45"/>
        <v>#DIV/0!</v>
      </c>
      <c r="BQ126" s="123" t="e">
        <f t="shared" si="34"/>
        <v>#DIV/0!</v>
      </c>
      <c r="BR126" s="123" t="e">
        <f t="shared" si="35"/>
        <v>#DIV/0!</v>
      </c>
      <c r="BS126" s="123" t="str">
        <f t="shared" si="36"/>
        <v xml:space="preserve"> </v>
      </c>
      <c r="BT126" s="123" t="e">
        <f t="shared" si="37"/>
        <v>#DIV/0!</v>
      </c>
      <c r="BU126" s="123" t="e">
        <f t="shared" si="38"/>
        <v>#DIV/0!</v>
      </c>
      <c r="BV126" s="123" t="e">
        <f t="shared" si="39"/>
        <v>#DIV/0!</v>
      </c>
      <c r="BW126" s="123" t="e">
        <f t="shared" si="46"/>
        <v>#REF!</v>
      </c>
      <c r="BX126" s="133"/>
      <c r="BY126" s="125">
        <f t="shared" ref="BY126:BY149" si="52">AJ126/G126*100</f>
        <v>2.999999964298925</v>
      </c>
      <c r="BZ126" s="126">
        <f t="shared" ref="BZ126:BZ149" si="53">AK126/G126*100</f>
        <v>1.4999999821494625</v>
      </c>
      <c r="CA126" s="127">
        <f t="shared" ref="CA126:CA149" si="54">G126/W126</f>
        <v>4038.4711983716393</v>
      </c>
      <c r="CB126" s="122">
        <f t="shared" ref="CB126:CB154" si="55">IF(V126="ПК",4814.95,4621.88)</f>
        <v>4621.88</v>
      </c>
      <c r="CC126" s="128" t="str">
        <f t="shared" ref="CC126:CC154" si="56">IF(CA126&gt;CB126, "+", " ")</f>
        <v xml:space="preserve"> </v>
      </c>
      <c r="CD126" s="134"/>
    </row>
    <row r="127" spans="1:82" s="136" customFormat="1" ht="12" customHeight="1">
      <c r="A127" s="360">
        <v>109</v>
      </c>
      <c r="B127" s="380" t="s">
        <v>663</v>
      </c>
      <c r="C127" s="381"/>
      <c r="D127" s="370"/>
      <c r="E127" s="382"/>
      <c r="F127" s="382"/>
      <c r="G127" s="362">
        <f t="shared" ref="G127:G132" si="57">ROUND(H127+U127+X127+Z127+AB127+AD127+AF127+AH127+AI127+AJ127+AK127+AL127,2)</f>
        <v>1711032.4</v>
      </c>
      <c r="H127" s="356">
        <f t="shared" ref="H127:H133" si="58">I127+K127+M127+O127+Q127+S127</f>
        <v>0</v>
      </c>
      <c r="I127" s="362">
        <v>0</v>
      </c>
      <c r="J127" s="362">
        <v>0</v>
      </c>
      <c r="K127" s="362">
        <v>0</v>
      </c>
      <c r="L127" s="362">
        <v>0</v>
      </c>
      <c r="M127" s="362">
        <v>0</v>
      </c>
      <c r="N127" s="356">
        <v>0</v>
      </c>
      <c r="O127" s="356">
        <v>0</v>
      </c>
      <c r="P127" s="356">
        <v>0</v>
      </c>
      <c r="Q127" s="356">
        <v>0</v>
      </c>
      <c r="R127" s="356">
        <v>0</v>
      </c>
      <c r="S127" s="356">
        <v>0</v>
      </c>
      <c r="T127" s="366">
        <v>0</v>
      </c>
      <c r="U127" s="356">
        <v>0</v>
      </c>
      <c r="V127" s="363" t="s">
        <v>111</v>
      </c>
      <c r="W127" s="356">
        <v>420.4</v>
      </c>
      <c r="X127" s="356">
        <f t="shared" si="49"/>
        <v>1634035.94</v>
      </c>
      <c r="Y127" s="356">
        <v>0</v>
      </c>
      <c r="Z127" s="356">
        <v>0</v>
      </c>
      <c r="AA127" s="356">
        <v>0</v>
      </c>
      <c r="AB127" s="356">
        <v>0</v>
      </c>
      <c r="AC127" s="356">
        <v>0</v>
      </c>
      <c r="AD127" s="356">
        <v>0</v>
      </c>
      <c r="AE127" s="356">
        <v>0</v>
      </c>
      <c r="AF127" s="356">
        <v>0</v>
      </c>
      <c r="AG127" s="356">
        <v>0</v>
      </c>
      <c r="AH127" s="356">
        <v>0</v>
      </c>
      <c r="AI127" s="356">
        <v>0</v>
      </c>
      <c r="AJ127" s="177">
        <f t="shared" ref="AJ127:AJ132" si="59">ROUND(X127/95.5*3,2)</f>
        <v>51330.97</v>
      </c>
      <c r="AK127" s="177">
        <f t="shared" ref="AK127:AK133" si="60">ROUND(X127/95.5*1.5,2)</f>
        <v>25665.49</v>
      </c>
      <c r="AL127" s="177">
        <v>0</v>
      </c>
      <c r="AM127" s="135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Y127" s="125"/>
      <c r="BZ127" s="126"/>
      <c r="CA127" s="127"/>
      <c r="CB127" s="122"/>
      <c r="CC127" s="128"/>
    </row>
    <row r="128" spans="1:82" s="136" customFormat="1" ht="12" customHeight="1">
      <c r="A128" s="360">
        <v>110</v>
      </c>
      <c r="B128" s="380" t="s">
        <v>669</v>
      </c>
      <c r="C128" s="381"/>
      <c r="D128" s="370"/>
      <c r="E128" s="382"/>
      <c r="F128" s="382"/>
      <c r="G128" s="362">
        <f t="shared" si="57"/>
        <v>3288568.46</v>
      </c>
      <c r="H128" s="356">
        <f t="shared" si="58"/>
        <v>0</v>
      </c>
      <c r="I128" s="362">
        <v>0</v>
      </c>
      <c r="J128" s="362">
        <v>0</v>
      </c>
      <c r="K128" s="362">
        <v>0</v>
      </c>
      <c r="L128" s="362">
        <v>0</v>
      </c>
      <c r="M128" s="362">
        <v>0</v>
      </c>
      <c r="N128" s="356">
        <v>0</v>
      </c>
      <c r="O128" s="356">
        <v>0</v>
      </c>
      <c r="P128" s="356">
        <v>0</v>
      </c>
      <c r="Q128" s="356">
        <v>0</v>
      </c>
      <c r="R128" s="356">
        <v>0</v>
      </c>
      <c r="S128" s="356">
        <v>0</v>
      </c>
      <c r="T128" s="366">
        <v>0</v>
      </c>
      <c r="U128" s="356">
        <v>0</v>
      </c>
      <c r="V128" s="363" t="s">
        <v>111</v>
      </c>
      <c r="W128" s="356">
        <v>808</v>
      </c>
      <c r="X128" s="356">
        <f t="shared" si="49"/>
        <v>3140582.88</v>
      </c>
      <c r="Y128" s="356">
        <v>0</v>
      </c>
      <c r="Z128" s="356">
        <v>0</v>
      </c>
      <c r="AA128" s="356">
        <v>0</v>
      </c>
      <c r="AB128" s="356">
        <v>0</v>
      </c>
      <c r="AC128" s="356">
        <v>0</v>
      </c>
      <c r="AD128" s="356">
        <v>0</v>
      </c>
      <c r="AE128" s="356">
        <v>0</v>
      </c>
      <c r="AF128" s="356">
        <v>0</v>
      </c>
      <c r="AG128" s="356">
        <v>0</v>
      </c>
      <c r="AH128" s="356">
        <v>0</v>
      </c>
      <c r="AI128" s="356">
        <v>0</v>
      </c>
      <c r="AJ128" s="177">
        <f t="shared" si="59"/>
        <v>98657.05</v>
      </c>
      <c r="AK128" s="177">
        <f t="shared" si="60"/>
        <v>49328.53</v>
      </c>
      <c r="AL128" s="177">
        <v>0</v>
      </c>
      <c r="AM128" s="135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Y128" s="125"/>
      <c r="BZ128" s="126"/>
      <c r="CA128" s="127"/>
      <c r="CB128" s="122"/>
      <c r="CC128" s="128"/>
    </row>
    <row r="129" spans="1:82" s="136" customFormat="1" ht="12" customHeight="1">
      <c r="A129" s="360">
        <v>111</v>
      </c>
      <c r="B129" s="380" t="s">
        <v>670</v>
      </c>
      <c r="C129" s="381"/>
      <c r="D129" s="370"/>
      <c r="E129" s="382"/>
      <c r="F129" s="382"/>
      <c r="G129" s="362">
        <f t="shared" si="57"/>
        <v>3994715.28</v>
      </c>
      <c r="H129" s="356">
        <f t="shared" si="58"/>
        <v>0</v>
      </c>
      <c r="I129" s="362">
        <v>0</v>
      </c>
      <c r="J129" s="362">
        <v>0</v>
      </c>
      <c r="K129" s="362">
        <v>0</v>
      </c>
      <c r="L129" s="362">
        <v>0</v>
      </c>
      <c r="M129" s="362">
        <v>0</v>
      </c>
      <c r="N129" s="356">
        <v>0</v>
      </c>
      <c r="O129" s="356">
        <v>0</v>
      </c>
      <c r="P129" s="356">
        <v>0</v>
      </c>
      <c r="Q129" s="356">
        <v>0</v>
      </c>
      <c r="R129" s="356">
        <v>0</v>
      </c>
      <c r="S129" s="356">
        <v>0</v>
      </c>
      <c r="T129" s="366">
        <v>0</v>
      </c>
      <c r="U129" s="356">
        <v>0</v>
      </c>
      <c r="V129" s="363" t="s">
        <v>111</v>
      </c>
      <c r="W129" s="356">
        <v>981.5</v>
      </c>
      <c r="X129" s="356">
        <f t="shared" si="49"/>
        <v>3814953.09</v>
      </c>
      <c r="Y129" s="356">
        <v>0</v>
      </c>
      <c r="Z129" s="356">
        <v>0</v>
      </c>
      <c r="AA129" s="356">
        <v>0</v>
      </c>
      <c r="AB129" s="356">
        <v>0</v>
      </c>
      <c r="AC129" s="356">
        <v>0</v>
      </c>
      <c r="AD129" s="356">
        <v>0</v>
      </c>
      <c r="AE129" s="356">
        <v>0</v>
      </c>
      <c r="AF129" s="356">
        <v>0</v>
      </c>
      <c r="AG129" s="356">
        <v>0</v>
      </c>
      <c r="AH129" s="356">
        <v>0</v>
      </c>
      <c r="AI129" s="356">
        <v>0</v>
      </c>
      <c r="AJ129" s="177">
        <f t="shared" si="59"/>
        <v>119841.46</v>
      </c>
      <c r="AK129" s="177">
        <f t="shared" si="60"/>
        <v>59920.73</v>
      </c>
      <c r="AL129" s="177">
        <v>0</v>
      </c>
      <c r="AM129" s="135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Y129" s="125"/>
      <c r="BZ129" s="126"/>
      <c r="CA129" s="127"/>
      <c r="CB129" s="122"/>
      <c r="CC129" s="128"/>
    </row>
    <row r="130" spans="1:82" s="136" customFormat="1" ht="12" customHeight="1">
      <c r="A130" s="360">
        <v>112</v>
      </c>
      <c r="B130" s="380" t="s">
        <v>671</v>
      </c>
      <c r="C130" s="381"/>
      <c r="D130" s="370"/>
      <c r="E130" s="382"/>
      <c r="F130" s="382"/>
      <c r="G130" s="362">
        <f t="shared" si="57"/>
        <v>7041882.2400000002</v>
      </c>
      <c r="H130" s="356">
        <f t="shared" si="58"/>
        <v>0</v>
      </c>
      <c r="I130" s="362">
        <v>0</v>
      </c>
      <c r="J130" s="362">
        <v>0</v>
      </c>
      <c r="K130" s="362">
        <v>0</v>
      </c>
      <c r="L130" s="362">
        <v>0</v>
      </c>
      <c r="M130" s="362">
        <v>0</v>
      </c>
      <c r="N130" s="356">
        <v>0</v>
      </c>
      <c r="O130" s="356">
        <v>0</v>
      </c>
      <c r="P130" s="356">
        <v>0</v>
      </c>
      <c r="Q130" s="356">
        <v>0</v>
      </c>
      <c r="R130" s="356">
        <v>0</v>
      </c>
      <c r="S130" s="356">
        <v>0</v>
      </c>
      <c r="T130" s="366">
        <v>0</v>
      </c>
      <c r="U130" s="356">
        <v>0</v>
      </c>
      <c r="V130" s="363" t="s">
        <v>112</v>
      </c>
      <c r="W130" s="356">
        <v>1743.7</v>
      </c>
      <c r="X130" s="356">
        <f t="shared" si="49"/>
        <v>6724997.54</v>
      </c>
      <c r="Y130" s="356">
        <v>0</v>
      </c>
      <c r="Z130" s="356">
        <v>0</v>
      </c>
      <c r="AA130" s="356">
        <v>0</v>
      </c>
      <c r="AB130" s="356">
        <v>0</v>
      </c>
      <c r="AC130" s="356">
        <v>0</v>
      </c>
      <c r="AD130" s="356">
        <v>0</v>
      </c>
      <c r="AE130" s="356">
        <v>0</v>
      </c>
      <c r="AF130" s="356">
        <v>0</v>
      </c>
      <c r="AG130" s="356">
        <v>0</v>
      </c>
      <c r="AH130" s="356">
        <v>0</v>
      </c>
      <c r="AI130" s="356">
        <v>0</v>
      </c>
      <c r="AJ130" s="177">
        <f t="shared" si="59"/>
        <v>211256.47</v>
      </c>
      <c r="AK130" s="177">
        <f t="shared" si="60"/>
        <v>105628.23</v>
      </c>
      <c r="AL130" s="177">
        <v>0</v>
      </c>
      <c r="AM130" s="135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Y130" s="125"/>
      <c r="BZ130" s="126"/>
      <c r="CA130" s="127"/>
      <c r="CB130" s="122"/>
      <c r="CC130" s="128"/>
    </row>
    <row r="131" spans="1:82" s="124" customFormat="1" ht="12" customHeight="1">
      <c r="A131" s="360">
        <v>113</v>
      </c>
      <c r="B131" s="380" t="s">
        <v>681</v>
      </c>
      <c r="C131" s="383"/>
      <c r="D131" s="370"/>
      <c r="E131" s="384"/>
      <c r="F131" s="384"/>
      <c r="G131" s="362">
        <f t="shared" si="57"/>
        <v>4158817.64</v>
      </c>
      <c r="H131" s="356">
        <f t="shared" si="58"/>
        <v>0</v>
      </c>
      <c r="I131" s="365">
        <v>0</v>
      </c>
      <c r="J131" s="365">
        <v>0</v>
      </c>
      <c r="K131" s="365">
        <v>0</v>
      </c>
      <c r="L131" s="365">
        <v>0</v>
      </c>
      <c r="M131" s="365">
        <v>0</v>
      </c>
      <c r="N131" s="356">
        <v>0</v>
      </c>
      <c r="O131" s="356">
        <v>0</v>
      </c>
      <c r="P131" s="356">
        <v>0</v>
      </c>
      <c r="Q131" s="356">
        <v>0</v>
      </c>
      <c r="R131" s="356">
        <v>0</v>
      </c>
      <c r="S131" s="356">
        <v>0</v>
      </c>
      <c r="T131" s="366">
        <v>0</v>
      </c>
      <c r="U131" s="356">
        <v>0</v>
      </c>
      <c r="V131" s="371" t="s">
        <v>112</v>
      </c>
      <c r="W131" s="177">
        <v>1029.8</v>
      </c>
      <c r="X131" s="356">
        <f t="shared" si="49"/>
        <v>3971670.85</v>
      </c>
      <c r="Y131" s="177">
        <v>0</v>
      </c>
      <c r="Z131" s="177">
        <v>0</v>
      </c>
      <c r="AA131" s="177">
        <v>0</v>
      </c>
      <c r="AB131" s="177">
        <v>0</v>
      </c>
      <c r="AC131" s="177">
        <v>0</v>
      </c>
      <c r="AD131" s="177">
        <v>0</v>
      </c>
      <c r="AE131" s="177">
        <v>0</v>
      </c>
      <c r="AF131" s="177">
        <v>0</v>
      </c>
      <c r="AG131" s="177">
        <v>0</v>
      </c>
      <c r="AH131" s="177">
        <v>0</v>
      </c>
      <c r="AI131" s="177">
        <v>0</v>
      </c>
      <c r="AJ131" s="177">
        <f t="shared" si="59"/>
        <v>124764.53</v>
      </c>
      <c r="AK131" s="177">
        <f t="shared" si="60"/>
        <v>62382.26</v>
      </c>
      <c r="AL131" s="177">
        <v>0</v>
      </c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Y131" s="125"/>
      <c r="BZ131" s="126"/>
      <c r="CA131" s="127"/>
      <c r="CB131" s="122"/>
      <c r="CC131" s="128"/>
      <c r="CD131" s="131"/>
    </row>
    <row r="132" spans="1:82" s="124" customFormat="1" ht="12" customHeight="1">
      <c r="A132" s="360">
        <v>114</v>
      </c>
      <c r="B132" s="380" t="s">
        <v>682</v>
      </c>
      <c r="C132" s="383">
        <v>2743.8</v>
      </c>
      <c r="D132" s="370"/>
      <c r="E132" s="384"/>
      <c r="F132" s="384"/>
      <c r="G132" s="362">
        <f t="shared" si="57"/>
        <v>4087918.52</v>
      </c>
      <c r="H132" s="356">
        <f t="shared" si="58"/>
        <v>0</v>
      </c>
      <c r="I132" s="365">
        <v>0</v>
      </c>
      <c r="J132" s="365">
        <v>0</v>
      </c>
      <c r="K132" s="365">
        <v>0</v>
      </c>
      <c r="L132" s="365">
        <v>0</v>
      </c>
      <c r="M132" s="365">
        <v>0</v>
      </c>
      <c r="N132" s="356">
        <v>0</v>
      </c>
      <c r="O132" s="356">
        <v>0</v>
      </c>
      <c r="P132" s="356">
        <v>0</v>
      </c>
      <c r="Q132" s="356">
        <v>0</v>
      </c>
      <c r="R132" s="356">
        <v>0</v>
      </c>
      <c r="S132" s="356">
        <v>0</v>
      </c>
      <c r="T132" s="366">
        <v>0</v>
      </c>
      <c r="U132" s="356">
        <v>0</v>
      </c>
      <c r="V132" s="371" t="s">
        <v>111</v>
      </c>
      <c r="W132" s="177">
        <v>1004.4</v>
      </c>
      <c r="X132" s="356">
        <f t="shared" si="49"/>
        <v>3903962.18</v>
      </c>
      <c r="Y132" s="177">
        <v>0</v>
      </c>
      <c r="Z132" s="177">
        <v>0</v>
      </c>
      <c r="AA132" s="177">
        <v>0</v>
      </c>
      <c r="AB132" s="177">
        <v>0</v>
      </c>
      <c r="AC132" s="177">
        <v>0</v>
      </c>
      <c r="AD132" s="177">
        <v>0</v>
      </c>
      <c r="AE132" s="177">
        <v>0</v>
      </c>
      <c r="AF132" s="177">
        <v>0</v>
      </c>
      <c r="AG132" s="177">
        <v>0</v>
      </c>
      <c r="AH132" s="177">
        <v>0</v>
      </c>
      <c r="AI132" s="177">
        <v>0</v>
      </c>
      <c r="AJ132" s="177">
        <f t="shared" si="59"/>
        <v>122637.56</v>
      </c>
      <c r="AK132" s="177">
        <f t="shared" si="60"/>
        <v>61318.78</v>
      </c>
      <c r="AL132" s="177">
        <v>0</v>
      </c>
      <c r="AN132" s="122" t="e">
        <f>I132/#REF!</f>
        <v>#REF!</v>
      </c>
      <c r="AO132" s="122" t="e">
        <f t="shared" ref="AO132:AO133" si="61">K132/J132</f>
        <v>#DIV/0!</v>
      </c>
      <c r="AP132" s="122" t="e">
        <f t="shared" ref="AP132:AP133" si="62">M132/L132</f>
        <v>#DIV/0!</v>
      </c>
      <c r="AQ132" s="122" t="e">
        <f t="shared" ref="AQ132:AQ133" si="63">O132/N132</f>
        <v>#DIV/0!</v>
      </c>
      <c r="AR132" s="122" t="e">
        <f t="shared" ref="AR132:AR133" si="64">Q132/P132</f>
        <v>#DIV/0!</v>
      </c>
      <c r="AS132" s="122" t="e">
        <f t="shared" ref="AS132:AS133" si="65">S132/R132</f>
        <v>#DIV/0!</v>
      </c>
      <c r="AT132" s="122" t="e">
        <f t="shared" ref="AT132:AT133" si="66">U132/T132</f>
        <v>#DIV/0!</v>
      </c>
      <c r="AU132" s="122">
        <f t="shared" ref="AU132:AU133" si="67">X132/W132</f>
        <v>3886.8599960175234</v>
      </c>
      <c r="AV132" s="122" t="e">
        <f t="shared" ref="AV132:AV133" si="68">Z132/Y132</f>
        <v>#DIV/0!</v>
      </c>
      <c r="AW132" s="122" t="e">
        <f t="shared" ref="AW132:AW133" si="69">AB132/AA132</f>
        <v>#DIV/0!</v>
      </c>
      <c r="AX132" s="122" t="e">
        <f t="shared" ref="AX132:AX133" si="70">AH132/AG132</f>
        <v>#DIV/0!</v>
      </c>
      <c r="AY132" s="122" t="e">
        <f>AI132/#REF!</f>
        <v>#REF!</v>
      </c>
      <c r="AZ132" s="122">
        <v>766.59</v>
      </c>
      <c r="BA132" s="122">
        <v>2173.62</v>
      </c>
      <c r="BB132" s="122">
        <v>891.36</v>
      </c>
      <c r="BC132" s="122">
        <v>860.72</v>
      </c>
      <c r="BD132" s="122">
        <v>1699.83</v>
      </c>
      <c r="BE132" s="122">
        <v>1134.04</v>
      </c>
      <c r="BF132" s="122">
        <v>2338035</v>
      </c>
      <c r="BG132" s="122">
        <f t="shared" ref="BG132:BG133" si="71">IF(V132="ПК",4837.98,4644)</f>
        <v>4837.9799999999996</v>
      </c>
      <c r="BH132" s="122">
        <v>9186</v>
      </c>
      <c r="BI132" s="122">
        <v>3559.09</v>
      </c>
      <c r="BJ132" s="122">
        <v>6295.55</v>
      </c>
      <c r="BK132" s="122">
        <f t="shared" ref="BK132:BK133" si="72">105042.09+358512+470547</f>
        <v>934101.09</v>
      </c>
      <c r="BL132" s="123" t="e">
        <f t="shared" ref="BL132:BL133" si="73">IF(AN132&gt;AZ132, "+", " ")</f>
        <v>#REF!</v>
      </c>
      <c r="BM132" s="123" t="e">
        <f t="shared" ref="BM132:BM133" si="74">IF(AO132&gt;BA132, "+", " ")</f>
        <v>#DIV/0!</v>
      </c>
      <c r="BN132" s="123" t="e">
        <f t="shared" ref="BN132:BN133" si="75">IF(AP132&gt;BB132, "+", " ")</f>
        <v>#DIV/0!</v>
      </c>
      <c r="BO132" s="123" t="e">
        <f t="shared" ref="BO132:BO133" si="76">IF(AQ132&gt;BC132, "+", " ")</f>
        <v>#DIV/0!</v>
      </c>
      <c r="BP132" s="123" t="e">
        <f t="shared" ref="BP132:BP133" si="77">IF(AR132&gt;BD132, "+", " ")</f>
        <v>#DIV/0!</v>
      </c>
      <c r="BQ132" s="123" t="e">
        <f t="shared" ref="BQ132:BQ133" si="78">IF(AS132&gt;BE132, "+", " ")</f>
        <v>#DIV/0!</v>
      </c>
      <c r="BR132" s="123" t="e">
        <f t="shared" ref="BR132:BR133" si="79">IF(AT132&gt;BF132, "+", " ")</f>
        <v>#DIV/0!</v>
      </c>
      <c r="BS132" s="123" t="str">
        <f t="shared" ref="BS132:BS133" si="80">IF(AU132&gt;BG132, "+", " ")</f>
        <v xml:space="preserve"> </v>
      </c>
      <c r="BT132" s="123" t="e">
        <f t="shared" ref="BT132:BT133" si="81">IF(AV132&gt;BH132, "+", " ")</f>
        <v>#DIV/0!</v>
      </c>
      <c r="BU132" s="123" t="e">
        <f t="shared" ref="BU132:BU133" si="82">IF(AW132&gt;BI132, "+", " ")</f>
        <v>#DIV/0!</v>
      </c>
      <c r="BV132" s="123" t="e">
        <f t="shared" ref="BV132:BV133" si="83">IF(AX132&gt;BJ132, "+", " ")</f>
        <v>#DIV/0!</v>
      </c>
      <c r="BW132" s="123" t="e">
        <f t="shared" ref="BW132:BW133" si="84">IF(AY132&gt;BK132, "+", " ")</f>
        <v>#REF!</v>
      </c>
      <c r="BY132" s="125">
        <f t="shared" ref="BY132:BY133" si="85">AJ132/G132*100</f>
        <v>3.0000001076342393</v>
      </c>
      <c r="BZ132" s="126">
        <f t="shared" ref="BZ132:BZ133" si="86">AK132/G132*100</f>
        <v>1.5000000538171196</v>
      </c>
      <c r="CA132" s="127">
        <f t="shared" ref="CA132:CA133" si="87">G132/W132</f>
        <v>4070.010473914775</v>
      </c>
      <c r="CB132" s="122">
        <f t="shared" ref="CB132:CB133" si="88">IF(V132="ПК",5055.69,4852.98)</f>
        <v>5055.6899999999996</v>
      </c>
      <c r="CC132" s="128" t="str">
        <f t="shared" ref="CC132:CC133" si="89">IF(CA132&gt;CB132, "+", " ")</f>
        <v xml:space="preserve"> </v>
      </c>
    </row>
    <row r="133" spans="1:82" s="124" customFormat="1" ht="12" customHeight="1">
      <c r="A133" s="360">
        <v>115</v>
      </c>
      <c r="B133" s="380" t="s">
        <v>684</v>
      </c>
      <c r="C133" s="383">
        <v>5959.5</v>
      </c>
      <c r="D133" s="370"/>
      <c r="E133" s="384"/>
      <c r="F133" s="384"/>
      <c r="G133" s="362">
        <f>ROUND(H133+U133+X133+Z133+AB133+AD133+AF133+AH133+AI133+AJ133+AK133+AL133,2)</f>
        <v>3832509.18</v>
      </c>
      <c r="H133" s="356">
        <f t="shared" si="58"/>
        <v>0</v>
      </c>
      <c r="I133" s="365">
        <v>0</v>
      </c>
      <c r="J133" s="365">
        <v>0</v>
      </c>
      <c r="K133" s="365">
        <v>0</v>
      </c>
      <c r="L133" s="365">
        <v>0</v>
      </c>
      <c r="M133" s="365">
        <v>0</v>
      </c>
      <c r="N133" s="356">
        <v>0</v>
      </c>
      <c r="O133" s="356">
        <v>0</v>
      </c>
      <c r="P133" s="356">
        <v>0</v>
      </c>
      <c r="Q133" s="356">
        <v>0</v>
      </c>
      <c r="R133" s="356">
        <v>0</v>
      </c>
      <c r="S133" s="356">
        <v>0</v>
      </c>
      <c r="T133" s="366">
        <v>0</v>
      </c>
      <c r="U133" s="356">
        <v>0</v>
      </c>
      <c r="V133" s="371" t="s">
        <v>112</v>
      </c>
      <c r="W133" s="177">
        <v>949</v>
      </c>
      <c r="X133" s="356">
        <f t="shared" si="49"/>
        <v>3660046.26</v>
      </c>
      <c r="Y133" s="177">
        <v>0</v>
      </c>
      <c r="Z133" s="177">
        <v>0</v>
      </c>
      <c r="AA133" s="177">
        <v>0</v>
      </c>
      <c r="AB133" s="177">
        <v>0</v>
      </c>
      <c r="AC133" s="177">
        <v>0</v>
      </c>
      <c r="AD133" s="177">
        <v>0</v>
      </c>
      <c r="AE133" s="177">
        <v>0</v>
      </c>
      <c r="AF133" s="177">
        <v>0</v>
      </c>
      <c r="AG133" s="177">
        <v>0</v>
      </c>
      <c r="AH133" s="177">
        <v>0</v>
      </c>
      <c r="AI133" s="177">
        <v>0</v>
      </c>
      <c r="AJ133" s="177">
        <f>ROUND(X133/95.5*3,2)</f>
        <v>114975.28</v>
      </c>
      <c r="AK133" s="177">
        <f t="shared" si="60"/>
        <v>57487.64</v>
      </c>
      <c r="AL133" s="177">
        <v>0</v>
      </c>
      <c r="AN133" s="122" t="e">
        <f>I133/#REF!</f>
        <v>#REF!</v>
      </c>
      <c r="AO133" s="122" t="e">
        <f t="shared" si="61"/>
        <v>#DIV/0!</v>
      </c>
      <c r="AP133" s="122" t="e">
        <f t="shared" si="62"/>
        <v>#DIV/0!</v>
      </c>
      <c r="AQ133" s="122" t="e">
        <f t="shared" si="63"/>
        <v>#DIV/0!</v>
      </c>
      <c r="AR133" s="122" t="e">
        <f t="shared" si="64"/>
        <v>#DIV/0!</v>
      </c>
      <c r="AS133" s="122" t="e">
        <f t="shared" si="65"/>
        <v>#DIV/0!</v>
      </c>
      <c r="AT133" s="122" t="e">
        <f t="shared" si="66"/>
        <v>#DIV/0!</v>
      </c>
      <c r="AU133" s="122">
        <f t="shared" si="67"/>
        <v>3856.74</v>
      </c>
      <c r="AV133" s="122" t="e">
        <f t="shared" si="68"/>
        <v>#DIV/0!</v>
      </c>
      <c r="AW133" s="122" t="e">
        <f t="shared" si="69"/>
        <v>#DIV/0!</v>
      </c>
      <c r="AX133" s="122" t="e">
        <f t="shared" si="70"/>
        <v>#DIV/0!</v>
      </c>
      <c r="AY133" s="122" t="e">
        <f>AI133/#REF!</f>
        <v>#REF!</v>
      </c>
      <c r="AZ133" s="122">
        <v>766.59</v>
      </c>
      <c r="BA133" s="122">
        <v>2173.62</v>
      </c>
      <c r="BB133" s="122">
        <v>891.36</v>
      </c>
      <c r="BC133" s="122">
        <v>860.72</v>
      </c>
      <c r="BD133" s="122">
        <v>1699.83</v>
      </c>
      <c r="BE133" s="122">
        <v>1134.04</v>
      </c>
      <c r="BF133" s="122">
        <v>2338035</v>
      </c>
      <c r="BG133" s="122">
        <f t="shared" si="71"/>
        <v>4644</v>
      </c>
      <c r="BH133" s="122">
        <v>9186</v>
      </c>
      <c r="BI133" s="122">
        <v>3559.09</v>
      </c>
      <c r="BJ133" s="122">
        <v>6295.55</v>
      </c>
      <c r="BK133" s="122">
        <f t="shared" si="72"/>
        <v>934101.09</v>
      </c>
      <c r="BL133" s="123" t="e">
        <f t="shared" si="73"/>
        <v>#REF!</v>
      </c>
      <c r="BM133" s="123" t="e">
        <f t="shared" si="74"/>
        <v>#DIV/0!</v>
      </c>
      <c r="BN133" s="123" t="e">
        <f t="shared" si="75"/>
        <v>#DIV/0!</v>
      </c>
      <c r="BO133" s="123" t="e">
        <f t="shared" si="76"/>
        <v>#DIV/0!</v>
      </c>
      <c r="BP133" s="123" t="e">
        <f t="shared" si="77"/>
        <v>#DIV/0!</v>
      </c>
      <c r="BQ133" s="123" t="e">
        <f t="shared" si="78"/>
        <v>#DIV/0!</v>
      </c>
      <c r="BR133" s="123" t="e">
        <f t="shared" si="79"/>
        <v>#DIV/0!</v>
      </c>
      <c r="BS133" s="123" t="str">
        <f t="shared" si="80"/>
        <v xml:space="preserve"> </v>
      </c>
      <c r="BT133" s="123" t="e">
        <f t="shared" si="81"/>
        <v>#DIV/0!</v>
      </c>
      <c r="BU133" s="123" t="e">
        <f t="shared" si="82"/>
        <v>#DIV/0!</v>
      </c>
      <c r="BV133" s="123" t="e">
        <f t="shared" si="83"/>
        <v>#DIV/0!</v>
      </c>
      <c r="BW133" s="123" t="e">
        <f t="shared" si="84"/>
        <v>#REF!</v>
      </c>
      <c r="BY133" s="125">
        <f t="shared" si="85"/>
        <v>3.0000001200258049</v>
      </c>
      <c r="BZ133" s="126">
        <f t="shared" si="86"/>
        <v>1.5000000600129024</v>
      </c>
      <c r="CA133" s="127">
        <f t="shared" si="87"/>
        <v>4038.471211801897</v>
      </c>
      <c r="CB133" s="122">
        <f t="shared" si="88"/>
        <v>4852.9799999999996</v>
      </c>
      <c r="CC133" s="128" t="str">
        <f t="shared" si="89"/>
        <v xml:space="preserve"> </v>
      </c>
    </row>
    <row r="134" spans="1:82" s="124" customFormat="1" ht="12" customHeight="1">
      <c r="A134" s="360">
        <v>116</v>
      </c>
      <c r="B134" s="385" t="s">
        <v>990</v>
      </c>
      <c r="C134" s="386"/>
      <c r="D134" s="370"/>
      <c r="E134" s="387"/>
      <c r="F134" s="387"/>
      <c r="G134" s="362">
        <f>ROUND(H134+U134+X134+Z134+AB134+AD134+AF134+AH134+AI134+AJ134+AK134+AL134,2)</f>
        <v>2282929.64</v>
      </c>
      <c r="H134" s="356">
        <f t="shared" ref="H134" si="90">I134+K134+M134+O134+Q134+S134</f>
        <v>0</v>
      </c>
      <c r="I134" s="365">
        <v>0</v>
      </c>
      <c r="J134" s="365">
        <v>0</v>
      </c>
      <c r="K134" s="365">
        <v>0</v>
      </c>
      <c r="L134" s="365">
        <v>0</v>
      </c>
      <c r="M134" s="365">
        <v>0</v>
      </c>
      <c r="N134" s="356">
        <v>0</v>
      </c>
      <c r="O134" s="356">
        <v>0</v>
      </c>
      <c r="P134" s="356">
        <v>0</v>
      </c>
      <c r="Q134" s="356">
        <v>0</v>
      </c>
      <c r="R134" s="356">
        <v>0</v>
      </c>
      <c r="S134" s="356">
        <v>0</v>
      </c>
      <c r="T134" s="366">
        <v>1</v>
      </c>
      <c r="U134" s="356">
        <f>ROUND(T134*2180197.81,2)</f>
        <v>2180197.81</v>
      </c>
      <c r="V134" s="371"/>
      <c r="W134" s="177">
        <v>0</v>
      </c>
      <c r="X134" s="356">
        <f t="shared" ref="X134" si="91">ROUND(IF(V134="СК",3856.74,3886.86)*W134,2)</f>
        <v>0</v>
      </c>
      <c r="Y134" s="177">
        <v>0</v>
      </c>
      <c r="Z134" s="177">
        <v>0</v>
      </c>
      <c r="AA134" s="177">
        <v>0</v>
      </c>
      <c r="AB134" s="177">
        <v>0</v>
      </c>
      <c r="AC134" s="177">
        <v>0</v>
      </c>
      <c r="AD134" s="177">
        <v>0</v>
      </c>
      <c r="AE134" s="177">
        <v>0</v>
      </c>
      <c r="AF134" s="177">
        <v>0</v>
      </c>
      <c r="AG134" s="177">
        <v>0</v>
      </c>
      <c r="AH134" s="177">
        <v>0</v>
      </c>
      <c r="AI134" s="177">
        <v>0</v>
      </c>
      <c r="AJ134" s="177">
        <f>ROUND(U134/95.5*3,2)</f>
        <v>68487.89</v>
      </c>
      <c r="AK134" s="177">
        <f>ROUND(U134/95.5*1.5,2)</f>
        <v>34243.94</v>
      </c>
      <c r="AL134" s="177">
        <v>0</v>
      </c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Y134" s="125"/>
      <c r="BZ134" s="126"/>
      <c r="CA134" s="127"/>
      <c r="CB134" s="122"/>
      <c r="CC134" s="128"/>
    </row>
    <row r="135" spans="1:82" s="124" customFormat="1" ht="26.25" customHeight="1">
      <c r="A135" s="388" t="s">
        <v>38</v>
      </c>
      <c r="B135" s="388"/>
      <c r="C135" s="389">
        <f>SUM(C126:C126)</f>
        <v>2530.3000000000002</v>
      </c>
      <c r="D135" s="360" t="s">
        <v>68</v>
      </c>
      <c r="E135" s="389"/>
      <c r="F135" s="389"/>
      <c r="G135" s="389">
        <f>ROUND(SUM(G126:G134),2)</f>
        <v>35160134.75</v>
      </c>
      <c r="H135" s="389">
        <f t="shared" ref="H135:AI135" si="92">ROUND(SUM(H126:H134),2)</f>
        <v>0</v>
      </c>
      <c r="I135" s="389">
        <f t="shared" si="92"/>
        <v>0</v>
      </c>
      <c r="J135" s="389">
        <f t="shared" si="92"/>
        <v>0</v>
      </c>
      <c r="K135" s="389">
        <f t="shared" si="92"/>
        <v>0</v>
      </c>
      <c r="L135" s="389">
        <f t="shared" si="92"/>
        <v>0</v>
      </c>
      <c r="M135" s="389">
        <f t="shared" si="92"/>
        <v>0</v>
      </c>
      <c r="N135" s="389">
        <f t="shared" si="92"/>
        <v>0</v>
      </c>
      <c r="O135" s="389">
        <f t="shared" si="92"/>
        <v>0</v>
      </c>
      <c r="P135" s="389">
        <f t="shared" si="92"/>
        <v>0</v>
      </c>
      <c r="Q135" s="389">
        <f t="shared" si="92"/>
        <v>0</v>
      </c>
      <c r="R135" s="389">
        <f t="shared" si="92"/>
        <v>0</v>
      </c>
      <c r="S135" s="389">
        <f>ROUND(SUM(S126:S134),2)</f>
        <v>0</v>
      </c>
      <c r="T135" s="390">
        <f>ROUND(SUM(T126:T134),2)</f>
        <v>1</v>
      </c>
      <c r="U135" s="389">
        <f>ROUND(SUM(U126:U134),2)</f>
        <v>2180197.81</v>
      </c>
      <c r="V135" s="389" t="s">
        <v>68</v>
      </c>
      <c r="W135" s="389">
        <f>ROUND(SUM(W126:W134),2)</f>
        <v>8115.9</v>
      </c>
      <c r="X135" s="389">
        <f>ROUND(SUM(X126:X134),2)</f>
        <v>31397730.870000001</v>
      </c>
      <c r="Y135" s="389">
        <f>ROUND(SUM(Y126:Y134),2)</f>
        <v>0</v>
      </c>
      <c r="Z135" s="389">
        <f>ROUND(SUM(Z126:Z134),2)</f>
        <v>0</v>
      </c>
      <c r="AA135" s="389">
        <f t="shared" si="92"/>
        <v>0</v>
      </c>
      <c r="AB135" s="389">
        <f t="shared" si="92"/>
        <v>0</v>
      </c>
      <c r="AC135" s="389">
        <f t="shared" si="92"/>
        <v>0</v>
      </c>
      <c r="AD135" s="389">
        <f t="shared" si="92"/>
        <v>0</v>
      </c>
      <c r="AE135" s="389">
        <f t="shared" si="92"/>
        <v>0</v>
      </c>
      <c r="AF135" s="389">
        <f t="shared" si="92"/>
        <v>0</v>
      </c>
      <c r="AG135" s="389">
        <f t="shared" si="92"/>
        <v>0</v>
      </c>
      <c r="AH135" s="389">
        <f>ROUND(SUM(AH126:AH134),2)</f>
        <v>0</v>
      </c>
      <c r="AI135" s="389">
        <f t="shared" si="92"/>
        <v>0</v>
      </c>
      <c r="AJ135" s="389">
        <f>ROUND(SUM(AJ126:AJ134),2)</f>
        <v>1054804.05</v>
      </c>
      <c r="AK135" s="389">
        <f>ROUND(SUM(AK126:AK134),2)</f>
        <v>527402.02</v>
      </c>
      <c r="AL135" s="389">
        <f>ROUND(SUM(AL126:AL134),2)</f>
        <v>0</v>
      </c>
      <c r="AN135" s="122" t="e">
        <f>I135/#REF!</f>
        <v>#REF!</v>
      </c>
      <c r="AO135" s="122" t="e">
        <f t="shared" si="19"/>
        <v>#DIV/0!</v>
      </c>
      <c r="AP135" s="122" t="e">
        <f t="shared" si="20"/>
        <v>#DIV/0!</v>
      </c>
      <c r="AQ135" s="122" t="e">
        <f t="shared" si="21"/>
        <v>#DIV/0!</v>
      </c>
      <c r="AR135" s="122" t="e">
        <f t="shared" si="22"/>
        <v>#DIV/0!</v>
      </c>
      <c r="AS135" s="122" t="e">
        <f t="shared" si="23"/>
        <v>#DIV/0!</v>
      </c>
      <c r="AT135" s="122">
        <f t="shared" si="24"/>
        <v>2180197.81</v>
      </c>
      <c r="AU135" s="122">
        <f t="shared" si="25"/>
        <v>3868.6690163752637</v>
      </c>
      <c r="AV135" s="122" t="e">
        <f t="shared" si="26"/>
        <v>#DIV/0!</v>
      </c>
      <c r="AW135" s="122" t="e">
        <f t="shared" si="27"/>
        <v>#DIV/0!</v>
      </c>
      <c r="AX135" s="122" t="e">
        <f t="shared" si="28"/>
        <v>#DIV/0!</v>
      </c>
      <c r="AY135" s="122" t="e">
        <f>AI135/#REF!</f>
        <v>#REF!</v>
      </c>
      <c r="AZ135" s="122">
        <v>730.08</v>
      </c>
      <c r="BA135" s="122">
        <v>2070.12</v>
      </c>
      <c r="BB135" s="122">
        <v>848.92</v>
      </c>
      <c r="BC135" s="122">
        <v>819.73</v>
      </c>
      <c r="BD135" s="122">
        <v>611.5</v>
      </c>
      <c r="BE135" s="122">
        <v>1080.04</v>
      </c>
      <c r="BF135" s="122">
        <v>2671800.0099999998</v>
      </c>
      <c r="BG135" s="122">
        <f t="shared" si="29"/>
        <v>4422.8500000000004</v>
      </c>
      <c r="BH135" s="122">
        <v>8748.57</v>
      </c>
      <c r="BI135" s="122">
        <v>3389.61</v>
      </c>
      <c r="BJ135" s="122">
        <v>5995.76</v>
      </c>
      <c r="BK135" s="122">
        <v>548.62</v>
      </c>
      <c r="BL135" s="123" t="e">
        <f t="shared" si="30"/>
        <v>#REF!</v>
      </c>
      <c r="BM135" s="123" t="e">
        <f t="shared" si="31"/>
        <v>#DIV/0!</v>
      </c>
      <c r="BN135" s="123" t="e">
        <f t="shared" si="32"/>
        <v>#DIV/0!</v>
      </c>
      <c r="BO135" s="123" t="e">
        <f t="shared" si="33"/>
        <v>#DIV/0!</v>
      </c>
      <c r="BP135" s="123" t="e">
        <f t="shared" si="45"/>
        <v>#DIV/0!</v>
      </c>
      <c r="BQ135" s="123" t="e">
        <f t="shared" si="34"/>
        <v>#DIV/0!</v>
      </c>
      <c r="BR135" s="123" t="str">
        <f t="shared" si="35"/>
        <v xml:space="preserve"> </v>
      </c>
      <c r="BS135" s="123" t="str">
        <f t="shared" si="36"/>
        <v xml:space="preserve"> </v>
      </c>
      <c r="BT135" s="123" t="e">
        <f t="shared" si="37"/>
        <v>#DIV/0!</v>
      </c>
      <c r="BU135" s="123" t="e">
        <f t="shared" si="38"/>
        <v>#DIV/0!</v>
      </c>
      <c r="BV135" s="123" t="e">
        <f t="shared" si="39"/>
        <v>#DIV/0!</v>
      </c>
      <c r="BW135" s="123" t="e">
        <f t="shared" si="46"/>
        <v>#REF!</v>
      </c>
      <c r="BY135" s="125">
        <f t="shared" si="52"/>
        <v>3.0000000213309765</v>
      </c>
      <c r="BZ135" s="126">
        <f t="shared" si="53"/>
        <v>1.4999999964448374</v>
      </c>
      <c r="CA135" s="127">
        <f t="shared" si="54"/>
        <v>4332.2533237225698</v>
      </c>
      <c r="CB135" s="122">
        <f>IF(V135="ПК",4814.95,4621.88)</f>
        <v>4621.88</v>
      </c>
      <c r="CC135" s="128" t="str">
        <f t="shared" si="56"/>
        <v xml:space="preserve"> </v>
      </c>
    </row>
    <row r="136" spans="1:82" s="124" customFormat="1" ht="12" customHeight="1">
      <c r="A136" s="358" t="s">
        <v>40</v>
      </c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N136" s="122" t="e">
        <f>I136/#REF!</f>
        <v>#REF!</v>
      </c>
      <c r="AO136" s="122" t="e">
        <f t="shared" si="19"/>
        <v>#DIV/0!</v>
      </c>
      <c r="AP136" s="122" t="e">
        <f t="shared" si="20"/>
        <v>#DIV/0!</v>
      </c>
      <c r="AQ136" s="122" t="e">
        <f t="shared" si="21"/>
        <v>#DIV/0!</v>
      </c>
      <c r="AR136" s="122" t="e">
        <f t="shared" si="22"/>
        <v>#DIV/0!</v>
      </c>
      <c r="AS136" s="122" t="e">
        <f t="shared" si="23"/>
        <v>#DIV/0!</v>
      </c>
      <c r="AT136" s="122" t="e">
        <f t="shared" si="24"/>
        <v>#DIV/0!</v>
      </c>
      <c r="AU136" s="122" t="e">
        <f t="shared" si="25"/>
        <v>#DIV/0!</v>
      </c>
      <c r="AV136" s="122" t="e">
        <f t="shared" si="26"/>
        <v>#DIV/0!</v>
      </c>
      <c r="AW136" s="122" t="e">
        <f t="shared" si="27"/>
        <v>#DIV/0!</v>
      </c>
      <c r="AX136" s="122" t="e">
        <f t="shared" si="28"/>
        <v>#DIV/0!</v>
      </c>
      <c r="AY136" s="122" t="e">
        <f>AI136/#REF!</f>
        <v>#REF!</v>
      </c>
      <c r="AZ136" s="122">
        <v>730.08</v>
      </c>
      <c r="BA136" s="122">
        <v>2070.12</v>
      </c>
      <c r="BB136" s="122">
        <v>848.92</v>
      </c>
      <c r="BC136" s="122">
        <v>819.73</v>
      </c>
      <c r="BD136" s="122">
        <v>611.5</v>
      </c>
      <c r="BE136" s="122">
        <v>1080.04</v>
      </c>
      <c r="BF136" s="122">
        <v>2671800.0099999998</v>
      </c>
      <c r="BG136" s="122">
        <f t="shared" si="29"/>
        <v>4422.8500000000004</v>
      </c>
      <c r="BH136" s="122">
        <v>8748.57</v>
      </c>
      <c r="BI136" s="122">
        <v>3389.61</v>
      </c>
      <c r="BJ136" s="122">
        <v>5995.76</v>
      </c>
      <c r="BK136" s="122">
        <v>548.62</v>
      </c>
      <c r="BL136" s="123" t="e">
        <f t="shared" si="30"/>
        <v>#REF!</v>
      </c>
      <c r="BM136" s="123" t="e">
        <f t="shared" si="31"/>
        <v>#DIV/0!</v>
      </c>
      <c r="BN136" s="123" t="e">
        <f t="shared" si="32"/>
        <v>#DIV/0!</v>
      </c>
      <c r="BO136" s="123" t="e">
        <f t="shared" si="33"/>
        <v>#DIV/0!</v>
      </c>
      <c r="BP136" s="123" t="e">
        <f t="shared" si="45"/>
        <v>#DIV/0!</v>
      </c>
      <c r="BQ136" s="123" t="e">
        <f t="shared" si="34"/>
        <v>#DIV/0!</v>
      </c>
      <c r="BR136" s="123" t="e">
        <f t="shared" si="35"/>
        <v>#DIV/0!</v>
      </c>
      <c r="BS136" s="123" t="e">
        <f t="shared" si="36"/>
        <v>#DIV/0!</v>
      </c>
      <c r="BT136" s="123" t="e">
        <f t="shared" si="37"/>
        <v>#DIV/0!</v>
      </c>
      <c r="BU136" s="123" t="e">
        <f t="shared" si="38"/>
        <v>#DIV/0!</v>
      </c>
      <c r="BV136" s="123" t="e">
        <f t="shared" si="39"/>
        <v>#DIV/0!</v>
      </c>
      <c r="BW136" s="123" t="e">
        <f t="shared" si="46"/>
        <v>#REF!</v>
      </c>
      <c r="BY136" s="125" t="e">
        <f t="shared" si="52"/>
        <v>#DIV/0!</v>
      </c>
      <c r="BZ136" s="126" t="e">
        <f t="shared" si="53"/>
        <v>#DIV/0!</v>
      </c>
      <c r="CA136" s="127" t="e">
        <f t="shared" si="54"/>
        <v>#DIV/0!</v>
      </c>
      <c r="CB136" s="122">
        <f t="shared" si="55"/>
        <v>4621.88</v>
      </c>
      <c r="CC136" s="128" t="e">
        <f t="shared" si="56"/>
        <v>#DIV/0!</v>
      </c>
    </row>
    <row r="137" spans="1:82" s="124" customFormat="1" ht="12" customHeight="1">
      <c r="A137" s="360">
        <v>117</v>
      </c>
      <c r="B137" s="391" t="s">
        <v>211</v>
      </c>
      <c r="C137" s="365">
        <v>3936.1</v>
      </c>
      <c r="D137" s="392"/>
      <c r="E137" s="393"/>
      <c r="F137" s="394"/>
      <c r="G137" s="362">
        <f t="shared" ref="G137:G143" si="93">ROUND(H137+U137+X137+Z137+AB137+AD137+AF137+AH137+AI137+AJ137+AK137+AL137,2)</f>
        <v>316755.46000000002</v>
      </c>
      <c r="H137" s="356">
        <f>I137+K137+M137+O137+Q137+S137</f>
        <v>212624.92</v>
      </c>
      <c r="I137" s="362">
        <f>ROUND(242.99*'Приложение 1'!J135,2)</f>
        <v>111119.33</v>
      </c>
      <c r="J137" s="362">
        <v>0</v>
      </c>
      <c r="K137" s="362">
        <v>0</v>
      </c>
      <c r="L137" s="362">
        <v>55</v>
      </c>
      <c r="M137" s="362">
        <f>ROUND(L137*891.36*0.96,2)</f>
        <v>47063.81</v>
      </c>
      <c r="N137" s="356">
        <v>54</v>
      </c>
      <c r="O137" s="356">
        <f>ROUND(N137*627.71,2)</f>
        <v>33896.339999999997</v>
      </c>
      <c r="P137" s="356">
        <v>0</v>
      </c>
      <c r="Q137" s="356">
        <v>0</v>
      </c>
      <c r="R137" s="356">
        <v>24</v>
      </c>
      <c r="S137" s="356">
        <f>ROUND(R137*856.06,2)</f>
        <v>20545.439999999999</v>
      </c>
      <c r="T137" s="366">
        <v>0</v>
      </c>
      <c r="U137" s="356">
        <v>0</v>
      </c>
      <c r="V137" s="367"/>
      <c r="W137" s="356">
        <v>0</v>
      </c>
      <c r="X137" s="356">
        <v>0</v>
      </c>
      <c r="Y137" s="356">
        <v>0</v>
      </c>
      <c r="Z137" s="356">
        <v>0</v>
      </c>
      <c r="AA137" s="356">
        <v>0</v>
      </c>
      <c r="AB137" s="356">
        <v>0</v>
      </c>
      <c r="AC137" s="356">
        <v>0</v>
      </c>
      <c r="AD137" s="356">
        <v>0</v>
      </c>
      <c r="AE137" s="356">
        <v>0</v>
      </c>
      <c r="AF137" s="356">
        <v>0</v>
      </c>
      <c r="AG137" s="356">
        <v>0</v>
      </c>
      <c r="AH137" s="356">
        <v>0</v>
      </c>
      <c r="AI137" s="356">
        <f>ROUND(89876.55,2)</f>
        <v>89876.55</v>
      </c>
      <c r="AJ137" s="177">
        <f>ROUND((X137+H137+AI137)/95.5*3,2)</f>
        <v>9502.66</v>
      </c>
      <c r="AK137" s="177">
        <f>ROUND((X137+H137+AI137)/95.5*1.5,2)</f>
        <v>4751.33</v>
      </c>
      <c r="AL137" s="177">
        <v>0</v>
      </c>
      <c r="AN137" s="122" t="e">
        <f>I137/#REF!</f>
        <v>#REF!</v>
      </c>
      <c r="AO137" s="122" t="e">
        <f t="shared" si="19"/>
        <v>#DIV/0!</v>
      </c>
      <c r="AP137" s="122">
        <f t="shared" si="20"/>
        <v>855.70563636363636</v>
      </c>
      <c r="AQ137" s="122">
        <f t="shared" si="21"/>
        <v>627.70999999999992</v>
      </c>
      <c r="AR137" s="122" t="e">
        <f t="shared" si="22"/>
        <v>#DIV/0!</v>
      </c>
      <c r="AS137" s="122">
        <f t="shared" si="23"/>
        <v>856.06</v>
      </c>
      <c r="AT137" s="122" t="e">
        <f t="shared" si="24"/>
        <v>#DIV/0!</v>
      </c>
      <c r="AU137" s="122" t="e">
        <f t="shared" si="25"/>
        <v>#DIV/0!</v>
      </c>
      <c r="AV137" s="122" t="e">
        <f t="shared" si="26"/>
        <v>#DIV/0!</v>
      </c>
      <c r="AW137" s="122" t="e">
        <f t="shared" si="27"/>
        <v>#DIV/0!</v>
      </c>
      <c r="AX137" s="122" t="e">
        <f t="shared" si="28"/>
        <v>#DIV/0!</v>
      </c>
      <c r="AY137" s="122" t="e">
        <f>AI137/#REF!</f>
        <v>#REF!</v>
      </c>
      <c r="AZ137" s="122">
        <v>730.08</v>
      </c>
      <c r="BA137" s="122">
        <v>2070.12</v>
      </c>
      <c r="BB137" s="122">
        <v>848.92</v>
      </c>
      <c r="BC137" s="122">
        <v>819.73</v>
      </c>
      <c r="BD137" s="122">
        <v>611.5</v>
      </c>
      <c r="BE137" s="122">
        <v>1080.04</v>
      </c>
      <c r="BF137" s="122">
        <v>2671800.0099999998</v>
      </c>
      <c r="BG137" s="122">
        <f t="shared" si="29"/>
        <v>4422.8500000000004</v>
      </c>
      <c r="BH137" s="122">
        <v>8748.57</v>
      </c>
      <c r="BI137" s="122">
        <v>3389.61</v>
      </c>
      <c r="BJ137" s="122">
        <v>5995.76</v>
      </c>
      <c r="BK137" s="122">
        <v>548.62</v>
      </c>
      <c r="BL137" s="123" t="e">
        <f t="shared" si="30"/>
        <v>#REF!</v>
      </c>
      <c r="BM137" s="123" t="e">
        <f t="shared" si="31"/>
        <v>#DIV/0!</v>
      </c>
      <c r="BN137" s="123" t="str">
        <f t="shared" si="32"/>
        <v>+</v>
      </c>
      <c r="BO137" s="123" t="str">
        <f t="shared" si="33"/>
        <v xml:space="preserve"> </v>
      </c>
      <c r="BP137" s="123" t="e">
        <f t="shared" si="45"/>
        <v>#DIV/0!</v>
      </c>
      <c r="BQ137" s="123" t="str">
        <f t="shared" si="34"/>
        <v xml:space="preserve"> </v>
      </c>
      <c r="BR137" s="123" t="e">
        <f t="shared" si="35"/>
        <v>#DIV/0!</v>
      </c>
      <c r="BS137" s="123" t="e">
        <f t="shared" si="36"/>
        <v>#DIV/0!</v>
      </c>
      <c r="BT137" s="123" t="e">
        <f t="shared" si="37"/>
        <v>#DIV/0!</v>
      </c>
      <c r="BU137" s="123" t="e">
        <f t="shared" si="38"/>
        <v>#DIV/0!</v>
      </c>
      <c r="BV137" s="123" t="e">
        <f t="shared" si="39"/>
        <v>#DIV/0!</v>
      </c>
      <c r="BW137" s="123" t="e">
        <f t="shared" si="46"/>
        <v>#REF!</v>
      </c>
      <c r="BY137" s="125">
        <f t="shared" si="52"/>
        <v>2.9999988003363853</v>
      </c>
      <c r="BZ137" s="126">
        <f t="shared" si="53"/>
        <v>1.4999994001681927</v>
      </c>
      <c r="CA137" s="127" t="e">
        <f t="shared" si="54"/>
        <v>#DIV/0!</v>
      </c>
      <c r="CB137" s="122">
        <f t="shared" si="55"/>
        <v>4621.88</v>
      </c>
      <c r="CC137" s="128" t="e">
        <f t="shared" si="56"/>
        <v>#DIV/0!</v>
      </c>
    </row>
    <row r="138" spans="1:82" s="124" customFormat="1" ht="12" customHeight="1">
      <c r="A138" s="360">
        <v>118</v>
      </c>
      <c r="B138" s="391" t="s">
        <v>213</v>
      </c>
      <c r="C138" s="365">
        <v>2892.3</v>
      </c>
      <c r="D138" s="392"/>
      <c r="E138" s="393"/>
      <c r="F138" s="394"/>
      <c r="G138" s="362">
        <f t="shared" si="93"/>
        <v>1099476.53</v>
      </c>
      <c r="H138" s="356">
        <f t="shared" ref="H138:H143" si="94">I138+K138+M138+O138+Q138+S138</f>
        <v>530847.53</v>
      </c>
      <c r="I138" s="362">
        <f>ROUND(242.99*'Приложение 1'!J136,2)</f>
        <v>207051.78</v>
      </c>
      <c r="J138" s="362">
        <v>200</v>
      </c>
      <c r="K138" s="365">
        <f>ROUND(J138*1176.73,2)</f>
        <v>235346</v>
      </c>
      <c r="L138" s="362">
        <v>20</v>
      </c>
      <c r="M138" s="362">
        <f>ROUND(L138*891.36*0.96,2)</f>
        <v>17114.11</v>
      </c>
      <c r="N138" s="356">
        <v>40</v>
      </c>
      <c r="O138" s="356">
        <f>ROUND(N138*627.71,2)</f>
        <v>25108.400000000001</v>
      </c>
      <c r="P138" s="356">
        <v>0</v>
      </c>
      <c r="Q138" s="356">
        <v>0</v>
      </c>
      <c r="R138" s="356">
        <v>54</v>
      </c>
      <c r="S138" s="356">
        <f>ROUND(R138*856.06,2)</f>
        <v>46227.24</v>
      </c>
      <c r="T138" s="366">
        <v>0</v>
      </c>
      <c r="U138" s="356">
        <v>0</v>
      </c>
      <c r="V138" s="367"/>
      <c r="W138" s="356">
        <v>0</v>
      </c>
      <c r="X138" s="356">
        <v>0</v>
      </c>
      <c r="Y138" s="356">
        <v>0</v>
      </c>
      <c r="Z138" s="356">
        <v>0</v>
      </c>
      <c r="AA138" s="356">
        <v>0</v>
      </c>
      <c r="AB138" s="356">
        <v>0</v>
      </c>
      <c r="AC138" s="356">
        <v>0</v>
      </c>
      <c r="AD138" s="356">
        <v>0</v>
      </c>
      <c r="AE138" s="356">
        <v>0</v>
      </c>
      <c r="AF138" s="356">
        <v>0</v>
      </c>
      <c r="AG138" s="356">
        <v>0</v>
      </c>
      <c r="AH138" s="356">
        <v>0</v>
      </c>
      <c r="AI138" s="356">
        <f>ROUND(429276+89876.55,2)</f>
        <v>519152.55</v>
      </c>
      <c r="AJ138" s="177">
        <f>ROUND((X138+H138+AI138)/95.5*3,2)</f>
        <v>32984.300000000003</v>
      </c>
      <c r="AK138" s="177">
        <f>ROUND((X138+H138+AI138)/95.5*1.5,2)</f>
        <v>16492.150000000001</v>
      </c>
      <c r="AL138" s="177">
        <v>0</v>
      </c>
      <c r="AN138" s="122" t="e">
        <f>I138/#REF!</f>
        <v>#REF!</v>
      </c>
      <c r="AO138" s="122">
        <f t="shared" si="19"/>
        <v>1176.73</v>
      </c>
      <c r="AP138" s="122">
        <f t="shared" si="20"/>
        <v>855.70550000000003</v>
      </c>
      <c r="AQ138" s="122">
        <f t="shared" si="21"/>
        <v>627.71</v>
      </c>
      <c r="AR138" s="122" t="e">
        <f t="shared" si="22"/>
        <v>#DIV/0!</v>
      </c>
      <c r="AS138" s="122">
        <f t="shared" si="23"/>
        <v>856.06</v>
      </c>
      <c r="AT138" s="122" t="e">
        <f t="shared" si="24"/>
        <v>#DIV/0!</v>
      </c>
      <c r="AU138" s="122" t="e">
        <f t="shared" si="25"/>
        <v>#DIV/0!</v>
      </c>
      <c r="AV138" s="122" t="e">
        <f t="shared" si="26"/>
        <v>#DIV/0!</v>
      </c>
      <c r="AW138" s="122" t="e">
        <f t="shared" si="27"/>
        <v>#DIV/0!</v>
      </c>
      <c r="AX138" s="122" t="e">
        <f t="shared" si="28"/>
        <v>#DIV/0!</v>
      </c>
      <c r="AY138" s="122" t="e">
        <f>AI138/#REF!</f>
        <v>#REF!</v>
      </c>
      <c r="AZ138" s="122">
        <v>730.08</v>
      </c>
      <c r="BA138" s="122">
        <v>2070.12</v>
      </c>
      <c r="BB138" s="122">
        <v>848.92</v>
      </c>
      <c r="BC138" s="122">
        <v>819.73</v>
      </c>
      <c r="BD138" s="122">
        <v>611.5</v>
      </c>
      <c r="BE138" s="122">
        <v>1080.04</v>
      </c>
      <c r="BF138" s="122">
        <v>2671800.0099999998</v>
      </c>
      <c r="BG138" s="122">
        <f t="shared" si="29"/>
        <v>4422.8500000000004</v>
      </c>
      <c r="BH138" s="122">
        <v>8748.57</v>
      </c>
      <c r="BI138" s="122">
        <v>3389.61</v>
      </c>
      <c r="BJ138" s="122">
        <v>5995.76</v>
      </c>
      <c r="BK138" s="122">
        <v>548.62</v>
      </c>
      <c r="BL138" s="123" t="e">
        <f t="shared" si="30"/>
        <v>#REF!</v>
      </c>
      <c r="BM138" s="123" t="str">
        <f t="shared" si="31"/>
        <v xml:space="preserve"> </v>
      </c>
      <c r="BN138" s="123" t="str">
        <f t="shared" si="32"/>
        <v>+</v>
      </c>
      <c r="BO138" s="123" t="str">
        <f t="shared" si="33"/>
        <v xml:space="preserve"> </v>
      </c>
      <c r="BP138" s="123" t="e">
        <f t="shared" si="45"/>
        <v>#DIV/0!</v>
      </c>
      <c r="BQ138" s="123" t="str">
        <f t="shared" si="34"/>
        <v xml:space="preserve"> </v>
      </c>
      <c r="BR138" s="123" t="e">
        <f t="shared" si="35"/>
        <v>#DIV/0!</v>
      </c>
      <c r="BS138" s="123" t="e">
        <f t="shared" si="36"/>
        <v>#DIV/0!</v>
      </c>
      <c r="BT138" s="123" t="e">
        <f t="shared" si="37"/>
        <v>#DIV/0!</v>
      </c>
      <c r="BU138" s="123" t="e">
        <f t="shared" si="38"/>
        <v>#DIV/0!</v>
      </c>
      <c r="BV138" s="123" t="e">
        <f t="shared" si="39"/>
        <v>#DIV/0!</v>
      </c>
      <c r="BW138" s="123" t="e">
        <f t="shared" si="46"/>
        <v>#REF!</v>
      </c>
      <c r="BY138" s="125">
        <f t="shared" si="52"/>
        <v>3.0000003729047315</v>
      </c>
      <c r="BZ138" s="126">
        <f t="shared" si="53"/>
        <v>1.5000001864523658</v>
      </c>
      <c r="CA138" s="127" t="e">
        <f t="shared" si="54"/>
        <v>#DIV/0!</v>
      </c>
      <c r="CB138" s="122">
        <f t="shared" si="55"/>
        <v>4621.88</v>
      </c>
      <c r="CC138" s="128" t="e">
        <f t="shared" si="56"/>
        <v>#DIV/0!</v>
      </c>
    </row>
    <row r="139" spans="1:82" s="124" customFormat="1" ht="12" customHeight="1">
      <c r="A139" s="360">
        <v>119</v>
      </c>
      <c r="B139" s="391" t="s">
        <v>215</v>
      </c>
      <c r="C139" s="365">
        <v>4096.3999999999996</v>
      </c>
      <c r="D139" s="392"/>
      <c r="E139" s="393"/>
      <c r="F139" s="394"/>
      <c r="G139" s="362">
        <f t="shared" si="93"/>
        <v>147950.24</v>
      </c>
      <c r="H139" s="356">
        <f t="shared" si="94"/>
        <v>141292.48000000001</v>
      </c>
      <c r="I139" s="362">
        <f>ROUND(242.99*'Приложение 1'!J137,2)</f>
        <v>100646.46</v>
      </c>
      <c r="J139" s="362">
        <v>0</v>
      </c>
      <c r="K139" s="362">
        <v>0</v>
      </c>
      <c r="L139" s="362">
        <v>47.5</v>
      </c>
      <c r="M139" s="362">
        <f>ROUND(L139*891.36*0.96,2)</f>
        <v>40646.019999999997</v>
      </c>
      <c r="N139" s="356">
        <v>0</v>
      </c>
      <c r="O139" s="356">
        <v>0</v>
      </c>
      <c r="P139" s="356">
        <v>0</v>
      </c>
      <c r="Q139" s="356">
        <v>0</v>
      </c>
      <c r="R139" s="356">
        <v>0</v>
      </c>
      <c r="S139" s="356">
        <v>0</v>
      </c>
      <c r="T139" s="366">
        <v>0</v>
      </c>
      <c r="U139" s="356">
        <v>0</v>
      </c>
      <c r="V139" s="367"/>
      <c r="W139" s="356">
        <v>0</v>
      </c>
      <c r="X139" s="356">
        <v>0</v>
      </c>
      <c r="Y139" s="356">
        <v>0</v>
      </c>
      <c r="Z139" s="356">
        <v>0</v>
      </c>
      <c r="AA139" s="356">
        <v>0</v>
      </c>
      <c r="AB139" s="356">
        <v>0</v>
      </c>
      <c r="AC139" s="356">
        <v>0</v>
      </c>
      <c r="AD139" s="356">
        <v>0</v>
      </c>
      <c r="AE139" s="356">
        <v>0</v>
      </c>
      <c r="AF139" s="356">
        <v>0</v>
      </c>
      <c r="AG139" s="356">
        <v>0</v>
      </c>
      <c r="AH139" s="356">
        <v>0</v>
      </c>
      <c r="AI139" s="356">
        <v>0</v>
      </c>
      <c r="AJ139" s="177">
        <f t="shared" ref="AJ139" si="95">ROUND((X139+H139+AI139)/95.5*3,2)</f>
        <v>4438.51</v>
      </c>
      <c r="AK139" s="177">
        <f t="shared" ref="AK139" si="96">ROUND((X139+H139+AI139)/95.5*1.5,2)</f>
        <v>2219.25</v>
      </c>
      <c r="AL139" s="177">
        <v>0</v>
      </c>
      <c r="AN139" s="122" t="e">
        <f>I139/#REF!</f>
        <v>#REF!</v>
      </c>
      <c r="AO139" s="122" t="e">
        <f t="shared" si="19"/>
        <v>#DIV/0!</v>
      </c>
      <c r="AP139" s="122">
        <f t="shared" si="20"/>
        <v>855.70568421052621</v>
      </c>
      <c r="AQ139" s="122" t="e">
        <f t="shared" si="21"/>
        <v>#DIV/0!</v>
      </c>
      <c r="AR139" s="122" t="e">
        <f t="shared" si="22"/>
        <v>#DIV/0!</v>
      </c>
      <c r="AS139" s="122" t="e">
        <f t="shared" si="23"/>
        <v>#DIV/0!</v>
      </c>
      <c r="AT139" s="122" t="e">
        <f t="shared" si="24"/>
        <v>#DIV/0!</v>
      </c>
      <c r="AU139" s="122" t="e">
        <f t="shared" si="25"/>
        <v>#DIV/0!</v>
      </c>
      <c r="AV139" s="122" t="e">
        <f t="shared" si="26"/>
        <v>#DIV/0!</v>
      </c>
      <c r="AW139" s="122" t="e">
        <f t="shared" si="27"/>
        <v>#DIV/0!</v>
      </c>
      <c r="AX139" s="122" t="e">
        <f t="shared" si="28"/>
        <v>#DIV/0!</v>
      </c>
      <c r="AY139" s="122" t="e">
        <f>AI139/#REF!</f>
        <v>#REF!</v>
      </c>
      <c r="AZ139" s="122">
        <v>730.08</v>
      </c>
      <c r="BA139" s="122">
        <v>2070.12</v>
      </c>
      <c r="BB139" s="122">
        <v>848.92</v>
      </c>
      <c r="BC139" s="122">
        <v>819.73</v>
      </c>
      <c r="BD139" s="122">
        <v>611.5</v>
      </c>
      <c r="BE139" s="122">
        <v>1080.04</v>
      </c>
      <c r="BF139" s="122">
        <v>2671800.0099999998</v>
      </c>
      <c r="BG139" s="122">
        <f t="shared" si="29"/>
        <v>4422.8500000000004</v>
      </c>
      <c r="BH139" s="122">
        <v>8748.57</v>
      </c>
      <c r="BI139" s="122">
        <v>3389.61</v>
      </c>
      <c r="BJ139" s="122">
        <v>5995.76</v>
      </c>
      <c r="BK139" s="122">
        <v>548.62</v>
      </c>
      <c r="BL139" s="123" t="e">
        <f t="shared" si="30"/>
        <v>#REF!</v>
      </c>
      <c r="BM139" s="123" t="e">
        <f t="shared" si="31"/>
        <v>#DIV/0!</v>
      </c>
      <c r="BN139" s="123" t="str">
        <f t="shared" si="32"/>
        <v>+</v>
      </c>
      <c r="BO139" s="123" t="e">
        <f t="shared" si="33"/>
        <v>#DIV/0!</v>
      </c>
      <c r="BP139" s="123" t="e">
        <f t="shared" si="45"/>
        <v>#DIV/0!</v>
      </c>
      <c r="BQ139" s="123" t="e">
        <f t="shared" si="34"/>
        <v>#DIV/0!</v>
      </c>
      <c r="BR139" s="123" t="e">
        <f t="shared" si="35"/>
        <v>#DIV/0!</v>
      </c>
      <c r="BS139" s="123" t="e">
        <f t="shared" si="36"/>
        <v>#DIV/0!</v>
      </c>
      <c r="BT139" s="123" t="e">
        <f t="shared" si="37"/>
        <v>#DIV/0!</v>
      </c>
      <c r="BU139" s="123" t="e">
        <f t="shared" si="38"/>
        <v>#DIV/0!</v>
      </c>
      <c r="BV139" s="123" t="e">
        <f t="shared" si="39"/>
        <v>#DIV/0!</v>
      </c>
      <c r="BW139" s="123" t="e">
        <f t="shared" si="46"/>
        <v>#REF!</v>
      </c>
      <c r="BY139" s="125">
        <f t="shared" si="52"/>
        <v>3.000001892528191</v>
      </c>
      <c r="BZ139" s="126">
        <f t="shared" si="53"/>
        <v>1.4999975667494694</v>
      </c>
      <c r="CA139" s="127" t="e">
        <f t="shared" si="54"/>
        <v>#DIV/0!</v>
      </c>
      <c r="CB139" s="122">
        <f t="shared" si="55"/>
        <v>4621.88</v>
      </c>
      <c r="CC139" s="128" t="e">
        <f t="shared" si="56"/>
        <v>#DIV/0!</v>
      </c>
    </row>
    <row r="140" spans="1:82" s="124" customFormat="1" ht="12" customHeight="1">
      <c r="A140" s="360">
        <v>120</v>
      </c>
      <c r="B140" s="391" t="s">
        <v>216</v>
      </c>
      <c r="C140" s="365"/>
      <c r="D140" s="392"/>
      <c r="E140" s="393"/>
      <c r="F140" s="394"/>
      <c r="G140" s="362">
        <f t="shared" si="93"/>
        <v>4729352.17</v>
      </c>
      <c r="H140" s="356">
        <f t="shared" si="94"/>
        <v>0</v>
      </c>
      <c r="I140" s="362">
        <v>0</v>
      </c>
      <c r="J140" s="362">
        <v>0</v>
      </c>
      <c r="K140" s="362">
        <v>0</v>
      </c>
      <c r="L140" s="362">
        <v>0</v>
      </c>
      <c r="M140" s="362">
        <v>0</v>
      </c>
      <c r="N140" s="356">
        <v>0</v>
      </c>
      <c r="O140" s="356">
        <v>0</v>
      </c>
      <c r="P140" s="356">
        <v>0</v>
      </c>
      <c r="Q140" s="356">
        <v>0</v>
      </c>
      <c r="R140" s="356">
        <v>0</v>
      </c>
      <c r="S140" s="356">
        <v>0</v>
      </c>
      <c r="T140" s="366">
        <v>0</v>
      </c>
      <c r="U140" s="356">
        <v>0</v>
      </c>
      <c r="V140" s="367" t="s">
        <v>111</v>
      </c>
      <c r="W140" s="356">
        <v>1162</v>
      </c>
      <c r="X140" s="356">
        <f t="shared" ref="X140" si="97">ROUND(IF(V140="СК",3856.74,3886.86)*W140,2)</f>
        <v>4516531.32</v>
      </c>
      <c r="Y140" s="356">
        <v>0</v>
      </c>
      <c r="Z140" s="356">
        <v>0</v>
      </c>
      <c r="AA140" s="356">
        <v>0</v>
      </c>
      <c r="AB140" s="356">
        <v>0</v>
      </c>
      <c r="AC140" s="356">
        <v>0</v>
      </c>
      <c r="AD140" s="356">
        <v>0</v>
      </c>
      <c r="AE140" s="356">
        <v>0</v>
      </c>
      <c r="AF140" s="356">
        <v>0</v>
      </c>
      <c r="AG140" s="356">
        <v>0</v>
      </c>
      <c r="AH140" s="356">
        <v>0</v>
      </c>
      <c r="AI140" s="356">
        <v>0</v>
      </c>
      <c r="AJ140" s="177">
        <f>ROUND(X140/95.5*3,2)</f>
        <v>141880.57</v>
      </c>
      <c r="AK140" s="177">
        <f t="shared" ref="AK140" si="98">ROUND(X140/95.5*1.5,2)</f>
        <v>70940.28</v>
      </c>
      <c r="AL140" s="177">
        <v>0</v>
      </c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Y140" s="125"/>
      <c r="BZ140" s="126"/>
      <c r="CA140" s="127"/>
      <c r="CB140" s="122"/>
      <c r="CC140" s="128"/>
    </row>
    <row r="141" spans="1:82" s="124" customFormat="1" ht="12" customHeight="1">
      <c r="A141" s="360">
        <v>121</v>
      </c>
      <c r="B141" s="391" t="s">
        <v>219</v>
      </c>
      <c r="C141" s="365"/>
      <c r="D141" s="392"/>
      <c r="E141" s="393"/>
      <c r="F141" s="394"/>
      <c r="G141" s="362">
        <f t="shared" si="93"/>
        <v>2025684.87</v>
      </c>
      <c r="H141" s="356">
        <f t="shared" si="94"/>
        <v>1415376.5000000002</v>
      </c>
      <c r="I141" s="362">
        <f>ROUND(242.99*'Приложение 1'!J139,2)</f>
        <v>365967.24</v>
      </c>
      <c r="J141" s="362">
        <v>580</v>
      </c>
      <c r="K141" s="365">
        <f>ROUND(J141*1176.73,2)</f>
        <v>682503.4</v>
      </c>
      <c r="L141" s="362">
        <v>130</v>
      </c>
      <c r="M141" s="362">
        <f>ROUND(L141*891.36*0.96,2)</f>
        <v>111241.73</v>
      </c>
      <c r="N141" s="356">
        <v>185</v>
      </c>
      <c r="O141" s="356">
        <f>ROUND(N141*627.71,2)</f>
        <v>116126.35</v>
      </c>
      <c r="P141" s="356">
        <v>0</v>
      </c>
      <c r="Q141" s="356">
        <v>0</v>
      </c>
      <c r="R141" s="356">
        <v>163</v>
      </c>
      <c r="S141" s="356">
        <f>ROUND(R141*856.06,2)</f>
        <v>139537.78</v>
      </c>
      <c r="T141" s="366">
        <v>0</v>
      </c>
      <c r="U141" s="356">
        <v>0</v>
      </c>
      <c r="V141" s="367"/>
      <c r="W141" s="356">
        <v>0</v>
      </c>
      <c r="X141" s="356">
        <v>0</v>
      </c>
      <c r="Y141" s="356">
        <v>0</v>
      </c>
      <c r="Z141" s="356">
        <v>0</v>
      </c>
      <c r="AA141" s="356">
        <v>0</v>
      </c>
      <c r="AB141" s="356">
        <v>0</v>
      </c>
      <c r="AC141" s="356">
        <v>0</v>
      </c>
      <c r="AD141" s="356">
        <v>0</v>
      </c>
      <c r="AE141" s="356">
        <v>0</v>
      </c>
      <c r="AF141" s="356">
        <v>0</v>
      </c>
      <c r="AG141" s="356">
        <v>0</v>
      </c>
      <c r="AH141" s="356">
        <v>0</v>
      </c>
      <c r="AI141" s="356">
        <f>ROUND(429276+89876.55,2)</f>
        <v>519152.55</v>
      </c>
      <c r="AJ141" s="177">
        <f t="shared" ref="AJ141" si="99">ROUND((X141+H141+AI141)/95.5*3,2)</f>
        <v>60770.55</v>
      </c>
      <c r="AK141" s="177">
        <f t="shared" ref="AK141" si="100">ROUND((X141+H141+AI141)/95.5*1.5,2)</f>
        <v>30385.27</v>
      </c>
      <c r="AL141" s="177">
        <v>0</v>
      </c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Y141" s="125"/>
      <c r="BZ141" s="126"/>
      <c r="CA141" s="127"/>
      <c r="CB141" s="122"/>
      <c r="CC141" s="128"/>
    </row>
    <row r="142" spans="1:82" s="124" customFormat="1" ht="12" customHeight="1">
      <c r="A142" s="360">
        <v>122</v>
      </c>
      <c r="B142" s="395" t="s">
        <v>686</v>
      </c>
      <c r="C142" s="365"/>
      <c r="D142" s="392"/>
      <c r="E142" s="393"/>
      <c r="F142" s="394"/>
      <c r="G142" s="362">
        <f t="shared" si="93"/>
        <v>4615389.6900000004</v>
      </c>
      <c r="H142" s="356">
        <f t="shared" si="94"/>
        <v>3888544.6</v>
      </c>
      <c r="I142" s="362">
        <f>ROUND(242.99*'Приложение 1'!J140,2)</f>
        <v>790130.58</v>
      </c>
      <c r="J142" s="362">
        <v>2200</v>
      </c>
      <c r="K142" s="365">
        <f>ROUND(J142*1176.73,2)</f>
        <v>2588806</v>
      </c>
      <c r="L142" s="362">
        <v>40</v>
      </c>
      <c r="M142" s="362">
        <f>ROUND(L142*891.36*0.96,2)</f>
        <v>34228.22</v>
      </c>
      <c r="N142" s="356">
        <v>280</v>
      </c>
      <c r="O142" s="356">
        <f>ROUND(N142*627.71,2)</f>
        <v>175758.8</v>
      </c>
      <c r="P142" s="356">
        <v>0</v>
      </c>
      <c r="Q142" s="356">
        <v>0</v>
      </c>
      <c r="R142" s="356">
        <v>350</v>
      </c>
      <c r="S142" s="356">
        <f>ROUND(R142*856.06,2)</f>
        <v>299621</v>
      </c>
      <c r="T142" s="366">
        <v>0</v>
      </c>
      <c r="U142" s="356">
        <v>0</v>
      </c>
      <c r="V142" s="367"/>
      <c r="W142" s="356">
        <v>0</v>
      </c>
      <c r="X142" s="356">
        <v>0</v>
      </c>
      <c r="Y142" s="356">
        <v>0</v>
      </c>
      <c r="Z142" s="356">
        <v>0</v>
      </c>
      <c r="AA142" s="356">
        <v>0</v>
      </c>
      <c r="AB142" s="356">
        <v>0</v>
      </c>
      <c r="AC142" s="356">
        <v>0</v>
      </c>
      <c r="AD142" s="356">
        <v>0</v>
      </c>
      <c r="AE142" s="356">
        <v>0</v>
      </c>
      <c r="AF142" s="356">
        <v>0</v>
      </c>
      <c r="AG142" s="356">
        <v>0</v>
      </c>
      <c r="AH142" s="356">
        <v>0</v>
      </c>
      <c r="AI142" s="356">
        <f>ROUND(429276+89876.55,2)</f>
        <v>519152.55</v>
      </c>
      <c r="AJ142" s="177">
        <f t="shared" ref="AJ142" si="101">ROUND((X142+H142+AI142)/95.5*3,2)</f>
        <v>138461.69</v>
      </c>
      <c r="AK142" s="177">
        <f t="shared" ref="AK142" si="102">ROUND((X142+H142+AI142)/95.5*1.5,2)</f>
        <v>69230.850000000006</v>
      </c>
      <c r="AL142" s="177">
        <v>0</v>
      </c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Y142" s="125"/>
      <c r="BZ142" s="126"/>
      <c r="CA142" s="127"/>
      <c r="CB142" s="122"/>
      <c r="CC142" s="128"/>
    </row>
    <row r="143" spans="1:82" s="124" customFormat="1" ht="12" customHeight="1">
      <c r="A143" s="360">
        <v>123</v>
      </c>
      <c r="B143" s="395" t="s">
        <v>687</v>
      </c>
      <c r="C143" s="365"/>
      <c r="D143" s="392"/>
      <c r="E143" s="393"/>
      <c r="F143" s="394"/>
      <c r="G143" s="362">
        <f t="shared" si="93"/>
        <v>5714426.8600000003</v>
      </c>
      <c r="H143" s="356">
        <f t="shared" si="94"/>
        <v>4589648.3899999997</v>
      </c>
      <c r="I143" s="362">
        <f>ROUND(242.99*'Приложение 1'!J141,2)</f>
        <v>763693.27</v>
      </c>
      <c r="J143" s="362">
        <v>2000</v>
      </c>
      <c r="K143" s="365">
        <f>ROUND(J143*1176.73,2)</f>
        <v>2353460</v>
      </c>
      <c r="L143" s="362">
        <v>50</v>
      </c>
      <c r="M143" s="362">
        <f>ROUND(L143*891.36*0.96,2)</f>
        <v>42785.279999999999</v>
      </c>
      <c r="N143" s="356">
        <v>440</v>
      </c>
      <c r="O143" s="356">
        <f>ROUND(N143*627.71,2)</f>
        <v>276192.40000000002</v>
      </c>
      <c r="P143" s="356">
        <v>440</v>
      </c>
      <c r="Q143" s="356">
        <f>ROUND(P143*1699.83*0.97,2)</f>
        <v>725487.44</v>
      </c>
      <c r="R143" s="356">
        <v>500</v>
      </c>
      <c r="S143" s="356">
        <f>ROUND(R143*856.06,2)</f>
        <v>428030</v>
      </c>
      <c r="T143" s="366">
        <v>0</v>
      </c>
      <c r="U143" s="356">
        <v>0</v>
      </c>
      <c r="V143" s="367"/>
      <c r="W143" s="356">
        <v>0</v>
      </c>
      <c r="X143" s="356">
        <v>0</v>
      </c>
      <c r="Y143" s="356">
        <v>0</v>
      </c>
      <c r="Z143" s="356">
        <v>0</v>
      </c>
      <c r="AA143" s="356">
        <v>0</v>
      </c>
      <c r="AB143" s="356">
        <v>0</v>
      </c>
      <c r="AC143" s="356">
        <v>0</v>
      </c>
      <c r="AD143" s="356">
        <v>0</v>
      </c>
      <c r="AE143" s="356">
        <v>0</v>
      </c>
      <c r="AF143" s="356">
        <v>0</v>
      </c>
      <c r="AG143" s="356">
        <v>0</v>
      </c>
      <c r="AH143" s="356">
        <v>0</v>
      </c>
      <c r="AI143" s="356">
        <f>ROUND(348476.71+89876.55+429276,2)</f>
        <v>867629.26</v>
      </c>
      <c r="AJ143" s="177">
        <f t="shared" ref="AJ143" si="103">ROUND((X143+H143+AI143)/95.5*3,2)</f>
        <v>171432.81</v>
      </c>
      <c r="AK143" s="177">
        <f t="shared" ref="AK143" si="104">ROUND((X143+H143+AI143)/95.5*1.5,2)</f>
        <v>85716.4</v>
      </c>
      <c r="AL143" s="177">
        <v>0</v>
      </c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Y143" s="125"/>
      <c r="BZ143" s="126"/>
      <c r="CA143" s="127"/>
      <c r="CB143" s="122"/>
      <c r="CC143" s="128"/>
    </row>
    <row r="144" spans="1:82" s="124" customFormat="1" ht="27" customHeight="1">
      <c r="A144" s="374" t="s">
        <v>39</v>
      </c>
      <c r="B144" s="374"/>
      <c r="C144" s="356">
        <f>SUM(C137:C143)</f>
        <v>10924.8</v>
      </c>
      <c r="D144" s="360" t="s">
        <v>68</v>
      </c>
      <c r="E144" s="160"/>
      <c r="F144" s="160"/>
      <c r="G144" s="356">
        <f>ROUND(SUM(G137:G143),2)</f>
        <v>18649035.82</v>
      </c>
      <c r="H144" s="356">
        <f>ROUND(SUM(H137:H143),2)</f>
        <v>10778334.42</v>
      </c>
      <c r="I144" s="356">
        <f t="shared" ref="I144:U144" si="105">SUM(I137:I143)</f>
        <v>2338608.66</v>
      </c>
      <c r="J144" s="356">
        <f t="shared" si="105"/>
        <v>4980</v>
      </c>
      <c r="K144" s="356">
        <f t="shared" si="105"/>
        <v>5860115.4000000004</v>
      </c>
      <c r="L144" s="356">
        <f t="shared" si="105"/>
        <v>342.5</v>
      </c>
      <c r="M144" s="356">
        <f t="shared" si="105"/>
        <v>293079.17</v>
      </c>
      <c r="N144" s="356">
        <f t="shared" si="105"/>
        <v>999</v>
      </c>
      <c r="O144" s="356">
        <f t="shared" si="105"/>
        <v>627082.29</v>
      </c>
      <c r="P144" s="356">
        <f t="shared" si="105"/>
        <v>440</v>
      </c>
      <c r="Q144" s="356">
        <f t="shared" si="105"/>
        <v>725487.44</v>
      </c>
      <c r="R144" s="356">
        <f t="shared" si="105"/>
        <v>1091</v>
      </c>
      <c r="S144" s="356">
        <f t="shared" si="105"/>
        <v>933961.46</v>
      </c>
      <c r="T144" s="366">
        <f t="shared" si="105"/>
        <v>0</v>
      </c>
      <c r="U144" s="356">
        <f t="shared" si="105"/>
        <v>0</v>
      </c>
      <c r="V144" s="160" t="s">
        <v>68</v>
      </c>
      <c r="W144" s="356">
        <f t="shared" ref="W144:AL144" si="106">SUM(W137:W143)</f>
        <v>1162</v>
      </c>
      <c r="X144" s="356">
        <f t="shared" si="106"/>
        <v>4516531.32</v>
      </c>
      <c r="Y144" s="356">
        <f t="shared" si="106"/>
        <v>0</v>
      </c>
      <c r="Z144" s="356">
        <f t="shared" si="106"/>
        <v>0</v>
      </c>
      <c r="AA144" s="356">
        <f t="shared" si="106"/>
        <v>0</v>
      </c>
      <c r="AB144" s="356">
        <f t="shared" si="106"/>
        <v>0</v>
      </c>
      <c r="AC144" s="356">
        <f t="shared" si="106"/>
        <v>0</v>
      </c>
      <c r="AD144" s="356">
        <f t="shared" si="106"/>
        <v>0</v>
      </c>
      <c r="AE144" s="356">
        <f t="shared" si="106"/>
        <v>0</v>
      </c>
      <c r="AF144" s="356">
        <f t="shared" si="106"/>
        <v>0</v>
      </c>
      <c r="AG144" s="356">
        <f t="shared" si="106"/>
        <v>0</v>
      </c>
      <c r="AH144" s="356">
        <f t="shared" si="106"/>
        <v>0</v>
      </c>
      <c r="AI144" s="356">
        <f t="shared" si="106"/>
        <v>2514963.46</v>
      </c>
      <c r="AJ144" s="356">
        <f t="shared" si="106"/>
        <v>559471.09000000008</v>
      </c>
      <c r="AK144" s="356">
        <f t="shared" si="106"/>
        <v>279735.53000000003</v>
      </c>
      <c r="AL144" s="356">
        <f t="shared" si="106"/>
        <v>0</v>
      </c>
      <c r="AN144" s="122" t="e">
        <f>I144/#REF!</f>
        <v>#REF!</v>
      </c>
      <c r="AO144" s="122">
        <f t="shared" si="19"/>
        <v>1176.73</v>
      </c>
      <c r="AP144" s="122">
        <f t="shared" si="20"/>
        <v>855.70560583941597</v>
      </c>
      <c r="AQ144" s="122">
        <f t="shared" si="21"/>
        <v>627.71</v>
      </c>
      <c r="AR144" s="122">
        <f t="shared" si="22"/>
        <v>1648.8350909090907</v>
      </c>
      <c r="AS144" s="122">
        <f t="shared" si="23"/>
        <v>856.06</v>
      </c>
      <c r="AT144" s="122" t="e">
        <f t="shared" si="24"/>
        <v>#DIV/0!</v>
      </c>
      <c r="AU144" s="122">
        <f t="shared" si="25"/>
        <v>3886.86</v>
      </c>
      <c r="AV144" s="122" t="e">
        <f t="shared" si="26"/>
        <v>#DIV/0!</v>
      </c>
      <c r="AW144" s="122" t="e">
        <f t="shared" si="27"/>
        <v>#DIV/0!</v>
      </c>
      <c r="AX144" s="122" t="e">
        <f t="shared" si="28"/>
        <v>#DIV/0!</v>
      </c>
      <c r="AY144" s="122" t="e">
        <f>AI144/#REF!</f>
        <v>#REF!</v>
      </c>
      <c r="AZ144" s="122">
        <v>730.08</v>
      </c>
      <c r="BA144" s="122">
        <v>2070.12</v>
      </c>
      <c r="BB144" s="122">
        <v>848.92</v>
      </c>
      <c r="BC144" s="122">
        <v>819.73</v>
      </c>
      <c r="BD144" s="122">
        <v>611.5</v>
      </c>
      <c r="BE144" s="122">
        <v>1080.04</v>
      </c>
      <c r="BF144" s="122">
        <v>2671800.0099999998</v>
      </c>
      <c r="BG144" s="122">
        <f t="shared" si="29"/>
        <v>4422.8500000000004</v>
      </c>
      <c r="BH144" s="122">
        <v>8748.57</v>
      </c>
      <c r="BI144" s="122">
        <v>3389.61</v>
      </c>
      <c r="BJ144" s="122">
        <v>5995.76</v>
      </c>
      <c r="BK144" s="122">
        <v>548.62</v>
      </c>
      <c r="BL144" s="123" t="e">
        <f t="shared" si="30"/>
        <v>#REF!</v>
      </c>
      <c r="BM144" s="123" t="str">
        <f t="shared" si="31"/>
        <v xml:space="preserve"> </v>
      </c>
      <c r="BN144" s="123" t="str">
        <f t="shared" si="32"/>
        <v>+</v>
      </c>
      <c r="BO144" s="123" t="str">
        <f t="shared" si="33"/>
        <v xml:space="preserve"> </v>
      </c>
      <c r="BP144" s="123" t="str">
        <f t="shared" si="45"/>
        <v>+</v>
      </c>
      <c r="BQ144" s="123" t="str">
        <f t="shared" si="34"/>
        <v xml:space="preserve"> </v>
      </c>
      <c r="BR144" s="123" t="e">
        <f t="shared" si="35"/>
        <v>#DIV/0!</v>
      </c>
      <c r="BS144" s="123" t="str">
        <f t="shared" si="36"/>
        <v xml:space="preserve"> </v>
      </c>
      <c r="BT144" s="123" t="e">
        <f t="shared" si="37"/>
        <v>#DIV/0!</v>
      </c>
      <c r="BU144" s="123" t="e">
        <f t="shared" si="38"/>
        <v>#DIV/0!</v>
      </c>
      <c r="BV144" s="123" t="e">
        <f t="shared" si="39"/>
        <v>#DIV/0!</v>
      </c>
      <c r="BW144" s="123" t="e">
        <f t="shared" si="46"/>
        <v>#REF!</v>
      </c>
      <c r="BY144" s="125">
        <f t="shared" si="52"/>
        <v>3.000000082577996</v>
      </c>
      <c r="BZ144" s="126">
        <f t="shared" si="53"/>
        <v>1.4999999608558852</v>
      </c>
      <c r="CA144" s="127">
        <f t="shared" si="54"/>
        <v>16049.084182444063</v>
      </c>
      <c r="CB144" s="122">
        <f t="shared" si="55"/>
        <v>4621.88</v>
      </c>
      <c r="CC144" s="128" t="str">
        <f t="shared" si="56"/>
        <v>+</v>
      </c>
    </row>
    <row r="145" spans="1:82" s="124" customFormat="1" ht="12" customHeight="1">
      <c r="A145" s="358" t="s">
        <v>41</v>
      </c>
      <c r="B145" s="359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N145" s="122" t="e">
        <f>I145/#REF!</f>
        <v>#REF!</v>
      </c>
      <c r="AO145" s="122" t="e">
        <f t="shared" si="19"/>
        <v>#DIV/0!</v>
      </c>
      <c r="AP145" s="122" t="e">
        <f t="shared" si="20"/>
        <v>#DIV/0!</v>
      </c>
      <c r="AQ145" s="122" t="e">
        <f t="shared" si="21"/>
        <v>#DIV/0!</v>
      </c>
      <c r="AR145" s="122" t="e">
        <f t="shared" si="22"/>
        <v>#DIV/0!</v>
      </c>
      <c r="AS145" s="122" t="e">
        <f t="shared" si="23"/>
        <v>#DIV/0!</v>
      </c>
      <c r="AT145" s="122" t="e">
        <f t="shared" si="24"/>
        <v>#DIV/0!</v>
      </c>
      <c r="AU145" s="122" t="e">
        <f t="shared" si="25"/>
        <v>#DIV/0!</v>
      </c>
      <c r="AV145" s="122" t="e">
        <f t="shared" si="26"/>
        <v>#DIV/0!</v>
      </c>
      <c r="AW145" s="122" t="e">
        <f t="shared" si="27"/>
        <v>#DIV/0!</v>
      </c>
      <c r="AX145" s="122" t="e">
        <f t="shared" si="28"/>
        <v>#DIV/0!</v>
      </c>
      <c r="AY145" s="122" t="e">
        <f>AI145/#REF!</f>
        <v>#REF!</v>
      </c>
      <c r="AZ145" s="122">
        <v>730.08</v>
      </c>
      <c r="BA145" s="122">
        <v>2070.12</v>
      </c>
      <c r="BB145" s="122">
        <v>848.92</v>
      </c>
      <c r="BC145" s="122">
        <v>819.73</v>
      </c>
      <c r="BD145" s="122">
        <v>611.5</v>
      </c>
      <c r="BE145" s="122">
        <v>1080.04</v>
      </c>
      <c r="BF145" s="122">
        <v>2671800.0099999998</v>
      </c>
      <c r="BG145" s="122">
        <f t="shared" si="29"/>
        <v>4422.8500000000004</v>
      </c>
      <c r="BH145" s="122">
        <v>8748.57</v>
      </c>
      <c r="BI145" s="122">
        <v>3389.61</v>
      </c>
      <c r="BJ145" s="122">
        <v>5995.76</v>
      </c>
      <c r="BK145" s="122">
        <v>548.62</v>
      </c>
      <c r="BL145" s="123" t="e">
        <f t="shared" si="30"/>
        <v>#REF!</v>
      </c>
      <c r="BM145" s="123" t="e">
        <f t="shared" si="31"/>
        <v>#DIV/0!</v>
      </c>
      <c r="BN145" s="123" t="e">
        <f t="shared" si="32"/>
        <v>#DIV/0!</v>
      </c>
      <c r="BO145" s="123" t="e">
        <f t="shared" si="33"/>
        <v>#DIV/0!</v>
      </c>
      <c r="BP145" s="123" t="e">
        <f t="shared" si="45"/>
        <v>#DIV/0!</v>
      </c>
      <c r="BQ145" s="123" t="e">
        <f t="shared" si="34"/>
        <v>#DIV/0!</v>
      </c>
      <c r="BR145" s="123" t="e">
        <f t="shared" si="35"/>
        <v>#DIV/0!</v>
      </c>
      <c r="BS145" s="123" t="e">
        <f t="shared" si="36"/>
        <v>#DIV/0!</v>
      </c>
      <c r="BT145" s="123" t="e">
        <f t="shared" si="37"/>
        <v>#DIV/0!</v>
      </c>
      <c r="BU145" s="123" t="e">
        <f t="shared" si="38"/>
        <v>#DIV/0!</v>
      </c>
      <c r="BV145" s="123" t="e">
        <f t="shared" si="39"/>
        <v>#DIV/0!</v>
      </c>
      <c r="BW145" s="123" t="e">
        <f t="shared" si="46"/>
        <v>#REF!</v>
      </c>
      <c r="BY145" s="125" t="e">
        <f t="shared" si="52"/>
        <v>#DIV/0!</v>
      </c>
      <c r="BZ145" s="126" t="e">
        <f t="shared" si="53"/>
        <v>#DIV/0!</v>
      </c>
      <c r="CA145" s="127" t="e">
        <f t="shared" si="54"/>
        <v>#DIV/0!</v>
      </c>
      <c r="CB145" s="122">
        <f t="shared" si="55"/>
        <v>4621.88</v>
      </c>
      <c r="CC145" s="128" t="e">
        <f t="shared" si="56"/>
        <v>#DIV/0!</v>
      </c>
    </row>
    <row r="146" spans="1:82" s="124" customFormat="1" ht="12" customHeight="1">
      <c r="A146" s="360">
        <v>124</v>
      </c>
      <c r="B146" s="396" t="s">
        <v>220</v>
      </c>
      <c r="C146" s="365">
        <v>1523.7</v>
      </c>
      <c r="D146" s="397"/>
      <c r="E146" s="398"/>
      <c r="F146" s="398"/>
      <c r="G146" s="362">
        <f t="shared" ref="G146:G148" si="107">ROUND(H146+U146+X146+Z146+AB146+AD146+AF146+AH146+AI146+AJ146+AK146+AL146,2)</f>
        <v>1119448.3600000001</v>
      </c>
      <c r="H146" s="356">
        <f>I146+K146+M146+O146+Q146+S146</f>
        <v>549920.63</v>
      </c>
      <c r="I146" s="362">
        <f>ROUND(242.99*'Приложение 1'!J144,2)</f>
        <v>109017.46</v>
      </c>
      <c r="J146" s="365">
        <v>208</v>
      </c>
      <c r="K146" s="365">
        <f>ROUND(J146*1176.73,2)</f>
        <v>244759.84</v>
      </c>
      <c r="L146" s="365">
        <v>0</v>
      </c>
      <c r="M146" s="365">
        <v>0</v>
      </c>
      <c r="N146" s="356">
        <v>127</v>
      </c>
      <c r="O146" s="356">
        <f>ROUND(N146*627.71,2)</f>
        <v>79719.17</v>
      </c>
      <c r="P146" s="356">
        <v>0</v>
      </c>
      <c r="Q146" s="356">
        <v>0</v>
      </c>
      <c r="R146" s="356">
        <v>136</v>
      </c>
      <c r="S146" s="356">
        <f>ROUND(R146*856.06,2)</f>
        <v>116424.16</v>
      </c>
      <c r="T146" s="366">
        <v>0</v>
      </c>
      <c r="U146" s="356">
        <v>0</v>
      </c>
      <c r="V146" s="398"/>
      <c r="W146" s="356">
        <v>0</v>
      </c>
      <c r="X146" s="356">
        <v>0</v>
      </c>
      <c r="Y146" s="177">
        <v>0</v>
      </c>
      <c r="Z146" s="177">
        <v>0</v>
      </c>
      <c r="AA146" s="177">
        <v>0</v>
      </c>
      <c r="AB146" s="177">
        <v>0</v>
      </c>
      <c r="AC146" s="177">
        <v>0</v>
      </c>
      <c r="AD146" s="177">
        <v>0</v>
      </c>
      <c r="AE146" s="177">
        <v>0</v>
      </c>
      <c r="AF146" s="177">
        <v>0</v>
      </c>
      <c r="AG146" s="177">
        <v>0</v>
      </c>
      <c r="AH146" s="177">
        <v>0</v>
      </c>
      <c r="AI146" s="356">
        <f>ROUND(429276+89876.55,2)</f>
        <v>519152.55</v>
      </c>
      <c r="AJ146" s="177">
        <f>ROUND((X146+H146+AI146)/95.5*3,2)</f>
        <v>33583.449999999997</v>
      </c>
      <c r="AK146" s="177">
        <f>ROUND((X146+H146+AI146)/95.5*1.5,2)</f>
        <v>16791.73</v>
      </c>
      <c r="AL146" s="177">
        <v>0</v>
      </c>
      <c r="AN146" s="122" t="e">
        <f>I146/#REF!</f>
        <v>#REF!</v>
      </c>
      <c r="AO146" s="122">
        <f t="shared" si="19"/>
        <v>1176.73</v>
      </c>
      <c r="AP146" s="122" t="e">
        <f t="shared" si="20"/>
        <v>#DIV/0!</v>
      </c>
      <c r="AQ146" s="122">
        <f t="shared" si="21"/>
        <v>627.71</v>
      </c>
      <c r="AR146" s="122" t="e">
        <f t="shared" si="22"/>
        <v>#DIV/0!</v>
      </c>
      <c r="AS146" s="122">
        <f t="shared" si="23"/>
        <v>856.06000000000006</v>
      </c>
      <c r="AT146" s="122" t="e">
        <f t="shared" si="24"/>
        <v>#DIV/0!</v>
      </c>
      <c r="AU146" s="122" t="e">
        <f t="shared" si="25"/>
        <v>#DIV/0!</v>
      </c>
      <c r="AV146" s="122" t="e">
        <f t="shared" si="26"/>
        <v>#DIV/0!</v>
      </c>
      <c r="AW146" s="122" t="e">
        <f t="shared" si="27"/>
        <v>#DIV/0!</v>
      </c>
      <c r="AX146" s="122" t="e">
        <f t="shared" si="28"/>
        <v>#DIV/0!</v>
      </c>
      <c r="AY146" s="122" t="e">
        <f>AI146/#REF!</f>
        <v>#REF!</v>
      </c>
      <c r="AZ146" s="122">
        <v>730.08</v>
      </c>
      <c r="BA146" s="122">
        <v>2070.12</v>
      </c>
      <c r="BB146" s="122">
        <v>848.92</v>
      </c>
      <c r="BC146" s="122">
        <v>819.73</v>
      </c>
      <c r="BD146" s="122">
        <v>611.5</v>
      </c>
      <c r="BE146" s="122">
        <v>1080.04</v>
      </c>
      <c r="BF146" s="122">
        <v>2671800.0099999998</v>
      </c>
      <c r="BG146" s="122">
        <f t="shared" si="29"/>
        <v>4422.8500000000004</v>
      </c>
      <c r="BH146" s="122">
        <v>8748.57</v>
      </c>
      <c r="BI146" s="122">
        <v>3389.61</v>
      </c>
      <c r="BJ146" s="122">
        <v>5995.76</v>
      </c>
      <c r="BK146" s="122">
        <v>548.62</v>
      </c>
      <c r="BL146" s="123" t="e">
        <f t="shared" si="30"/>
        <v>#REF!</v>
      </c>
      <c r="BM146" s="123" t="str">
        <f t="shared" si="31"/>
        <v xml:space="preserve"> </v>
      </c>
      <c r="BN146" s="123" t="e">
        <f t="shared" si="32"/>
        <v>#DIV/0!</v>
      </c>
      <c r="BO146" s="123" t="str">
        <f t="shared" si="33"/>
        <v xml:space="preserve"> </v>
      </c>
      <c r="BP146" s="123" t="e">
        <f t="shared" si="45"/>
        <v>#DIV/0!</v>
      </c>
      <c r="BQ146" s="123" t="str">
        <f t="shared" si="34"/>
        <v xml:space="preserve"> </v>
      </c>
      <c r="BR146" s="123" t="e">
        <f t="shared" si="35"/>
        <v>#DIV/0!</v>
      </c>
      <c r="BS146" s="123" t="e">
        <f t="shared" si="36"/>
        <v>#DIV/0!</v>
      </c>
      <c r="BT146" s="123" t="e">
        <f t="shared" si="37"/>
        <v>#DIV/0!</v>
      </c>
      <c r="BU146" s="123" t="e">
        <f t="shared" si="38"/>
        <v>#DIV/0!</v>
      </c>
      <c r="BV146" s="123" t="e">
        <f t="shared" si="39"/>
        <v>#DIV/0!</v>
      </c>
      <c r="BW146" s="123" t="e">
        <f t="shared" si="46"/>
        <v>#REF!</v>
      </c>
      <c r="BY146" s="125">
        <f t="shared" si="52"/>
        <v>2.9999999285362295</v>
      </c>
      <c r="BZ146" s="126">
        <f t="shared" si="53"/>
        <v>1.5000004109166767</v>
      </c>
      <c r="CA146" s="127" t="e">
        <f t="shared" si="54"/>
        <v>#DIV/0!</v>
      </c>
      <c r="CB146" s="122">
        <f t="shared" si="55"/>
        <v>4621.88</v>
      </c>
      <c r="CC146" s="128" t="e">
        <f t="shared" si="56"/>
        <v>#DIV/0!</v>
      </c>
    </row>
    <row r="147" spans="1:82" s="124" customFormat="1" ht="12" customHeight="1">
      <c r="A147" s="360">
        <v>125</v>
      </c>
      <c r="B147" s="396" t="s">
        <v>223</v>
      </c>
      <c r="C147" s="365">
        <v>848.3</v>
      </c>
      <c r="D147" s="397"/>
      <c r="E147" s="398"/>
      <c r="F147" s="398"/>
      <c r="G147" s="362">
        <f t="shared" si="107"/>
        <v>104898.02</v>
      </c>
      <c r="H147" s="356">
        <f t="shared" ref="H147:H148" si="108">I147+K147+M147+O147+Q147+S147</f>
        <v>100177.61</v>
      </c>
      <c r="I147" s="362">
        <f>ROUND(242.99*'Приложение 1'!J145,2)</f>
        <v>61670.86</v>
      </c>
      <c r="J147" s="365">
        <v>0</v>
      </c>
      <c r="K147" s="365">
        <v>0</v>
      </c>
      <c r="L147" s="365">
        <v>45</v>
      </c>
      <c r="M147" s="362">
        <f>ROUND(L147*891.36*0.96,2)</f>
        <v>38506.75</v>
      </c>
      <c r="N147" s="365">
        <v>0</v>
      </c>
      <c r="O147" s="365">
        <v>0</v>
      </c>
      <c r="P147" s="356">
        <v>0</v>
      </c>
      <c r="Q147" s="356">
        <v>0</v>
      </c>
      <c r="R147" s="356">
        <v>0</v>
      </c>
      <c r="S147" s="356">
        <f>ROUND(R147*856.06,2)</f>
        <v>0</v>
      </c>
      <c r="T147" s="366">
        <v>0</v>
      </c>
      <c r="U147" s="356">
        <v>0</v>
      </c>
      <c r="V147" s="398"/>
      <c r="W147" s="356">
        <v>0</v>
      </c>
      <c r="X147" s="356">
        <v>0</v>
      </c>
      <c r="Y147" s="356">
        <v>0</v>
      </c>
      <c r="Z147" s="356">
        <v>0</v>
      </c>
      <c r="AA147" s="356">
        <v>0</v>
      </c>
      <c r="AB147" s="356">
        <v>0</v>
      </c>
      <c r="AC147" s="356">
        <v>0</v>
      </c>
      <c r="AD147" s="356">
        <v>0</v>
      </c>
      <c r="AE147" s="356">
        <v>0</v>
      </c>
      <c r="AF147" s="356">
        <v>0</v>
      </c>
      <c r="AG147" s="356">
        <v>0</v>
      </c>
      <c r="AH147" s="356">
        <v>0</v>
      </c>
      <c r="AI147" s="356">
        <v>0</v>
      </c>
      <c r="AJ147" s="177">
        <f>ROUND((X147+H147+AI147)/95.5*3,2)</f>
        <v>3146.94</v>
      </c>
      <c r="AK147" s="177">
        <f>ROUND((X147+H147+AI147)/95.5*1.5,2)</f>
        <v>1573.47</v>
      </c>
      <c r="AL147" s="177">
        <v>0</v>
      </c>
      <c r="AN147" s="122" t="e">
        <f>I147/#REF!</f>
        <v>#REF!</v>
      </c>
      <c r="AO147" s="122" t="e">
        <f t="shared" si="19"/>
        <v>#DIV/0!</v>
      </c>
      <c r="AP147" s="122">
        <f t="shared" si="20"/>
        <v>855.70555555555552</v>
      </c>
      <c r="AQ147" s="122" t="e">
        <f t="shared" si="21"/>
        <v>#DIV/0!</v>
      </c>
      <c r="AR147" s="122" t="e">
        <f t="shared" si="22"/>
        <v>#DIV/0!</v>
      </c>
      <c r="AS147" s="122" t="e">
        <f t="shared" si="23"/>
        <v>#DIV/0!</v>
      </c>
      <c r="AT147" s="122" t="e">
        <f t="shared" si="24"/>
        <v>#DIV/0!</v>
      </c>
      <c r="AU147" s="122" t="e">
        <f t="shared" si="25"/>
        <v>#DIV/0!</v>
      </c>
      <c r="AV147" s="122" t="e">
        <f t="shared" si="26"/>
        <v>#DIV/0!</v>
      </c>
      <c r="AW147" s="122" t="e">
        <f t="shared" si="27"/>
        <v>#DIV/0!</v>
      </c>
      <c r="AX147" s="122" t="e">
        <f t="shared" si="28"/>
        <v>#DIV/0!</v>
      </c>
      <c r="AY147" s="122" t="e">
        <f>AI147/#REF!</f>
        <v>#REF!</v>
      </c>
      <c r="AZ147" s="122">
        <v>730.08</v>
      </c>
      <c r="BA147" s="122">
        <v>2070.12</v>
      </c>
      <c r="BB147" s="122">
        <v>848.92</v>
      </c>
      <c r="BC147" s="122">
        <v>819.73</v>
      </c>
      <c r="BD147" s="122">
        <v>611.5</v>
      </c>
      <c r="BE147" s="122">
        <v>1080.04</v>
      </c>
      <c r="BF147" s="122">
        <v>2671800.0099999998</v>
      </c>
      <c r="BG147" s="122">
        <f t="shared" si="29"/>
        <v>4422.8500000000004</v>
      </c>
      <c r="BH147" s="122">
        <v>8748.57</v>
      </c>
      <c r="BI147" s="122">
        <v>3389.61</v>
      </c>
      <c r="BJ147" s="122">
        <v>5995.76</v>
      </c>
      <c r="BK147" s="122">
        <v>548.62</v>
      </c>
      <c r="BL147" s="123" t="e">
        <f t="shared" si="30"/>
        <v>#REF!</v>
      </c>
      <c r="BM147" s="123" t="e">
        <f t="shared" si="31"/>
        <v>#DIV/0!</v>
      </c>
      <c r="BN147" s="123" t="str">
        <f t="shared" si="32"/>
        <v>+</v>
      </c>
      <c r="BO147" s="123" t="e">
        <f t="shared" si="33"/>
        <v>#DIV/0!</v>
      </c>
      <c r="BP147" s="123" t="e">
        <f t="shared" si="45"/>
        <v>#DIV/0!</v>
      </c>
      <c r="BQ147" s="123" t="e">
        <f t="shared" si="34"/>
        <v>#DIV/0!</v>
      </c>
      <c r="BR147" s="123" t="e">
        <f t="shared" si="35"/>
        <v>#DIV/0!</v>
      </c>
      <c r="BS147" s="123" t="e">
        <f t="shared" si="36"/>
        <v>#DIV/0!</v>
      </c>
      <c r="BT147" s="123" t="e">
        <f t="shared" si="37"/>
        <v>#DIV/0!</v>
      </c>
      <c r="BU147" s="123" t="e">
        <f t="shared" si="38"/>
        <v>#DIV/0!</v>
      </c>
      <c r="BV147" s="123" t="e">
        <f t="shared" si="39"/>
        <v>#DIV/0!</v>
      </c>
      <c r="BW147" s="123" t="e">
        <f t="shared" si="46"/>
        <v>#REF!</v>
      </c>
      <c r="BY147" s="125">
        <f t="shared" si="52"/>
        <v>2.9999994280158959</v>
      </c>
      <c r="BZ147" s="126">
        <f t="shared" si="53"/>
        <v>1.499999714007948</v>
      </c>
      <c r="CA147" s="127" t="e">
        <f t="shared" si="54"/>
        <v>#DIV/0!</v>
      </c>
      <c r="CB147" s="122">
        <f t="shared" si="55"/>
        <v>4621.88</v>
      </c>
      <c r="CC147" s="128" t="e">
        <f t="shared" si="56"/>
        <v>#DIV/0!</v>
      </c>
    </row>
    <row r="148" spans="1:82" s="124" customFormat="1" ht="12" customHeight="1">
      <c r="A148" s="360">
        <v>126</v>
      </c>
      <c r="B148" s="396" t="s">
        <v>225</v>
      </c>
      <c r="C148" s="365"/>
      <c r="D148" s="397"/>
      <c r="E148" s="398"/>
      <c r="F148" s="398"/>
      <c r="G148" s="362">
        <f t="shared" si="107"/>
        <v>3328963.61</v>
      </c>
      <c r="H148" s="356">
        <f t="shared" si="108"/>
        <v>2660007.7000000002</v>
      </c>
      <c r="I148" s="362">
        <f>ROUND(242.99*'Приложение 1'!J146,2)</f>
        <v>671648.66</v>
      </c>
      <c r="J148" s="365">
        <v>960</v>
      </c>
      <c r="K148" s="365">
        <f>ROUND(J148*1176.73,2)</f>
        <v>1129660.8</v>
      </c>
      <c r="L148" s="365">
        <v>560</v>
      </c>
      <c r="M148" s="362">
        <f>ROUND(L148*891.36*0.96,2)</f>
        <v>479195.14</v>
      </c>
      <c r="N148" s="356">
        <v>250</v>
      </c>
      <c r="O148" s="356">
        <f>ROUND(N148*627.71,2)</f>
        <v>156927.5</v>
      </c>
      <c r="P148" s="356">
        <v>0</v>
      </c>
      <c r="Q148" s="356">
        <v>0</v>
      </c>
      <c r="R148" s="356">
        <v>260</v>
      </c>
      <c r="S148" s="356">
        <f>ROUND(R148*856.06,2)</f>
        <v>222575.6</v>
      </c>
      <c r="T148" s="366">
        <v>0</v>
      </c>
      <c r="U148" s="356">
        <v>0</v>
      </c>
      <c r="V148" s="398"/>
      <c r="W148" s="356">
        <v>0</v>
      </c>
      <c r="X148" s="356">
        <v>0</v>
      </c>
      <c r="Y148" s="177">
        <v>0</v>
      </c>
      <c r="Z148" s="177">
        <v>0</v>
      </c>
      <c r="AA148" s="177">
        <v>0</v>
      </c>
      <c r="AB148" s="177">
        <v>0</v>
      </c>
      <c r="AC148" s="177">
        <v>0</v>
      </c>
      <c r="AD148" s="177">
        <v>0</v>
      </c>
      <c r="AE148" s="177">
        <v>0</v>
      </c>
      <c r="AF148" s="177">
        <v>0</v>
      </c>
      <c r="AG148" s="177">
        <v>0</v>
      </c>
      <c r="AH148" s="177">
        <v>0</v>
      </c>
      <c r="AI148" s="356">
        <f>ROUND(429276+89876.55,2)</f>
        <v>519152.55</v>
      </c>
      <c r="AJ148" s="177">
        <f>ROUND((X148+H148+AI148)/95.5*3,2)</f>
        <v>99868.91</v>
      </c>
      <c r="AK148" s="177">
        <f>ROUND((X148+H148+AI148)/95.5*1.5,2)</f>
        <v>49934.45</v>
      </c>
      <c r="AL148" s="177">
        <v>0</v>
      </c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Y148" s="125"/>
      <c r="BZ148" s="126"/>
      <c r="CA148" s="127" t="e">
        <f t="shared" si="54"/>
        <v>#DIV/0!</v>
      </c>
      <c r="CB148" s="122"/>
      <c r="CC148" s="128"/>
    </row>
    <row r="149" spans="1:82" s="124" customFormat="1" ht="29.25" customHeight="1">
      <c r="A149" s="374" t="s">
        <v>965</v>
      </c>
      <c r="B149" s="374"/>
      <c r="C149" s="356">
        <f>SUM(C146:C148)</f>
        <v>2372</v>
      </c>
      <c r="D149" s="360" t="s">
        <v>68</v>
      </c>
      <c r="E149" s="360"/>
      <c r="F149" s="360"/>
      <c r="G149" s="356">
        <f t="shared" ref="G149:U149" si="109">ROUND(SUM(G146:G148),2)</f>
        <v>4553309.99</v>
      </c>
      <c r="H149" s="356">
        <f t="shared" si="109"/>
        <v>3310105.94</v>
      </c>
      <c r="I149" s="356">
        <f t="shared" si="109"/>
        <v>842336.98</v>
      </c>
      <c r="J149" s="356">
        <f t="shared" si="109"/>
        <v>1168</v>
      </c>
      <c r="K149" s="356">
        <f t="shared" si="109"/>
        <v>1374420.64</v>
      </c>
      <c r="L149" s="356">
        <f t="shared" si="109"/>
        <v>605</v>
      </c>
      <c r="M149" s="356">
        <f t="shared" si="109"/>
        <v>517701.89</v>
      </c>
      <c r="N149" s="356">
        <f t="shared" si="109"/>
        <v>377</v>
      </c>
      <c r="O149" s="356">
        <f t="shared" si="109"/>
        <v>236646.67</v>
      </c>
      <c r="P149" s="356">
        <f t="shared" si="109"/>
        <v>0</v>
      </c>
      <c r="Q149" s="356">
        <f t="shared" si="109"/>
        <v>0</v>
      </c>
      <c r="R149" s="356">
        <f t="shared" si="109"/>
        <v>396</v>
      </c>
      <c r="S149" s="356">
        <f t="shared" si="109"/>
        <v>338999.76</v>
      </c>
      <c r="T149" s="366">
        <f t="shared" si="109"/>
        <v>0</v>
      </c>
      <c r="U149" s="356">
        <f t="shared" si="109"/>
        <v>0</v>
      </c>
      <c r="V149" s="360" t="s">
        <v>68</v>
      </c>
      <c r="W149" s="356">
        <f t="shared" ref="W149:AK149" si="110">ROUND(SUM(W146:W148),2)</f>
        <v>0</v>
      </c>
      <c r="X149" s="356">
        <f t="shared" si="110"/>
        <v>0</v>
      </c>
      <c r="Y149" s="356">
        <f t="shared" si="110"/>
        <v>0</v>
      </c>
      <c r="Z149" s="356">
        <f t="shared" si="110"/>
        <v>0</v>
      </c>
      <c r="AA149" s="356">
        <f t="shared" si="110"/>
        <v>0</v>
      </c>
      <c r="AB149" s="356">
        <f t="shared" si="110"/>
        <v>0</v>
      </c>
      <c r="AC149" s="356">
        <f t="shared" si="110"/>
        <v>0</v>
      </c>
      <c r="AD149" s="356">
        <f t="shared" si="110"/>
        <v>0</v>
      </c>
      <c r="AE149" s="356">
        <f t="shared" si="110"/>
        <v>0</v>
      </c>
      <c r="AF149" s="356">
        <f t="shared" si="110"/>
        <v>0</v>
      </c>
      <c r="AG149" s="356">
        <f t="shared" si="110"/>
        <v>0</v>
      </c>
      <c r="AH149" s="356">
        <f t="shared" si="110"/>
        <v>0</v>
      </c>
      <c r="AI149" s="356">
        <f t="shared" si="110"/>
        <v>1038305.1</v>
      </c>
      <c r="AJ149" s="356">
        <f t="shared" si="110"/>
        <v>136599.29999999999</v>
      </c>
      <c r="AK149" s="356">
        <f t="shared" si="110"/>
        <v>68299.649999999994</v>
      </c>
      <c r="AL149" s="356">
        <f>SUM(AL146:AL148)</f>
        <v>0</v>
      </c>
      <c r="AN149" s="122" t="e">
        <f>I149/#REF!</f>
        <v>#REF!</v>
      </c>
      <c r="AO149" s="122">
        <f t="shared" si="19"/>
        <v>1176.73</v>
      </c>
      <c r="AP149" s="122">
        <f t="shared" si="20"/>
        <v>855.70560330578519</v>
      </c>
      <c r="AQ149" s="122">
        <f t="shared" si="21"/>
        <v>627.71</v>
      </c>
      <c r="AR149" s="122" t="e">
        <f t="shared" si="22"/>
        <v>#DIV/0!</v>
      </c>
      <c r="AS149" s="122">
        <f t="shared" si="23"/>
        <v>856.06000000000006</v>
      </c>
      <c r="AT149" s="122" t="e">
        <f t="shared" si="24"/>
        <v>#DIV/0!</v>
      </c>
      <c r="AU149" s="122" t="e">
        <f t="shared" si="25"/>
        <v>#DIV/0!</v>
      </c>
      <c r="AV149" s="122" t="e">
        <f t="shared" si="26"/>
        <v>#DIV/0!</v>
      </c>
      <c r="AW149" s="122" t="e">
        <f t="shared" si="27"/>
        <v>#DIV/0!</v>
      </c>
      <c r="AX149" s="122" t="e">
        <f t="shared" si="28"/>
        <v>#DIV/0!</v>
      </c>
      <c r="AY149" s="122" t="e">
        <f>AI149/#REF!</f>
        <v>#REF!</v>
      </c>
      <c r="AZ149" s="122">
        <v>730.08</v>
      </c>
      <c r="BA149" s="122">
        <v>2070.12</v>
      </c>
      <c r="BB149" s="122">
        <v>848.92</v>
      </c>
      <c r="BC149" s="122">
        <v>819.73</v>
      </c>
      <c r="BD149" s="122">
        <v>611.5</v>
      </c>
      <c r="BE149" s="122">
        <v>1080.04</v>
      </c>
      <c r="BF149" s="122">
        <v>2671800.0099999998</v>
      </c>
      <c r="BG149" s="122">
        <f t="shared" si="29"/>
        <v>4422.8500000000004</v>
      </c>
      <c r="BH149" s="122">
        <v>8748.57</v>
      </c>
      <c r="BI149" s="122">
        <v>3389.61</v>
      </c>
      <c r="BJ149" s="122">
        <v>5995.76</v>
      </c>
      <c r="BK149" s="122">
        <v>548.62</v>
      </c>
      <c r="BL149" s="123" t="e">
        <f t="shared" si="30"/>
        <v>#REF!</v>
      </c>
      <c r="BM149" s="123" t="str">
        <f t="shared" si="31"/>
        <v xml:space="preserve"> </v>
      </c>
      <c r="BN149" s="123" t="str">
        <f t="shared" si="32"/>
        <v>+</v>
      </c>
      <c r="BO149" s="123" t="str">
        <f t="shared" si="33"/>
        <v xml:space="preserve"> </v>
      </c>
      <c r="BP149" s="123" t="e">
        <f t="shared" si="45"/>
        <v>#DIV/0!</v>
      </c>
      <c r="BQ149" s="123" t="str">
        <f t="shared" si="34"/>
        <v xml:space="preserve"> </v>
      </c>
      <c r="BR149" s="123" t="e">
        <f t="shared" si="35"/>
        <v>#DIV/0!</v>
      </c>
      <c r="BS149" s="123" t="e">
        <f t="shared" si="36"/>
        <v>#DIV/0!</v>
      </c>
      <c r="BT149" s="123" t="e">
        <f t="shared" si="37"/>
        <v>#DIV/0!</v>
      </c>
      <c r="BU149" s="123" t="e">
        <f t="shared" si="38"/>
        <v>#DIV/0!</v>
      </c>
      <c r="BV149" s="123" t="e">
        <f t="shared" si="39"/>
        <v>#DIV/0!</v>
      </c>
      <c r="BW149" s="123" t="e">
        <f t="shared" si="46"/>
        <v>#REF!</v>
      </c>
      <c r="BY149" s="125">
        <f t="shared" si="52"/>
        <v>3.0000000065886132</v>
      </c>
      <c r="BZ149" s="126">
        <f t="shared" si="53"/>
        <v>1.5000000032943066</v>
      </c>
      <c r="CA149" s="127" t="e">
        <f t="shared" si="54"/>
        <v>#DIV/0!</v>
      </c>
      <c r="CB149" s="122">
        <f t="shared" si="55"/>
        <v>4621.88</v>
      </c>
      <c r="CC149" s="128" t="e">
        <f t="shared" si="56"/>
        <v>#DIV/0!</v>
      </c>
    </row>
    <row r="150" spans="1:82" s="124" customFormat="1" ht="12" customHeight="1">
      <c r="A150" s="399" t="s">
        <v>44</v>
      </c>
      <c r="B150" s="400"/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00"/>
      <c r="AI150" s="400"/>
      <c r="AJ150" s="400"/>
      <c r="AK150" s="400"/>
      <c r="AL150" s="400"/>
      <c r="AN150" s="122" t="e">
        <f>I150/#REF!</f>
        <v>#REF!</v>
      </c>
      <c r="AO150" s="122" t="e">
        <f t="shared" si="19"/>
        <v>#DIV/0!</v>
      </c>
      <c r="AP150" s="122" t="e">
        <f t="shared" si="20"/>
        <v>#DIV/0!</v>
      </c>
      <c r="AQ150" s="122" t="e">
        <f t="shared" si="21"/>
        <v>#DIV/0!</v>
      </c>
      <c r="AR150" s="122" t="e">
        <f t="shared" si="22"/>
        <v>#DIV/0!</v>
      </c>
      <c r="AS150" s="122" t="e">
        <f t="shared" si="23"/>
        <v>#DIV/0!</v>
      </c>
      <c r="AT150" s="122" t="e">
        <f t="shared" si="24"/>
        <v>#DIV/0!</v>
      </c>
      <c r="AU150" s="122" t="e">
        <f t="shared" si="25"/>
        <v>#DIV/0!</v>
      </c>
      <c r="AV150" s="122" t="e">
        <f t="shared" si="26"/>
        <v>#DIV/0!</v>
      </c>
      <c r="AW150" s="122" t="e">
        <f t="shared" si="27"/>
        <v>#DIV/0!</v>
      </c>
      <c r="AX150" s="122" t="e">
        <f t="shared" si="28"/>
        <v>#DIV/0!</v>
      </c>
      <c r="AY150" s="122" t="e">
        <f>AI150/#REF!</f>
        <v>#REF!</v>
      </c>
      <c r="AZ150" s="122">
        <v>730.08</v>
      </c>
      <c r="BA150" s="122">
        <v>2070.12</v>
      </c>
      <c r="BB150" s="122">
        <v>848.92</v>
      </c>
      <c r="BC150" s="122">
        <v>819.73</v>
      </c>
      <c r="BD150" s="122">
        <v>611.5</v>
      </c>
      <c r="BE150" s="122">
        <v>1080.04</v>
      </c>
      <c r="BF150" s="122">
        <v>2671800.0099999998</v>
      </c>
      <c r="BG150" s="122">
        <f t="shared" si="29"/>
        <v>4422.8500000000004</v>
      </c>
      <c r="BH150" s="122">
        <v>8748.57</v>
      </c>
      <c r="BI150" s="122">
        <v>3389.61</v>
      </c>
      <c r="BJ150" s="122">
        <v>5995.76</v>
      </c>
      <c r="BK150" s="122">
        <v>548.62</v>
      </c>
      <c r="BL150" s="123" t="e">
        <f t="shared" si="30"/>
        <v>#REF!</v>
      </c>
      <c r="BM150" s="123" t="e">
        <f t="shared" si="31"/>
        <v>#DIV/0!</v>
      </c>
      <c r="BN150" s="123" t="e">
        <f t="shared" si="32"/>
        <v>#DIV/0!</v>
      </c>
      <c r="BO150" s="123" t="e">
        <f t="shared" si="33"/>
        <v>#DIV/0!</v>
      </c>
      <c r="BP150" s="123" t="e">
        <f t="shared" si="45"/>
        <v>#DIV/0!</v>
      </c>
      <c r="BQ150" s="123" t="e">
        <f t="shared" si="34"/>
        <v>#DIV/0!</v>
      </c>
      <c r="BR150" s="123" t="e">
        <f t="shared" si="35"/>
        <v>#DIV/0!</v>
      </c>
      <c r="BS150" s="123" t="e">
        <f t="shared" si="36"/>
        <v>#DIV/0!</v>
      </c>
      <c r="BT150" s="123" t="e">
        <f t="shared" si="37"/>
        <v>#DIV/0!</v>
      </c>
      <c r="BU150" s="123" t="e">
        <f t="shared" si="38"/>
        <v>#DIV/0!</v>
      </c>
      <c r="BV150" s="123" t="e">
        <f t="shared" si="39"/>
        <v>#DIV/0!</v>
      </c>
      <c r="BW150" s="123" t="e">
        <f t="shared" si="46"/>
        <v>#REF!</v>
      </c>
      <c r="BY150" s="125" t="e">
        <f t="shared" ref="BY150:BY175" si="111">AJ150/G150*100</f>
        <v>#DIV/0!</v>
      </c>
      <c r="BZ150" s="126" t="e">
        <f t="shared" ref="BZ150:BZ175" si="112">AK150/G150*100</f>
        <v>#DIV/0!</v>
      </c>
      <c r="CA150" s="127" t="e">
        <f t="shared" ref="CA150:CA175" si="113">G150/W150</f>
        <v>#DIV/0!</v>
      </c>
      <c r="CB150" s="122">
        <f t="shared" si="55"/>
        <v>4621.88</v>
      </c>
      <c r="CC150" s="128" t="e">
        <f t="shared" si="56"/>
        <v>#DIV/0!</v>
      </c>
    </row>
    <row r="151" spans="1:82" s="124" customFormat="1" ht="12" customHeight="1">
      <c r="A151" s="401">
        <v>127</v>
      </c>
      <c r="B151" s="178" t="s">
        <v>226</v>
      </c>
      <c r="C151" s="356">
        <v>4482.8999999999996</v>
      </c>
      <c r="D151" s="370"/>
      <c r="E151" s="356"/>
      <c r="F151" s="356"/>
      <c r="G151" s="362">
        <f>ROUND(H151+U151+X151+Z151+AB151+AD151+AF151+AH151+AI151+AJ151+AK151+AL151,2)</f>
        <v>2593183.13</v>
      </c>
      <c r="H151" s="356">
        <f>I151+K151+M151+O151+Q151+S151</f>
        <v>0</v>
      </c>
      <c r="I151" s="365">
        <v>0</v>
      </c>
      <c r="J151" s="365">
        <v>0</v>
      </c>
      <c r="K151" s="365">
        <v>0</v>
      </c>
      <c r="L151" s="365">
        <v>0</v>
      </c>
      <c r="M151" s="365">
        <v>0</v>
      </c>
      <c r="N151" s="356">
        <v>0</v>
      </c>
      <c r="O151" s="356">
        <v>0</v>
      </c>
      <c r="P151" s="356">
        <v>0</v>
      </c>
      <c r="Q151" s="356">
        <v>0</v>
      </c>
      <c r="R151" s="356">
        <v>0</v>
      </c>
      <c r="S151" s="356">
        <v>0</v>
      </c>
      <c r="T151" s="366">
        <v>0</v>
      </c>
      <c r="U151" s="356">
        <v>0</v>
      </c>
      <c r="V151" s="356" t="s">
        <v>112</v>
      </c>
      <c r="W151" s="356">
        <v>642.12</v>
      </c>
      <c r="X151" s="356">
        <f t="shared" ref="X151:X153" si="114">ROUND(IF(V151="СК",3856.74,3886.86)*W151,2)</f>
        <v>2476489.89</v>
      </c>
      <c r="Y151" s="177">
        <v>0</v>
      </c>
      <c r="Z151" s="177">
        <v>0</v>
      </c>
      <c r="AA151" s="177">
        <v>0</v>
      </c>
      <c r="AB151" s="177">
        <v>0</v>
      </c>
      <c r="AC151" s="177">
        <v>0</v>
      </c>
      <c r="AD151" s="177">
        <v>0</v>
      </c>
      <c r="AE151" s="177">
        <v>0</v>
      </c>
      <c r="AF151" s="177">
        <v>0</v>
      </c>
      <c r="AG151" s="177">
        <v>0</v>
      </c>
      <c r="AH151" s="177">
        <v>0</v>
      </c>
      <c r="AI151" s="177">
        <v>0</v>
      </c>
      <c r="AJ151" s="177">
        <f>ROUND(X151/95.5*3,2)</f>
        <v>77795.490000000005</v>
      </c>
      <c r="AK151" s="177">
        <f>ROUND(X151/95.5*1.5,2)</f>
        <v>38897.75</v>
      </c>
      <c r="AL151" s="177">
        <v>0</v>
      </c>
      <c r="AN151" s="122" t="e">
        <f>I151/#REF!</f>
        <v>#REF!</v>
      </c>
      <c r="AO151" s="122" t="e">
        <f t="shared" si="19"/>
        <v>#DIV/0!</v>
      </c>
      <c r="AP151" s="122" t="e">
        <f t="shared" si="20"/>
        <v>#DIV/0!</v>
      </c>
      <c r="AQ151" s="122" t="e">
        <f t="shared" si="21"/>
        <v>#DIV/0!</v>
      </c>
      <c r="AR151" s="122" t="e">
        <f t="shared" si="22"/>
        <v>#DIV/0!</v>
      </c>
      <c r="AS151" s="122" t="e">
        <f t="shared" si="23"/>
        <v>#DIV/0!</v>
      </c>
      <c r="AT151" s="122" t="e">
        <f t="shared" si="24"/>
        <v>#DIV/0!</v>
      </c>
      <c r="AU151" s="122">
        <f t="shared" si="25"/>
        <v>3856.7400018688099</v>
      </c>
      <c r="AV151" s="122" t="e">
        <f t="shared" si="26"/>
        <v>#DIV/0!</v>
      </c>
      <c r="AW151" s="122" t="e">
        <f t="shared" si="27"/>
        <v>#DIV/0!</v>
      </c>
      <c r="AX151" s="122" t="e">
        <f t="shared" si="28"/>
        <v>#DIV/0!</v>
      </c>
      <c r="AY151" s="122" t="e">
        <f>AI151/#REF!</f>
        <v>#REF!</v>
      </c>
      <c r="AZ151" s="122">
        <v>730.08</v>
      </c>
      <c r="BA151" s="122">
        <v>2070.12</v>
      </c>
      <c r="BB151" s="122">
        <v>848.92</v>
      </c>
      <c r="BC151" s="122">
        <v>819.73</v>
      </c>
      <c r="BD151" s="122">
        <v>611.5</v>
      </c>
      <c r="BE151" s="122">
        <v>1080.04</v>
      </c>
      <c r="BF151" s="122">
        <v>2671800.0099999998</v>
      </c>
      <c r="BG151" s="122">
        <f t="shared" si="29"/>
        <v>4422.8500000000004</v>
      </c>
      <c r="BH151" s="122">
        <v>8748.57</v>
      </c>
      <c r="BI151" s="122">
        <v>3389.61</v>
      </c>
      <c r="BJ151" s="122">
        <v>5995.76</v>
      </c>
      <c r="BK151" s="122">
        <v>548.62</v>
      </c>
      <c r="BL151" s="123" t="e">
        <f t="shared" si="30"/>
        <v>#REF!</v>
      </c>
      <c r="BM151" s="123" t="e">
        <f t="shared" si="31"/>
        <v>#DIV/0!</v>
      </c>
      <c r="BN151" s="123" t="e">
        <f t="shared" si="32"/>
        <v>#DIV/0!</v>
      </c>
      <c r="BO151" s="123" t="e">
        <f t="shared" si="33"/>
        <v>#DIV/0!</v>
      </c>
      <c r="BP151" s="123" t="e">
        <f t="shared" si="45"/>
        <v>#DIV/0!</v>
      </c>
      <c r="BQ151" s="123" t="e">
        <f t="shared" si="34"/>
        <v>#DIV/0!</v>
      </c>
      <c r="BR151" s="123" t="e">
        <f t="shared" si="35"/>
        <v>#DIV/0!</v>
      </c>
      <c r="BS151" s="123" t="str">
        <f t="shared" si="36"/>
        <v xml:space="preserve"> </v>
      </c>
      <c r="BT151" s="123" t="e">
        <f t="shared" si="37"/>
        <v>#DIV/0!</v>
      </c>
      <c r="BU151" s="123" t="e">
        <f t="shared" si="38"/>
        <v>#DIV/0!</v>
      </c>
      <c r="BV151" s="123" t="e">
        <f t="shared" si="39"/>
        <v>#DIV/0!</v>
      </c>
      <c r="BW151" s="123" t="e">
        <f t="shared" si="46"/>
        <v>#REF!</v>
      </c>
      <c r="BY151" s="125">
        <f t="shared" si="111"/>
        <v>2.9999998496056857</v>
      </c>
      <c r="BZ151" s="126">
        <f t="shared" si="112"/>
        <v>1.5000001176160669</v>
      </c>
      <c r="CA151" s="127">
        <f t="shared" si="113"/>
        <v>4038.4712047592348</v>
      </c>
      <c r="CB151" s="122">
        <f t="shared" si="55"/>
        <v>4621.88</v>
      </c>
      <c r="CC151" s="128" t="str">
        <f t="shared" si="56"/>
        <v xml:space="preserve"> </v>
      </c>
    </row>
    <row r="152" spans="1:82" s="124" customFormat="1" ht="12" customHeight="1">
      <c r="A152" s="401">
        <v>128</v>
      </c>
      <c r="B152" s="178" t="s">
        <v>228</v>
      </c>
      <c r="C152" s="356">
        <v>776.5</v>
      </c>
      <c r="D152" s="370"/>
      <c r="E152" s="356"/>
      <c r="F152" s="356"/>
      <c r="G152" s="362">
        <f>ROUND(H152+U152+X152+Z152+AB152+AD152+AF152+AH152+AI152+AJ152+AK152+AL152,2)</f>
        <v>5860815.0800000001</v>
      </c>
      <c r="H152" s="356">
        <f>I152+K152+M152+O152+Q152+S152</f>
        <v>0</v>
      </c>
      <c r="I152" s="365">
        <v>0</v>
      </c>
      <c r="J152" s="365">
        <v>0</v>
      </c>
      <c r="K152" s="365">
        <v>0</v>
      </c>
      <c r="L152" s="365">
        <v>0</v>
      </c>
      <c r="M152" s="365">
        <v>0</v>
      </c>
      <c r="N152" s="356">
        <v>0</v>
      </c>
      <c r="O152" s="356">
        <v>0</v>
      </c>
      <c r="P152" s="356">
        <v>0</v>
      </c>
      <c r="Q152" s="356">
        <v>0</v>
      </c>
      <c r="R152" s="356">
        <v>0</v>
      </c>
      <c r="S152" s="356">
        <v>0</v>
      </c>
      <c r="T152" s="366">
        <v>0</v>
      </c>
      <c r="U152" s="356">
        <v>0</v>
      </c>
      <c r="V152" s="356" t="s">
        <v>111</v>
      </c>
      <c r="W152" s="356">
        <v>1440</v>
      </c>
      <c r="X152" s="356">
        <f t="shared" si="114"/>
        <v>5597078.4000000004</v>
      </c>
      <c r="Y152" s="356">
        <v>0</v>
      </c>
      <c r="Z152" s="356">
        <v>0</v>
      </c>
      <c r="AA152" s="356">
        <v>0</v>
      </c>
      <c r="AB152" s="356">
        <v>0</v>
      </c>
      <c r="AC152" s="356">
        <v>0</v>
      </c>
      <c r="AD152" s="356">
        <v>0</v>
      </c>
      <c r="AE152" s="356">
        <v>0</v>
      </c>
      <c r="AF152" s="356">
        <v>0</v>
      </c>
      <c r="AG152" s="356">
        <v>0</v>
      </c>
      <c r="AH152" s="356">
        <v>0</v>
      </c>
      <c r="AI152" s="356">
        <v>0</v>
      </c>
      <c r="AJ152" s="177">
        <f>ROUND(X152/95.5*3,2)</f>
        <v>175824.45</v>
      </c>
      <c r="AK152" s="177">
        <f>ROUND(X152/95.5*1.5,2)</f>
        <v>87912.23</v>
      </c>
      <c r="AL152" s="177">
        <v>0</v>
      </c>
      <c r="AN152" s="122" t="e">
        <f>I152/#REF!</f>
        <v>#REF!</v>
      </c>
      <c r="AO152" s="122" t="e">
        <f t="shared" si="19"/>
        <v>#DIV/0!</v>
      </c>
      <c r="AP152" s="122" t="e">
        <f t="shared" si="20"/>
        <v>#DIV/0!</v>
      </c>
      <c r="AQ152" s="122" t="e">
        <f t="shared" si="21"/>
        <v>#DIV/0!</v>
      </c>
      <c r="AR152" s="122" t="e">
        <f t="shared" si="22"/>
        <v>#DIV/0!</v>
      </c>
      <c r="AS152" s="122" t="e">
        <f t="shared" si="23"/>
        <v>#DIV/0!</v>
      </c>
      <c r="AT152" s="122" t="e">
        <f t="shared" si="24"/>
        <v>#DIV/0!</v>
      </c>
      <c r="AU152" s="122">
        <f t="shared" si="25"/>
        <v>3886.86</v>
      </c>
      <c r="AV152" s="122" t="e">
        <f t="shared" si="26"/>
        <v>#DIV/0!</v>
      </c>
      <c r="AW152" s="122" t="e">
        <f t="shared" si="27"/>
        <v>#DIV/0!</v>
      </c>
      <c r="AX152" s="122" t="e">
        <f t="shared" si="28"/>
        <v>#DIV/0!</v>
      </c>
      <c r="AY152" s="122" t="e">
        <f>AI152/#REF!</f>
        <v>#REF!</v>
      </c>
      <c r="AZ152" s="122">
        <v>730.08</v>
      </c>
      <c r="BA152" s="122">
        <v>2070.12</v>
      </c>
      <c r="BB152" s="122">
        <v>848.92</v>
      </c>
      <c r="BC152" s="122">
        <v>819.73</v>
      </c>
      <c r="BD152" s="122">
        <v>611.5</v>
      </c>
      <c r="BE152" s="122">
        <v>1080.04</v>
      </c>
      <c r="BF152" s="122">
        <v>2671800.0099999998</v>
      </c>
      <c r="BG152" s="122">
        <f t="shared" si="29"/>
        <v>4607.6000000000004</v>
      </c>
      <c r="BH152" s="122">
        <v>8748.57</v>
      </c>
      <c r="BI152" s="122">
        <v>3389.61</v>
      </c>
      <c r="BJ152" s="122">
        <v>5995.76</v>
      </c>
      <c r="BK152" s="122">
        <v>548.62</v>
      </c>
      <c r="BL152" s="123" t="e">
        <f t="shared" si="30"/>
        <v>#REF!</v>
      </c>
      <c r="BM152" s="123" t="e">
        <f t="shared" si="31"/>
        <v>#DIV/0!</v>
      </c>
      <c r="BN152" s="123" t="e">
        <f t="shared" si="32"/>
        <v>#DIV/0!</v>
      </c>
      <c r="BO152" s="123" t="e">
        <f t="shared" si="33"/>
        <v>#DIV/0!</v>
      </c>
      <c r="BP152" s="123" t="e">
        <f t="shared" si="45"/>
        <v>#DIV/0!</v>
      </c>
      <c r="BQ152" s="123" t="e">
        <f t="shared" si="34"/>
        <v>#DIV/0!</v>
      </c>
      <c r="BR152" s="123" t="e">
        <f t="shared" si="35"/>
        <v>#DIV/0!</v>
      </c>
      <c r="BS152" s="123" t="str">
        <f t="shared" si="36"/>
        <v xml:space="preserve"> </v>
      </c>
      <c r="BT152" s="123" t="e">
        <f t="shared" si="37"/>
        <v>#DIV/0!</v>
      </c>
      <c r="BU152" s="123" t="e">
        <f t="shared" si="38"/>
        <v>#DIV/0!</v>
      </c>
      <c r="BV152" s="123" t="e">
        <f t="shared" si="39"/>
        <v>#DIV/0!</v>
      </c>
      <c r="BW152" s="123" t="e">
        <f t="shared" si="46"/>
        <v>#REF!</v>
      </c>
      <c r="BY152" s="125">
        <f t="shared" si="111"/>
        <v>2.9999999590500646</v>
      </c>
      <c r="BZ152" s="126">
        <f t="shared" si="112"/>
        <v>1.5000000648373979</v>
      </c>
      <c r="CA152" s="127">
        <f t="shared" si="113"/>
        <v>4070.0104722222222</v>
      </c>
      <c r="CB152" s="122">
        <f t="shared" si="55"/>
        <v>4814.95</v>
      </c>
      <c r="CC152" s="128" t="str">
        <f t="shared" si="56"/>
        <v xml:space="preserve"> </v>
      </c>
    </row>
    <row r="153" spans="1:82" s="124" customFormat="1" ht="12" customHeight="1">
      <c r="A153" s="401">
        <v>129</v>
      </c>
      <c r="B153" s="178" t="s">
        <v>706</v>
      </c>
      <c r="C153" s="356">
        <v>381.3</v>
      </c>
      <c r="D153" s="370"/>
      <c r="E153" s="356"/>
      <c r="F153" s="356"/>
      <c r="G153" s="362">
        <f>ROUND(H153+U153+X153+Z153+AB153+AD153+AF153+AH153+AI153+AJ153+AK153+AL153,2)</f>
        <v>2593102.36</v>
      </c>
      <c r="H153" s="356">
        <f>I153+K153+M153+O153+Q153+S153</f>
        <v>0</v>
      </c>
      <c r="I153" s="365">
        <v>0</v>
      </c>
      <c r="J153" s="365">
        <v>0</v>
      </c>
      <c r="K153" s="365">
        <v>0</v>
      </c>
      <c r="L153" s="365">
        <v>0</v>
      </c>
      <c r="M153" s="365">
        <v>0</v>
      </c>
      <c r="N153" s="356">
        <v>0</v>
      </c>
      <c r="O153" s="356">
        <v>0</v>
      </c>
      <c r="P153" s="356">
        <v>0</v>
      </c>
      <c r="Q153" s="356">
        <v>0</v>
      </c>
      <c r="R153" s="356">
        <v>0</v>
      </c>
      <c r="S153" s="356">
        <v>0</v>
      </c>
      <c r="T153" s="366">
        <v>0</v>
      </c>
      <c r="U153" s="356">
        <v>0</v>
      </c>
      <c r="V153" s="356" t="s">
        <v>112</v>
      </c>
      <c r="W153" s="356">
        <v>642.1</v>
      </c>
      <c r="X153" s="356">
        <f t="shared" si="114"/>
        <v>2476412.75</v>
      </c>
      <c r="Y153" s="177">
        <v>0</v>
      </c>
      <c r="Z153" s="177">
        <v>0</v>
      </c>
      <c r="AA153" s="177">
        <v>0</v>
      </c>
      <c r="AB153" s="177">
        <v>0</v>
      </c>
      <c r="AC153" s="177">
        <v>0</v>
      </c>
      <c r="AD153" s="177">
        <v>0</v>
      </c>
      <c r="AE153" s="177">
        <v>0</v>
      </c>
      <c r="AF153" s="177">
        <v>0</v>
      </c>
      <c r="AG153" s="177">
        <v>0</v>
      </c>
      <c r="AH153" s="177">
        <v>0</v>
      </c>
      <c r="AI153" s="177">
        <v>0</v>
      </c>
      <c r="AJ153" s="177">
        <f>ROUND(X153/95.5*3,2)</f>
        <v>77793.070000000007</v>
      </c>
      <c r="AK153" s="177">
        <f>ROUND(X153/95.5*1.5,2)</f>
        <v>38896.54</v>
      </c>
      <c r="AL153" s="177">
        <v>0</v>
      </c>
      <c r="AN153" s="122" t="e">
        <f>I153/#REF!</f>
        <v>#REF!</v>
      </c>
      <c r="AO153" s="122" t="e">
        <f t="shared" si="19"/>
        <v>#DIV/0!</v>
      </c>
      <c r="AP153" s="122" t="e">
        <f t="shared" si="20"/>
        <v>#DIV/0!</v>
      </c>
      <c r="AQ153" s="122" t="e">
        <f t="shared" si="21"/>
        <v>#DIV/0!</v>
      </c>
      <c r="AR153" s="122" t="e">
        <f t="shared" si="22"/>
        <v>#DIV/0!</v>
      </c>
      <c r="AS153" s="122" t="e">
        <f t="shared" si="23"/>
        <v>#DIV/0!</v>
      </c>
      <c r="AT153" s="122" t="e">
        <f t="shared" si="24"/>
        <v>#DIV/0!</v>
      </c>
      <c r="AU153" s="122">
        <f t="shared" si="25"/>
        <v>3856.7399937704404</v>
      </c>
      <c r="AV153" s="122" t="e">
        <f t="shared" si="26"/>
        <v>#DIV/0!</v>
      </c>
      <c r="AW153" s="122" t="e">
        <f t="shared" si="27"/>
        <v>#DIV/0!</v>
      </c>
      <c r="AX153" s="122" t="e">
        <f t="shared" si="28"/>
        <v>#DIV/0!</v>
      </c>
      <c r="AY153" s="122" t="e">
        <f>AI153/#REF!</f>
        <v>#REF!</v>
      </c>
      <c r="AZ153" s="122">
        <v>730.08</v>
      </c>
      <c r="BA153" s="122">
        <v>2070.12</v>
      </c>
      <c r="BB153" s="122">
        <v>848.92</v>
      </c>
      <c r="BC153" s="122">
        <v>819.73</v>
      </c>
      <c r="BD153" s="122">
        <v>611.5</v>
      </c>
      <c r="BE153" s="122">
        <v>1080.04</v>
      </c>
      <c r="BF153" s="122">
        <v>2671800.0099999998</v>
      </c>
      <c r="BG153" s="122">
        <f t="shared" si="29"/>
        <v>4422.8500000000004</v>
      </c>
      <c r="BH153" s="122">
        <v>8748.57</v>
      </c>
      <c r="BI153" s="122">
        <v>3389.61</v>
      </c>
      <c r="BJ153" s="122">
        <v>5995.76</v>
      </c>
      <c r="BK153" s="122">
        <v>548.62</v>
      </c>
      <c r="BL153" s="123" t="e">
        <f t="shared" si="30"/>
        <v>#REF!</v>
      </c>
      <c r="BM153" s="123" t="e">
        <f t="shared" si="31"/>
        <v>#DIV/0!</v>
      </c>
      <c r="BN153" s="123" t="e">
        <f t="shared" si="32"/>
        <v>#DIV/0!</v>
      </c>
      <c r="BO153" s="123" t="e">
        <f t="shared" si="33"/>
        <v>#DIV/0!</v>
      </c>
      <c r="BP153" s="123" t="e">
        <f t="shared" si="45"/>
        <v>#DIV/0!</v>
      </c>
      <c r="BQ153" s="123" t="e">
        <f t="shared" si="34"/>
        <v>#DIV/0!</v>
      </c>
      <c r="BR153" s="123" t="e">
        <f t="shared" si="35"/>
        <v>#DIV/0!</v>
      </c>
      <c r="BS153" s="123" t="str">
        <f t="shared" si="36"/>
        <v xml:space="preserve"> </v>
      </c>
      <c r="BT153" s="123" t="e">
        <f t="shared" si="37"/>
        <v>#DIV/0!</v>
      </c>
      <c r="BU153" s="123" t="e">
        <f t="shared" si="38"/>
        <v>#DIV/0!</v>
      </c>
      <c r="BV153" s="123" t="e">
        <f t="shared" si="39"/>
        <v>#DIV/0!</v>
      </c>
      <c r="BW153" s="123" t="e">
        <f t="shared" si="46"/>
        <v>#REF!</v>
      </c>
      <c r="BY153" s="125">
        <f t="shared" si="111"/>
        <v>2.9999999691489236</v>
      </c>
      <c r="BZ153" s="126">
        <f t="shared" si="112"/>
        <v>1.5000001773936915</v>
      </c>
      <c r="CA153" s="127">
        <f t="shared" si="113"/>
        <v>4038.4712038623265</v>
      </c>
      <c r="CB153" s="122">
        <f t="shared" si="55"/>
        <v>4621.88</v>
      </c>
      <c r="CC153" s="128" t="str">
        <f t="shared" si="56"/>
        <v xml:space="preserve"> </v>
      </c>
    </row>
    <row r="154" spans="1:82" s="124" customFormat="1" ht="28.5" customHeight="1">
      <c r="A154" s="402" t="s">
        <v>45</v>
      </c>
      <c r="B154" s="402"/>
      <c r="C154" s="177">
        <f>SUM(C151:C153)</f>
        <v>5640.7</v>
      </c>
      <c r="D154" s="403"/>
      <c r="E154" s="356"/>
      <c r="F154" s="356"/>
      <c r="G154" s="177">
        <f>ROUND(SUM(G151:G153),2)</f>
        <v>11047100.57</v>
      </c>
      <c r="H154" s="177">
        <f t="shared" ref="H154:AK154" si="115">SUM(H151:H153)</f>
        <v>0</v>
      </c>
      <c r="I154" s="177">
        <f t="shared" si="115"/>
        <v>0</v>
      </c>
      <c r="J154" s="177">
        <f t="shared" si="115"/>
        <v>0</v>
      </c>
      <c r="K154" s="177">
        <f t="shared" si="115"/>
        <v>0</v>
      </c>
      <c r="L154" s="177">
        <f t="shared" si="115"/>
        <v>0</v>
      </c>
      <c r="M154" s="177">
        <f t="shared" si="115"/>
        <v>0</v>
      </c>
      <c r="N154" s="177">
        <f t="shared" si="115"/>
        <v>0</v>
      </c>
      <c r="O154" s="177">
        <f t="shared" si="115"/>
        <v>0</v>
      </c>
      <c r="P154" s="177">
        <f t="shared" si="115"/>
        <v>0</v>
      </c>
      <c r="Q154" s="177">
        <f t="shared" si="115"/>
        <v>0</v>
      </c>
      <c r="R154" s="177">
        <f t="shared" si="115"/>
        <v>0</v>
      </c>
      <c r="S154" s="177">
        <f t="shared" si="115"/>
        <v>0</v>
      </c>
      <c r="T154" s="159">
        <f t="shared" si="115"/>
        <v>0</v>
      </c>
      <c r="U154" s="177">
        <f t="shared" si="115"/>
        <v>0</v>
      </c>
      <c r="V154" s="356" t="s">
        <v>68</v>
      </c>
      <c r="W154" s="177">
        <f t="shared" si="115"/>
        <v>2724.22</v>
      </c>
      <c r="X154" s="177">
        <f t="shared" si="115"/>
        <v>10549981.040000001</v>
      </c>
      <c r="Y154" s="177">
        <f t="shared" si="115"/>
        <v>0</v>
      </c>
      <c r="Z154" s="177">
        <f t="shared" si="115"/>
        <v>0</v>
      </c>
      <c r="AA154" s="177">
        <f t="shared" si="115"/>
        <v>0</v>
      </c>
      <c r="AB154" s="177">
        <f t="shared" si="115"/>
        <v>0</v>
      </c>
      <c r="AC154" s="177">
        <f t="shared" si="115"/>
        <v>0</v>
      </c>
      <c r="AD154" s="177">
        <f t="shared" si="115"/>
        <v>0</v>
      </c>
      <c r="AE154" s="177">
        <f t="shared" si="115"/>
        <v>0</v>
      </c>
      <c r="AF154" s="177">
        <f t="shared" si="115"/>
        <v>0</v>
      </c>
      <c r="AG154" s="177">
        <f t="shared" si="115"/>
        <v>0</v>
      </c>
      <c r="AH154" s="177">
        <f t="shared" si="115"/>
        <v>0</v>
      </c>
      <c r="AI154" s="177">
        <f t="shared" si="115"/>
        <v>0</v>
      </c>
      <c r="AJ154" s="177">
        <f t="shared" si="115"/>
        <v>331413.01</v>
      </c>
      <c r="AK154" s="177">
        <f t="shared" si="115"/>
        <v>165706.51999999999</v>
      </c>
      <c r="AL154" s="177">
        <f>SUM(AL151:AL153)</f>
        <v>0</v>
      </c>
      <c r="AN154" s="122" t="e">
        <f>I154/#REF!</f>
        <v>#REF!</v>
      </c>
      <c r="AO154" s="122" t="e">
        <f t="shared" si="19"/>
        <v>#DIV/0!</v>
      </c>
      <c r="AP154" s="122" t="e">
        <f t="shared" si="20"/>
        <v>#DIV/0!</v>
      </c>
      <c r="AQ154" s="122" t="e">
        <f t="shared" si="21"/>
        <v>#DIV/0!</v>
      </c>
      <c r="AR154" s="122" t="e">
        <f t="shared" si="22"/>
        <v>#DIV/0!</v>
      </c>
      <c r="AS154" s="122" t="e">
        <f t="shared" si="23"/>
        <v>#DIV/0!</v>
      </c>
      <c r="AT154" s="122" t="e">
        <f t="shared" si="24"/>
        <v>#DIV/0!</v>
      </c>
      <c r="AU154" s="122">
        <f t="shared" si="25"/>
        <v>3872.6611800809046</v>
      </c>
      <c r="AV154" s="122" t="e">
        <f t="shared" si="26"/>
        <v>#DIV/0!</v>
      </c>
      <c r="AW154" s="122" t="e">
        <f t="shared" si="27"/>
        <v>#DIV/0!</v>
      </c>
      <c r="AX154" s="122" t="e">
        <f t="shared" si="28"/>
        <v>#DIV/0!</v>
      </c>
      <c r="AY154" s="122" t="e">
        <f>AI154/#REF!</f>
        <v>#REF!</v>
      </c>
      <c r="AZ154" s="122">
        <v>730.08</v>
      </c>
      <c r="BA154" s="122">
        <v>2070.12</v>
      </c>
      <c r="BB154" s="122">
        <v>848.92</v>
      </c>
      <c r="BC154" s="122">
        <v>819.73</v>
      </c>
      <c r="BD154" s="122">
        <v>611.5</v>
      </c>
      <c r="BE154" s="122">
        <v>1080.04</v>
      </c>
      <c r="BF154" s="122">
        <v>2671800.0099999998</v>
      </c>
      <c r="BG154" s="122">
        <f t="shared" si="29"/>
        <v>4422.8500000000004</v>
      </c>
      <c r="BH154" s="122">
        <v>8748.57</v>
      </c>
      <c r="BI154" s="122">
        <v>3389.61</v>
      </c>
      <c r="BJ154" s="122">
        <v>5995.76</v>
      </c>
      <c r="BK154" s="122">
        <v>548.62</v>
      </c>
      <c r="BL154" s="123" t="e">
        <f t="shared" si="30"/>
        <v>#REF!</v>
      </c>
      <c r="BM154" s="123" t="e">
        <f t="shared" si="31"/>
        <v>#DIV/0!</v>
      </c>
      <c r="BN154" s="123" t="e">
        <f t="shared" si="32"/>
        <v>#DIV/0!</v>
      </c>
      <c r="BO154" s="123" t="e">
        <f t="shared" si="33"/>
        <v>#DIV/0!</v>
      </c>
      <c r="BP154" s="123" t="e">
        <f t="shared" si="45"/>
        <v>#DIV/0!</v>
      </c>
      <c r="BQ154" s="123" t="e">
        <f t="shared" si="34"/>
        <v>#DIV/0!</v>
      </c>
      <c r="BR154" s="123" t="e">
        <f t="shared" si="35"/>
        <v>#DIV/0!</v>
      </c>
      <c r="BS154" s="123" t="str">
        <f t="shared" si="36"/>
        <v xml:space="preserve"> </v>
      </c>
      <c r="BT154" s="123" t="e">
        <f t="shared" si="37"/>
        <v>#DIV/0!</v>
      </c>
      <c r="BU154" s="123" t="e">
        <f t="shared" si="38"/>
        <v>#DIV/0!</v>
      </c>
      <c r="BV154" s="123" t="e">
        <f t="shared" si="39"/>
        <v>#DIV/0!</v>
      </c>
      <c r="BW154" s="123" t="e">
        <f t="shared" si="46"/>
        <v>#REF!</v>
      </c>
      <c r="BY154" s="125">
        <f t="shared" si="111"/>
        <v>2.9999999357297424</v>
      </c>
      <c r="BZ154" s="126">
        <f t="shared" si="112"/>
        <v>1.5000001036471056</v>
      </c>
      <c r="CA154" s="127">
        <f t="shared" si="113"/>
        <v>4055.142598615384</v>
      </c>
      <c r="CB154" s="122">
        <f t="shared" si="55"/>
        <v>4621.88</v>
      </c>
      <c r="CC154" s="128" t="str">
        <f t="shared" si="56"/>
        <v xml:space="preserve"> </v>
      </c>
    </row>
    <row r="155" spans="1:82" s="124" customFormat="1" ht="12" customHeight="1">
      <c r="A155" s="404" t="s">
        <v>43</v>
      </c>
      <c r="B155" s="405"/>
      <c r="C155" s="405"/>
      <c r="D155" s="405"/>
      <c r="E155" s="405"/>
      <c r="F155" s="405"/>
      <c r="G155" s="405"/>
      <c r="H155" s="405"/>
      <c r="I155" s="405"/>
      <c r="J155" s="405"/>
      <c r="K155" s="405"/>
      <c r="L155" s="405"/>
      <c r="M155" s="405"/>
      <c r="N155" s="405"/>
      <c r="O155" s="405"/>
      <c r="P155" s="405"/>
      <c r="Q155" s="405"/>
      <c r="R155" s="405"/>
      <c r="S155" s="405"/>
      <c r="T155" s="405"/>
      <c r="U155" s="405"/>
      <c r="V155" s="405"/>
      <c r="W155" s="405"/>
      <c r="X155" s="405"/>
      <c r="Y155" s="405"/>
      <c r="Z155" s="405"/>
      <c r="AA155" s="405"/>
      <c r="AB155" s="405"/>
      <c r="AC155" s="405"/>
      <c r="AD155" s="405"/>
      <c r="AE155" s="405"/>
      <c r="AF155" s="405"/>
      <c r="AG155" s="405"/>
      <c r="AH155" s="405"/>
      <c r="AI155" s="405"/>
      <c r="AJ155" s="405"/>
      <c r="AK155" s="405"/>
      <c r="AL155" s="406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Y155" s="125"/>
      <c r="BZ155" s="126"/>
      <c r="CA155" s="127"/>
      <c r="CB155" s="122"/>
      <c r="CC155" s="128"/>
    </row>
    <row r="156" spans="1:82" s="124" customFormat="1" ht="12" customHeight="1">
      <c r="A156" s="360">
        <v>130</v>
      </c>
      <c r="B156" s="407" t="s">
        <v>689</v>
      </c>
      <c r="C156" s="408"/>
      <c r="D156" s="409"/>
      <c r="E156" s="410"/>
      <c r="F156" s="410"/>
      <c r="G156" s="362">
        <f>ROUND(H156+U156+X156+Z156+AB156+AD156+AF156+AH156+AI156+AJ156+AK156+AL156,2)</f>
        <v>4306625.7</v>
      </c>
      <c r="H156" s="356">
        <f>I156+K156+M156+O156+Q156+S156</f>
        <v>0</v>
      </c>
      <c r="I156" s="365">
        <v>0</v>
      </c>
      <c r="J156" s="365">
        <v>0</v>
      </c>
      <c r="K156" s="365">
        <v>0</v>
      </c>
      <c r="L156" s="365">
        <v>0</v>
      </c>
      <c r="M156" s="365">
        <v>0</v>
      </c>
      <c r="N156" s="356">
        <v>0</v>
      </c>
      <c r="O156" s="356">
        <v>0</v>
      </c>
      <c r="P156" s="356">
        <v>0</v>
      </c>
      <c r="Q156" s="356">
        <v>0</v>
      </c>
      <c r="R156" s="356">
        <v>0</v>
      </c>
      <c r="S156" s="356">
        <v>0</v>
      </c>
      <c r="T156" s="366">
        <v>0</v>
      </c>
      <c r="U156" s="356">
        <v>0</v>
      </c>
      <c r="V156" s="356" t="s">
        <v>112</v>
      </c>
      <c r="W156" s="356">
        <v>1066.4000000000001</v>
      </c>
      <c r="X156" s="356">
        <f t="shared" ref="X156:X159" si="116">ROUND(IF(V156="СК",3856.74,3886.86)*W156,2)</f>
        <v>4112827.54</v>
      </c>
      <c r="Y156" s="177">
        <v>0</v>
      </c>
      <c r="Z156" s="177">
        <v>0</v>
      </c>
      <c r="AA156" s="177">
        <v>0</v>
      </c>
      <c r="AB156" s="177">
        <v>0</v>
      </c>
      <c r="AC156" s="177">
        <v>0</v>
      </c>
      <c r="AD156" s="177">
        <v>0</v>
      </c>
      <c r="AE156" s="177">
        <v>0</v>
      </c>
      <c r="AF156" s="177">
        <v>0</v>
      </c>
      <c r="AG156" s="177">
        <v>0</v>
      </c>
      <c r="AH156" s="177">
        <v>0</v>
      </c>
      <c r="AI156" s="177">
        <v>0</v>
      </c>
      <c r="AJ156" s="177">
        <f t="shared" ref="AJ156:AJ157" si="117">ROUND(X156/95.5*3,2)</f>
        <v>129198.77</v>
      </c>
      <c r="AK156" s="177">
        <f t="shared" ref="AK156:AK157" si="118">ROUND(X156/95.5*1.5,2)</f>
        <v>64599.39</v>
      </c>
      <c r="AL156" s="177">
        <v>0</v>
      </c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Y156" s="125"/>
      <c r="BZ156" s="126"/>
      <c r="CA156" s="127"/>
      <c r="CB156" s="122"/>
      <c r="CC156" s="128"/>
    </row>
    <row r="157" spans="1:82" s="124" customFormat="1" ht="12" customHeight="1">
      <c r="A157" s="360">
        <v>131</v>
      </c>
      <c r="B157" s="407" t="s">
        <v>704</v>
      </c>
      <c r="C157" s="383"/>
      <c r="D157" s="370"/>
      <c r="E157" s="384"/>
      <c r="F157" s="384"/>
      <c r="G157" s="362">
        <f t="shared" ref="G157" si="119">ROUND(H157+U157+X157+Z157+AB157+AD157+AF157+AH157+AI157+AJ157+AK157+AL157,2)</f>
        <v>5889305.1500000004</v>
      </c>
      <c r="H157" s="356">
        <f t="shared" ref="H157" si="120">I157+K157+M157+O157+Q157+S157</f>
        <v>0</v>
      </c>
      <c r="I157" s="365">
        <v>0</v>
      </c>
      <c r="J157" s="365">
        <v>0</v>
      </c>
      <c r="K157" s="365">
        <v>0</v>
      </c>
      <c r="L157" s="365">
        <v>0</v>
      </c>
      <c r="M157" s="365">
        <v>0</v>
      </c>
      <c r="N157" s="356">
        <v>0</v>
      </c>
      <c r="O157" s="356">
        <v>0</v>
      </c>
      <c r="P157" s="356">
        <v>0</v>
      </c>
      <c r="Q157" s="356">
        <v>0</v>
      </c>
      <c r="R157" s="356">
        <v>0</v>
      </c>
      <c r="S157" s="356">
        <v>0</v>
      </c>
      <c r="T157" s="366">
        <v>0</v>
      </c>
      <c r="U157" s="356">
        <v>0</v>
      </c>
      <c r="V157" s="371" t="s">
        <v>111</v>
      </c>
      <c r="W157" s="177">
        <v>1447</v>
      </c>
      <c r="X157" s="356">
        <f>ROUND(IF(V157="СК",3856.74,3886.86)*W157,2)</f>
        <v>5624286.4199999999</v>
      </c>
      <c r="Y157" s="177">
        <v>0</v>
      </c>
      <c r="Z157" s="177">
        <v>0</v>
      </c>
      <c r="AA157" s="177">
        <v>0</v>
      </c>
      <c r="AB157" s="177">
        <v>0</v>
      </c>
      <c r="AC157" s="177">
        <v>0</v>
      </c>
      <c r="AD157" s="177">
        <v>0</v>
      </c>
      <c r="AE157" s="177">
        <v>0</v>
      </c>
      <c r="AF157" s="177">
        <v>0</v>
      </c>
      <c r="AG157" s="177">
        <v>0</v>
      </c>
      <c r="AH157" s="177">
        <v>0</v>
      </c>
      <c r="AI157" s="177">
        <v>0</v>
      </c>
      <c r="AJ157" s="177">
        <f t="shared" si="117"/>
        <v>176679.15</v>
      </c>
      <c r="AK157" s="177">
        <f t="shared" si="118"/>
        <v>88339.58</v>
      </c>
      <c r="AL157" s="177">
        <v>0</v>
      </c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Y157" s="125"/>
      <c r="BZ157" s="126"/>
      <c r="CA157" s="127"/>
      <c r="CB157" s="122"/>
      <c r="CC157" s="128"/>
      <c r="CD157" s="131"/>
    </row>
    <row r="158" spans="1:82" s="124" customFormat="1" ht="12" customHeight="1">
      <c r="A158" s="360">
        <v>132</v>
      </c>
      <c r="B158" s="407" t="s">
        <v>691</v>
      </c>
      <c r="C158" s="408"/>
      <c r="D158" s="409"/>
      <c r="E158" s="410"/>
      <c r="F158" s="410"/>
      <c r="G158" s="362">
        <f t="shared" ref="G158:G159" si="121">ROUND(H158+U158+X158+Z158+AB158+AD158+AF158+AH158+AI158+AJ158+AK158+AL158,2)</f>
        <v>4531142.66</v>
      </c>
      <c r="H158" s="356">
        <f t="shared" ref="H158:H159" si="122">I158+K158+M158+O158+Q158+S158</f>
        <v>0</v>
      </c>
      <c r="I158" s="365">
        <v>0</v>
      </c>
      <c r="J158" s="365">
        <v>0</v>
      </c>
      <c r="K158" s="365">
        <v>0</v>
      </c>
      <c r="L158" s="365">
        <v>0</v>
      </c>
      <c r="M158" s="365">
        <v>0</v>
      </c>
      <c r="N158" s="356">
        <v>0</v>
      </c>
      <c r="O158" s="356">
        <v>0</v>
      </c>
      <c r="P158" s="356">
        <v>0</v>
      </c>
      <c r="Q158" s="356">
        <v>0</v>
      </c>
      <c r="R158" s="356">
        <v>0</v>
      </c>
      <c r="S158" s="356">
        <v>0</v>
      </c>
      <c r="T158" s="366">
        <v>0</v>
      </c>
      <c r="U158" s="356">
        <v>0</v>
      </c>
      <c r="V158" s="356" t="s">
        <v>111</v>
      </c>
      <c r="W158" s="356">
        <v>1113.3</v>
      </c>
      <c r="X158" s="356">
        <f t="shared" si="116"/>
        <v>4327241.24</v>
      </c>
      <c r="Y158" s="177">
        <v>0</v>
      </c>
      <c r="Z158" s="177">
        <v>0</v>
      </c>
      <c r="AA158" s="177">
        <v>0</v>
      </c>
      <c r="AB158" s="177">
        <v>0</v>
      </c>
      <c r="AC158" s="177">
        <v>0</v>
      </c>
      <c r="AD158" s="177">
        <v>0</v>
      </c>
      <c r="AE158" s="177">
        <v>0</v>
      </c>
      <c r="AF158" s="177">
        <v>0</v>
      </c>
      <c r="AG158" s="177">
        <v>0</v>
      </c>
      <c r="AH158" s="177">
        <v>0</v>
      </c>
      <c r="AI158" s="177">
        <v>0</v>
      </c>
      <c r="AJ158" s="177">
        <f t="shared" ref="AJ158:AJ159" si="123">ROUND(X158/95.5*3,2)</f>
        <v>135934.28</v>
      </c>
      <c r="AK158" s="177">
        <f t="shared" ref="AK158:AK159" si="124">ROUND(X158/95.5*1.5,2)</f>
        <v>67967.14</v>
      </c>
      <c r="AL158" s="177">
        <v>0</v>
      </c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Y158" s="125"/>
      <c r="BZ158" s="126"/>
      <c r="CA158" s="127"/>
      <c r="CB158" s="122"/>
      <c r="CC158" s="128"/>
    </row>
    <row r="159" spans="1:82" s="124" customFormat="1" ht="12" customHeight="1">
      <c r="A159" s="360">
        <v>133</v>
      </c>
      <c r="B159" s="407" t="s">
        <v>969</v>
      </c>
      <c r="C159" s="408"/>
      <c r="D159" s="409"/>
      <c r="E159" s="410"/>
      <c r="F159" s="410"/>
      <c r="G159" s="362">
        <f t="shared" si="121"/>
        <v>3866509.95</v>
      </c>
      <c r="H159" s="356">
        <f t="shared" si="122"/>
        <v>0</v>
      </c>
      <c r="I159" s="365">
        <v>0</v>
      </c>
      <c r="J159" s="365">
        <v>0</v>
      </c>
      <c r="K159" s="365">
        <v>0</v>
      </c>
      <c r="L159" s="365">
        <v>0</v>
      </c>
      <c r="M159" s="365">
        <v>0</v>
      </c>
      <c r="N159" s="356">
        <v>0</v>
      </c>
      <c r="O159" s="356">
        <v>0</v>
      </c>
      <c r="P159" s="356">
        <v>0</v>
      </c>
      <c r="Q159" s="356">
        <v>0</v>
      </c>
      <c r="R159" s="356">
        <v>0</v>
      </c>
      <c r="S159" s="356">
        <v>0</v>
      </c>
      <c r="T159" s="366">
        <v>0</v>
      </c>
      <c r="U159" s="356">
        <v>0</v>
      </c>
      <c r="V159" s="356" t="s">
        <v>111</v>
      </c>
      <c r="W159" s="356">
        <v>950</v>
      </c>
      <c r="X159" s="356">
        <f t="shared" si="116"/>
        <v>3692517</v>
      </c>
      <c r="Y159" s="177">
        <v>0</v>
      </c>
      <c r="Z159" s="177">
        <v>0</v>
      </c>
      <c r="AA159" s="177">
        <v>0</v>
      </c>
      <c r="AB159" s="177">
        <v>0</v>
      </c>
      <c r="AC159" s="177">
        <v>0</v>
      </c>
      <c r="AD159" s="177">
        <v>0</v>
      </c>
      <c r="AE159" s="177">
        <v>0</v>
      </c>
      <c r="AF159" s="177">
        <v>0</v>
      </c>
      <c r="AG159" s="177">
        <v>0</v>
      </c>
      <c r="AH159" s="177">
        <v>0</v>
      </c>
      <c r="AI159" s="177">
        <v>0</v>
      </c>
      <c r="AJ159" s="177">
        <f t="shared" si="123"/>
        <v>115995.3</v>
      </c>
      <c r="AK159" s="177">
        <f t="shared" si="124"/>
        <v>57997.65</v>
      </c>
      <c r="AL159" s="177">
        <v>0</v>
      </c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Y159" s="125"/>
      <c r="BZ159" s="126"/>
      <c r="CA159" s="127"/>
      <c r="CB159" s="122"/>
      <c r="CC159" s="128"/>
    </row>
    <row r="160" spans="1:82" s="124" customFormat="1" ht="29.25" customHeight="1">
      <c r="A160" s="402" t="s">
        <v>42</v>
      </c>
      <c r="B160" s="402"/>
      <c r="C160" s="177">
        <f>SUM(C158:C159)</f>
        <v>0</v>
      </c>
      <c r="D160" s="403"/>
      <c r="E160" s="356"/>
      <c r="F160" s="356"/>
      <c r="G160" s="177">
        <f>ROUND(SUM(G156:G159),2)</f>
        <v>18593583.460000001</v>
      </c>
      <c r="H160" s="177">
        <f t="shared" ref="H160:S160" si="125">ROUND(SUM(H156:H159),2)</f>
        <v>0</v>
      </c>
      <c r="I160" s="177">
        <f t="shared" si="125"/>
        <v>0</v>
      </c>
      <c r="J160" s="177">
        <f t="shared" si="125"/>
        <v>0</v>
      </c>
      <c r="K160" s="177">
        <f t="shared" si="125"/>
        <v>0</v>
      </c>
      <c r="L160" s="177">
        <f t="shared" si="125"/>
        <v>0</v>
      </c>
      <c r="M160" s="177">
        <f t="shared" si="125"/>
        <v>0</v>
      </c>
      <c r="N160" s="177">
        <f t="shared" si="125"/>
        <v>0</v>
      </c>
      <c r="O160" s="177">
        <f t="shared" si="125"/>
        <v>0</v>
      </c>
      <c r="P160" s="177">
        <f t="shared" si="125"/>
        <v>0</v>
      </c>
      <c r="Q160" s="177">
        <f t="shared" si="125"/>
        <v>0</v>
      </c>
      <c r="R160" s="177">
        <f t="shared" si="125"/>
        <v>0</v>
      </c>
      <c r="S160" s="177">
        <f t="shared" si="125"/>
        <v>0</v>
      </c>
      <c r="T160" s="159">
        <f>SUM(T156:T159)</f>
        <v>0</v>
      </c>
      <c r="U160" s="177">
        <f>SUM(U156:U159)</f>
        <v>0</v>
      </c>
      <c r="V160" s="356" t="s">
        <v>68</v>
      </c>
      <c r="W160" s="177">
        <f>SUM(W156:W159)</f>
        <v>4576.7</v>
      </c>
      <c r="X160" s="177">
        <f>SUM(X156:X159)</f>
        <v>17756872.200000003</v>
      </c>
      <c r="Y160" s="177">
        <f t="shared" ref="Y160:AL160" si="126">SUM(Y156:Y159)</f>
        <v>0</v>
      </c>
      <c r="Z160" s="177">
        <f t="shared" si="126"/>
        <v>0</v>
      </c>
      <c r="AA160" s="177">
        <f t="shared" si="126"/>
        <v>0</v>
      </c>
      <c r="AB160" s="177">
        <f t="shared" si="126"/>
        <v>0</v>
      </c>
      <c r="AC160" s="177">
        <f t="shared" si="126"/>
        <v>0</v>
      </c>
      <c r="AD160" s="177">
        <f t="shared" si="126"/>
        <v>0</v>
      </c>
      <c r="AE160" s="177">
        <f t="shared" si="126"/>
        <v>0</v>
      </c>
      <c r="AF160" s="177">
        <f t="shared" si="126"/>
        <v>0</v>
      </c>
      <c r="AG160" s="177">
        <f t="shared" si="126"/>
        <v>0</v>
      </c>
      <c r="AH160" s="177">
        <f t="shared" si="126"/>
        <v>0</v>
      </c>
      <c r="AI160" s="177">
        <f t="shared" si="126"/>
        <v>0</v>
      </c>
      <c r="AJ160" s="177">
        <f t="shared" si="126"/>
        <v>557807.5</v>
      </c>
      <c r="AK160" s="177">
        <f t="shared" si="126"/>
        <v>278903.76</v>
      </c>
      <c r="AL160" s="177">
        <f t="shared" si="126"/>
        <v>0</v>
      </c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Y160" s="125"/>
      <c r="BZ160" s="126"/>
      <c r="CA160" s="127"/>
      <c r="CB160" s="122"/>
      <c r="CC160" s="128"/>
    </row>
    <row r="161" spans="1:81" s="124" customFormat="1" ht="12" customHeight="1">
      <c r="A161" s="404" t="s">
        <v>46</v>
      </c>
      <c r="B161" s="405"/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405"/>
      <c r="AB161" s="405"/>
      <c r="AC161" s="405"/>
      <c r="AD161" s="405"/>
      <c r="AE161" s="405"/>
      <c r="AF161" s="405"/>
      <c r="AG161" s="405"/>
      <c r="AH161" s="405"/>
      <c r="AI161" s="405"/>
      <c r="AJ161" s="405"/>
      <c r="AK161" s="405"/>
      <c r="AL161" s="406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Y161" s="125"/>
      <c r="BZ161" s="126"/>
      <c r="CA161" s="127"/>
      <c r="CB161" s="122"/>
      <c r="CC161" s="128"/>
    </row>
    <row r="162" spans="1:81" s="124" customFormat="1" ht="12" customHeight="1">
      <c r="A162" s="360">
        <v>134</v>
      </c>
      <c r="B162" s="178" t="s">
        <v>710</v>
      </c>
      <c r="C162" s="408"/>
      <c r="D162" s="409"/>
      <c r="E162" s="410"/>
      <c r="F162" s="410"/>
      <c r="G162" s="362">
        <f>ROUND(H162+U162+X162+Z162+AB162+AD162+AF162+AH162+AI162+AJ162+AK162+AL162,2)</f>
        <v>1592773.05</v>
      </c>
      <c r="H162" s="356">
        <f>I162+K162+M162+O162+Q162+S162</f>
        <v>0</v>
      </c>
      <c r="I162" s="365">
        <v>0</v>
      </c>
      <c r="J162" s="365">
        <v>0</v>
      </c>
      <c r="K162" s="365">
        <v>0</v>
      </c>
      <c r="L162" s="365">
        <v>0</v>
      </c>
      <c r="M162" s="365">
        <v>0</v>
      </c>
      <c r="N162" s="356">
        <v>0</v>
      </c>
      <c r="O162" s="356">
        <v>0</v>
      </c>
      <c r="P162" s="356">
        <v>0</v>
      </c>
      <c r="Q162" s="356">
        <v>0</v>
      </c>
      <c r="R162" s="356">
        <v>0</v>
      </c>
      <c r="S162" s="356">
        <v>0</v>
      </c>
      <c r="T162" s="366">
        <v>0</v>
      </c>
      <c r="U162" s="356">
        <v>0</v>
      </c>
      <c r="V162" s="356" t="s">
        <v>112</v>
      </c>
      <c r="W162" s="356">
        <v>394.4</v>
      </c>
      <c r="X162" s="356">
        <f t="shared" ref="X162:X164" si="127">ROUND(IF(V162="СК",3856.74,3886.86)*W162,2)</f>
        <v>1521098.26</v>
      </c>
      <c r="Y162" s="177">
        <v>0</v>
      </c>
      <c r="Z162" s="177">
        <v>0</v>
      </c>
      <c r="AA162" s="177">
        <v>0</v>
      </c>
      <c r="AB162" s="177">
        <v>0</v>
      </c>
      <c r="AC162" s="177">
        <v>0</v>
      </c>
      <c r="AD162" s="177">
        <v>0</v>
      </c>
      <c r="AE162" s="177">
        <v>0</v>
      </c>
      <c r="AF162" s="177">
        <v>0</v>
      </c>
      <c r="AG162" s="177">
        <v>0</v>
      </c>
      <c r="AH162" s="177">
        <v>0</v>
      </c>
      <c r="AI162" s="177">
        <v>0</v>
      </c>
      <c r="AJ162" s="177">
        <f t="shared" ref="AJ162:AJ164" si="128">ROUND(X162/95.5*3,2)</f>
        <v>47783.19</v>
      </c>
      <c r="AK162" s="177">
        <f t="shared" ref="AK162:AK164" si="129">ROUND(X162/95.5*1.5,2)</f>
        <v>23891.599999999999</v>
      </c>
      <c r="AL162" s="177">
        <v>0</v>
      </c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Y162" s="125"/>
      <c r="BZ162" s="126"/>
      <c r="CA162" s="127"/>
      <c r="CB162" s="122"/>
      <c r="CC162" s="128"/>
    </row>
    <row r="163" spans="1:81" s="124" customFormat="1" ht="12" customHeight="1">
      <c r="A163" s="360">
        <v>135</v>
      </c>
      <c r="B163" s="178" t="s">
        <v>711</v>
      </c>
      <c r="C163" s="408"/>
      <c r="D163" s="409"/>
      <c r="E163" s="410"/>
      <c r="F163" s="410"/>
      <c r="G163" s="362">
        <f>ROUND(H163+U163+X163+Z163+AB163+AD163+AF163+AH163+AI163+AJ163+AK163+AL163,2)</f>
        <v>2234082.27</v>
      </c>
      <c r="H163" s="356">
        <f>I163+K163+M163+O163+Q163+S163</f>
        <v>0</v>
      </c>
      <c r="I163" s="365">
        <v>0</v>
      </c>
      <c r="J163" s="365">
        <v>0</v>
      </c>
      <c r="K163" s="365">
        <v>0</v>
      </c>
      <c r="L163" s="365">
        <v>0</v>
      </c>
      <c r="M163" s="365">
        <v>0</v>
      </c>
      <c r="N163" s="356">
        <v>0</v>
      </c>
      <c r="O163" s="356">
        <v>0</v>
      </c>
      <c r="P163" s="356">
        <v>0</v>
      </c>
      <c r="Q163" s="356">
        <v>0</v>
      </c>
      <c r="R163" s="356">
        <v>0</v>
      </c>
      <c r="S163" s="356">
        <v>0</v>
      </c>
      <c r="T163" s="366">
        <v>0</v>
      </c>
      <c r="U163" s="356">
        <v>0</v>
      </c>
      <c r="V163" s="356" t="s">
        <v>112</v>
      </c>
      <c r="W163" s="356">
        <v>553.20000000000005</v>
      </c>
      <c r="X163" s="356">
        <f t="shared" si="127"/>
        <v>2133548.5699999998</v>
      </c>
      <c r="Y163" s="177">
        <v>0</v>
      </c>
      <c r="Z163" s="177">
        <v>0</v>
      </c>
      <c r="AA163" s="177">
        <v>0</v>
      </c>
      <c r="AB163" s="177">
        <v>0</v>
      </c>
      <c r="AC163" s="177">
        <v>0</v>
      </c>
      <c r="AD163" s="177">
        <v>0</v>
      </c>
      <c r="AE163" s="177">
        <v>0</v>
      </c>
      <c r="AF163" s="177">
        <v>0</v>
      </c>
      <c r="AG163" s="177">
        <v>0</v>
      </c>
      <c r="AH163" s="177">
        <v>0</v>
      </c>
      <c r="AI163" s="177">
        <v>0</v>
      </c>
      <c r="AJ163" s="177">
        <f t="shared" si="128"/>
        <v>67022.47</v>
      </c>
      <c r="AK163" s="177">
        <f t="shared" si="129"/>
        <v>33511.230000000003</v>
      </c>
      <c r="AL163" s="177">
        <v>0</v>
      </c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Y163" s="125"/>
      <c r="BZ163" s="126"/>
      <c r="CA163" s="127"/>
      <c r="CB163" s="122"/>
      <c r="CC163" s="128"/>
    </row>
    <row r="164" spans="1:81" s="124" customFormat="1" ht="12" customHeight="1">
      <c r="A164" s="360">
        <v>136</v>
      </c>
      <c r="B164" s="178" t="s">
        <v>713</v>
      </c>
      <c r="C164" s="408"/>
      <c r="D164" s="409"/>
      <c r="E164" s="410"/>
      <c r="F164" s="410"/>
      <c r="G164" s="362">
        <f>ROUND(H164+U164+X164+Z164+AB164+AD164+AF164+AH164+AI164+AJ164+AK164+AL164,2)</f>
        <v>1190945.1599999999</v>
      </c>
      <c r="H164" s="356">
        <f>I164+K164+M164+O164+Q164+S164</f>
        <v>0</v>
      </c>
      <c r="I164" s="365">
        <v>0</v>
      </c>
      <c r="J164" s="365">
        <v>0</v>
      </c>
      <c r="K164" s="365">
        <v>0</v>
      </c>
      <c r="L164" s="365">
        <v>0</v>
      </c>
      <c r="M164" s="365">
        <v>0</v>
      </c>
      <c r="N164" s="356">
        <v>0</v>
      </c>
      <c r="O164" s="356">
        <v>0</v>
      </c>
      <c r="P164" s="356">
        <v>0</v>
      </c>
      <c r="Q164" s="356">
        <v>0</v>
      </c>
      <c r="R164" s="356">
        <v>0</v>
      </c>
      <c r="S164" s="356">
        <v>0</v>
      </c>
      <c r="T164" s="366">
        <v>0</v>
      </c>
      <c r="U164" s="356">
        <v>0</v>
      </c>
      <c r="V164" s="356" t="s">
        <v>112</v>
      </c>
      <c r="W164" s="356">
        <v>294.89999999999998</v>
      </c>
      <c r="X164" s="356">
        <f t="shared" si="127"/>
        <v>1137352.6299999999</v>
      </c>
      <c r="Y164" s="177">
        <v>0</v>
      </c>
      <c r="Z164" s="177">
        <v>0</v>
      </c>
      <c r="AA164" s="177">
        <v>0</v>
      </c>
      <c r="AB164" s="177">
        <v>0</v>
      </c>
      <c r="AC164" s="177">
        <v>0</v>
      </c>
      <c r="AD164" s="177">
        <v>0</v>
      </c>
      <c r="AE164" s="177">
        <v>0</v>
      </c>
      <c r="AF164" s="177">
        <v>0</v>
      </c>
      <c r="AG164" s="177">
        <v>0</v>
      </c>
      <c r="AH164" s="177">
        <v>0</v>
      </c>
      <c r="AI164" s="177">
        <v>0</v>
      </c>
      <c r="AJ164" s="177">
        <f t="shared" si="128"/>
        <v>35728.35</v>
      </c>
      <c r="AK164" s="177">
        <f t="shared" si="129"/>
        <v>17864.18</v>
      </c>
      <c r="AL164" s="177">
        <v>0</v>
      </c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Y164" s="125"/>
      <c r="BZ164" s="126"/>
      <c r="CA164" s="127"/>
      <c r="CB164" s="122"/>
      <c r="CC164" s="128"/>
    </row>
    <row r="165" spans="1:81" s="124" customFormat="1" ht="43.5" customHeight="1">
      <c r="A165" s="402" t="s">
        <v>90</v>
      </c>
      <c r="B165" s="402"/>
      <c r="C165" s="177">
        <f>SUM(C162:C164)</f>
        <v>0</v>
      </c>
      <c r="D165" s="403"/>
      <c r="E165" s="356"/>
      <c r="F165" s="356"/>
      <c r="G165" s="177">
        <f>ROUND(SUM(G162:G164),2)</f>
        <v>5017800.4800000004</v>
      </c>
      <c r="H165" s="177">
        <f t="shared" ref="H165:R165" si="130">ROUND(SUM(H162:H164),2)</f>
        <v>0</v>
      </c>
      <c r="I165" s="177">
        <f t="shared" si="130"/>
        <v>0</v>
      </c>
      <c r="J165" s="177">
        <f t="shared" si="130"/>
        <v>0</v>
      </c>
      <c r="K165" s="177">
        <f t="shared" si="130"/>
        <v>0</v>
      </c>
      <c r="L165" s="177">
        <f t="shared" si="130"/>
        <v>0</v>
      </c>
      <c r="M165" s="177">
        <f t="shared" si="130"/>
        <v>0</v>
      </c>
      <c r="N165" s="177">
        <f t="shared" si="130"/>
        <v>0</v>
      </c>
      <c r="O165" s="177">
        <f t="shared" si="130"/>
        <v>0</v>
      </c>
      <c r="P165" s="177">
        <f t="shared" si="130"/>
        <v>0</v>
      </c>
      <c r="Q165" s="177">
        <f t="shared" si="130"/>
        <v>0</v>
      </c>
      <c r="R165" s="177">
        <f t="shared" si="130"/>
        <v>0</v>
      </c>
      <c r="S165" s="177">
        <f>ROUND(SUM(S162:S164),2)</f>
        <v>0</v>
      </c>
      <c r="T165" s="159">
        <f>SUM(T162:T164)</f>
        <v>0</v>
      </c>
      <c r="U165" s="177">
        <f>SUM(U162:U164)</f>
        <v>0</v>
      </c>
      <c r="V165" s="356" t="s">
        <v>68</v>
      </c>
      <c r="W165" s="177">
        <f>SUM(W162:W164)</f>
        <v>1242.5</v>
      </c>
      <c r="X165" s="177">
        <f t="shared" ref="X165:AL165" si="131">SUM(X162:X164)</f>
        <v>4791999.46</v>
      </c>
      <c r="Y165" s="177">
        <f t="shared" si="131"/>
        <v>0</v>
      </c>
      <c r="Z165" s="177">
        <f t="shared" si="131"/>
        <v>0</v>
      </c>
      <c r="AA165" s="177">
        <f t="shared" si="131"/>
        <v>0</v>
      </c>
      <c r="AB165" s="177">
        <f t="shared" si="131"/>
        <v>0</v>
      </c>
      <c r="AC165" s="177">
        <f t="shared" si="131"/>
        <v>0</v>
      </c>
      <c r="AD165" s="177">
        <f t="shared" si="131"/>
        <v>0</v>
      </c>
      <c r="AE165" s="177">
        <f t="shared" si="131"/>
        <v>0</v>
      </c>
      <c r="AF165" s="177">
        <f t="shared" si="131"/>
        <v>0</v>
      </c>
      <c r="AG165" s="177">
        <f t="shared" si="131"/>
        <v>0</v>
      </c>
      <c r="AH165" s="177">
        <f t="shared" si="131"/>
        <v>0</v>
      </c>
      <c r="AI165" s="177">
        <f t="shared" si="131"/>
        <v>0</v>
      </c>
      <c r="AJ165" s="177">
        <f t="shared" si="131"/>
        <v>150534.01</v>
      </c>
      <c r="AK165" s="177">
        <f t="shared" si="131"/>
        <v>75267.010000000009</v>
      </c>
      <c r="AL165" s="177">
        <f t="shared" si="131"/>
        <v>0</v>
      </c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Y165" s="125"/>
      <c r="BZ165" s="126"/>
      <c r="CA165" s="127"/>
      <c r="CB165" s="122"/>
      <c r="CC165" s="128"/>
    </row>
    <row r="166" spans="1:81" s="124" customFormat="1" ht="12" customHeight="1">
      <c r="A166" s="411" t="s">
        <v>70</v>
      </c>
      <c r="B166" s="411"/>
      <c r="C166" s="412"/>
      <c r="D166" s="412"/>
      <c r="E166" s="412"/>
      <c r="F166" s="412"/>
      <c r="G166" s="411"/>
      <c r="H166" s="411"/>
      <c r="I166" s="411"/>
      <c r="J166" s="412"/>
      <c r="K166" s="411"/>
      <c r="L166" s="412"/>
      <c r="M166" s="411"/>
      <c r="N166" s="412"/>
      <c r="O166" s="411"/>
      <c r="P166" s="412"/>
      <c r="Q166" s="411"/>
      <c r="R166" s="412"/>
      <c r="S166" s="411"/>
      <c r="T166" s="411"/>
      <c r="U166" s="411"/>
      <c r="V166" s="411"/>
      <c r="W166" s="411"/>
      <c r="X166" s="411"/>
      <c r="Y166" s="411"/>
      <c r="Z166" s="411"/>
      <c r="AA166" s="411"/>
      <c r="AB166" s="411"/>
      <c r="AC166" s="411"/>
      <c r="AD166" s="411"/>
      <c r="AE166" s="411"/>
      <c r="AF166" s="411"/>
      <c r="AG166" s="411"/>
      <c r="AH166" s="411"/>
      <c r="AI166" s="411"/>
      <c r="AJ166" s="411"/>
      <c r="AK166" s="411"/>
      <c r="AL166" s="411"/>
      <c r="AN166" s="122" t="e">
        <f>I166/#REF!</f>
        <v>#REF!</v>
      </c>
      <c r="AO166" s="122" t="e">
        <f t="shared" ref="AO166:AO216" si="132">K166/J166</f>
        <v>#DIV/0!</v>
      </c>
      <c r="AP166" s="122" t="e">
        <f t="shared" ref="AP166:AP216" si="133">M166/L166</f>
        <v>#DIV/0!</v>
      </c>
      <c r="AQ166" s="122" t="e">
        <f t="shared" ref="AQ166:AQ216" si="134">O166/N166</f>
        <v>#DIV/0!</v>
      </c>
      <c r="AR166" s="122" t="e">
        <f t="shared" ref="AR166:AR216" si="135">Q166/P166</f>
        <v>#DIV/0!</v>
      </c>
      <c r="AS166" s="122" t="e">
        <f t="shared" ref="AS166:AS216" si="136">S166/R166</f>
        <v>#DIV/0!</v>
      </c>
      <c r="AT166" s="122" t="e">
        <f t="shared" ref="AT166:AT216" si="137">U166/T166</f>
        <v>#DIV/0!</v>
      </c>
      <c r="AU166" s="122" t="e">
        <f t="shared" ref="AU166:AU216" si="138">X166/W166</f>
        <v>#DIV/0!</v>
      </c>
      <c r="AV166" s="122" t="e">
        <f t="shared" ref="AV166:AV216" si="139">Z166/Y166</f>
        <v>#DIV/0!</v>
      </c>
      <c r="AW166" s="122" t="e">
        <f t="shared" ref="AW166:AW216" si="140">AB166/AA166</f>
        <v>#DIV/0!</v>
      </c>
      <c r="AX166" s="122" t="e">
        <f t="shared" ref="AX166:AX216" si="141">AH166/AG166</f>
        <v>#DIV/0!</v>
      </c>
      <c r="AY166" s="122" t="e">
        <f>AI166/#REF!</f>
        <v>#REF!</v>
      </c>
      <c r="AZ166" s="122">
        <v>730.08</v>
      </c>
      <c r="BA166" s="122">
        <v>2070.12</v>
      </c>
      <c r="BB166" s="122">
        <v>848.92</v>
      </c>
      <c r="BC166" s="122">
        <v>819.73</v>
      </c>
      <c r="BD166" s="122">
        <v>611.5</v>
      </c>
      <c r="BE166" s="122">
        <v>1080.04</v>
      </c>
      <c r="BF166" s="122">
        <v>2671800.0099999998</v>
      </c>
      <c r="BG166" s="122">
        <f t="shared" ref="BG166:BG216" si="142">IF(V166="ПК",4607.6,4422.85)</f>
        <v>4422.8500000000004</v>
      </c>
      <c r="BH166" s="122">
        <v>8748.57</v>
      </c>
      <c r="BI166" s="122">
        <v>3389.61</v>
      </c>
      <c r="BJ166" s="122">
        <v>5995.76</v>
      </c>
      <c r="BK166" s="122">
        <v>548.62</v>
      </c>
      <c r="BL166" s="123" t="e">
        <f t="shared" ref="BL166:BL216" si="143">IF(AN166&gt;AZ166, "+", " ")</f>
        <v>#REF!</v>
      </c>
      <c r="BM166" s="123" t="e">
        <f t="shared" ref="BM166:BM216" si="144">IF(AO166&gt;BA166, "+", " ")</f>
        <v>#DIV/0!</v>
      </c>
      <c r="BN166" s="123" t="e">
        <f t="shared" ref="BN166:BN216" si="145">IF(AP166&gt;BB166, "+", " ")</f>
        <v>#DIV/0!</v>
      </c>
      <c r="BO166" s="123" t="e">
        <f t="shared" ref="BO166:BO216" si="146">IF(AQ166&gt;BC166, "+", " ")</f>
        <v>#DIV/0!</v>
      </c>
      <c r="BP166" s="123" t="e">
        <f t="shared" ref="BP166:BP216" si="147">IF(AR166&gt;BD166, "+", " ")</f>
        <v>#DIV/0!</v>
      </c>
      <c r="BQ166" s="123" t="e">
        <f t="shared" ref="BQ166:BQ216" si="148">IF(AS166&gt;BE166, "+", " ")</f>
        <v>#DIV/0!</v>
      </c>
      <c r="BR166" s="123" t="e">
        <f t="shared" ref="BR166:BR216" si="149">IF(AT166&gt;BF166, "+", " ")</f>
        <v>#DIV/0!</v>
      </c>
      <c r="BS166" s="123" t="e">
        <f t="shared" ref="BS166:BS216" si="150">IF(AU166&gt;BG166, "+", " ")</f>
        <v>#DIV/0!</v>
      </c>
      <c r="BT166" s="123" t="e">
        <f t="shared" ref="BT166:BT216" si="151">IF(AV166&gt;BH166, "+", " ")</f>
        <v>#DIV/0!</v>
      </c>
      <c r="BU166" s="123" t="e">
        <f t="shared" ref="BU166:BU216" si="152">IF(AW166&gt;BI166, "+", " ")</f>
        <v>#DIV/0!</v>
      </c>
      <c r="BV166" s="123" t="e">
        <f t="shared" ref="BV166:BV216" si="153">IF(AX166&gt;BJ166, "+", " ")</f>
        <v>#DIV/0!</v>
      </c>
      <c r="BW166" s="123" t="e">
        <f t="shared" ref="BW166:BW216" si="154">IF(AY166&gt;BK166, "+", " ")</f>
        <v>#REF!</v>
      </c>
      <c r="BY166" s="125" t="e">
        <f t="shared" si="111"/>
        <v>#DIV/0!</v>
      </c>
      <c r="BZ166" s="126" t="e">
        <f t="shared" si="112"/>
        <v>#DIV/0!</v>
      </c>
      <c r="CA166" s="127" t="e">
        <f t="shared" si="113"/>
        <v>#DIV/0!</v>
      </c>
      <c r="CB166" s="122">
        <f t="shared" ref="CB166:CB216" si="155">IF(V166="ПК",4814.95,4621.88)</f>
        <v>4621.88</v>
      </c>
      <c r="CC166" s="128" t="e">
        <f t="shared" ref="CC166:CC216" si="156">IF(CA166&gt;CB166, "+", " ")</f>
        <v>#DIV/0!</v>
      </c>
    </row>
    <row r="167" spans="1:81" s="124" customFormat="1" ht="12" customHeight="1">
      <c r="A167" s="360">
        <v>137</v>
      </c>
      <c r="B167" s="178" t="s">
        <v>230</v>
      </c>
      <c r="C167" s="356">
        <v>1055</v>
      </c>
      <c r="D167" s="370"/>
      <c r="E167" s="356"/>
      <c r="F167" s="356"/>
      <c r="G167" s="362">
        <f t="shared" ref="G167:G174" si="157">ROUND(H167+U167+X167+Z167+AB167+AD167+AF167+AH167+AI167+AJ167+AK167+AL167,2)</f>
        <v>7942911.3300000001</v>
      </c>
      <c r="H167" s="356">
        <f t="shared" ref="H167:H174" si="158">I167+K167+M167+O167+Q167+S167</f>
        <v>1390548.52</v>
      </c>
      <c r="I167" s="362">
        <f>ROUND(242.99*'Приложение 1'!J165,2)</f>
        <v>451961.4</v>
      </c>
      <c r="J167" s="365">
        <v>400</v>
      </c>
      <c r="K167" s="365">
        <f>ROUND(J167*1176.73,2)</f>
        <v>470692</v>
      </c>
      <c r="L167" s="365">
        <v>200</v>
      </c>
      <c r="M167" s="362">
        <f>ROUND(L167*891.36*0.96,2)</f>
        <v>171141.12</v>
      </c>
      <c r="N167" s="356">
        <v>200</v>
      </c>
      <c r="O167" s="356">
        <f>ROUND(N167*627.71,2)</f>
        <v>125542</v>
      </c>
      <c r="P167" s="356">
        <v>0</v>
      </c>
      <c r="Q167" s="356">
        <v>0</v>
      </c>
      <c r="R167" s="356">
        <v>200</v>
      </c>
      <c r="S167" s="356">
        <f>ROUND(R167*856.06,2)</f>
        <v>171212</v>
      </c>
      <c r="T167" s="366">
        <v>0</v>
      </c>
      <c r="U167" s="356">
        <v>0</v>
      </c>
      <c r="V167" s="356"/>
      <c r="W167" s="356">
        <v>0</v>
      </c>
      <c r="X167" s="356">
        <v>0</v>
      </c>
      <c r="Y167" s="177">
        <v>648.29999999999995</v>
      </c>
      <c r="Z167" s="177">
        <f>ROUND(Y167*9599.37*0.955,2)</f>
        <v>5943224.3499999996</v>
      </c>
      <c r="AA167" s="177">
        <v>0</v>
      </c>
      <c r="AB167" s="177">
        <v>0</v>
      </c>
      <c r="AC167" s="177">
        <v>0</v>
      </c>
      <c r="AD167" s="177">
        <v>0</v>
      </c>
      <c r="AE167" s="177">
        <v>0</v>
      </c>
      <c r="AF167" s="177">
        <v>0</v>
      </c>
      <c r="AG167" s="177">
        <v>0</v>
      </c>
      <c r="AH167" s="177">
        <v>0</v>
      </c>
      <c r="AI167" s="356">
        <f>ROUND(429276+89876.55,2)</f>
        <v>519152.55</v>
      </c>
      <c r="AJ167" s="177">
        <f>ROUND((X167+H167+AI167)/95.5*3,2)</f>
        <v>59990.61</v>
      </c>
      <c r="AK167" s="177">
        <f>ROUND((X167+H167+AI167)/95.5*1.5,2)</f>
        <v>29995.3</v>
      </c>
      <c r="AL167" s="177">
        <v>0</v>
      </c>
      <c r="AN167" s="122" t="e">
        <f>I167/#REF!</f>
        <v>#REF!</v>
      </c>
      <c r="AO167" s="122">
        <f t="shared" si="132"/>
        <v>1176.73</v>
      </c>
      <c r="AP167" s="122">
        <f t="shared" si="133"/>
        <v>855.7056</v>
      </c>
      <c r="AQ167" s="122">
        <f t="shared" si="134"/>
        <v>627.71</v>
      </c>
      <c r="AR167" s="122" t="e">
        <f t="shared" si="135"/>
        <v>#DIV/0!</v>
      </c>
      <c r="AS167" s="122">
        <f t="shared" si="136"/>
        <v>856.06</v>
      </c>
      <c r="AT167" s="122" t="e">
        <f t="shared" si="137"/>
        <v>#DIV/0!</v>
      </c>
      <c r="AU167" s="122" t="e">
        <f t="shared" si="138"/>
        <v>#DIV/0!</v>
      </c>
      <c r="AV167" s="122">
        <f t="shared" si="139"/>
        <v>9167.3983495295397</v>
      </c>
      <c r="AW167" s="122" t="e">
        <f t="shared" si="140"/>
        <v>#DIV/0!</v>
      </c>
      <c r="AX167" s="122" t="e">
        <f t="shared" si="141"/>
        <v>#DIV/0!</v>
      </c>
      <c r="AY167" s="122" t="e">
        <f>AI167/#REF!</f>
        <v>#REF!</v>
      </c>
      <c r="AZ167" s="122">
        <v>730.08</v>
      </c>
      <c r="BA167" s="122">
        <v>2070.12</v>
      </c>
      <c r="BB167" s="122">
        <v>848.92</v>
      </c>
      <c r="BC167" s="122">
        <v>819.73</v>
      </c>
      <c r="BD167" s="122">
        <v>611.5</v>
      </c>
      <c r="BE167" s="122">
        <v>1080.04</v>
      </c>
      <c r="BF167" s="122">
        <v>2671800.0099999998</v>
      </c>
      <c r="BG167" s="122">
        <f t="shared" si="142"/>
        <v>4422.8500000000004</v>
      </c>
      <c r="BH167" s="122">
        <v>8748.57</v>
      </c>
      <c r="BI167" s="122">
        <v>3389.61</v>
      </c>
      <c r="BJ167" s="122">
        <v>5995.76</v>
      </c>
      <c r="BK167" s="122">
        <v>548.62</v>
      </c>
      <c r="BL167" s="123" t="e">
        <f t="shared" si="143"/>
        <v>#REF!</v>
      </c>
      <c r="BM167" s="123" t="str">
        <f t="shared" si="144"/>
        <v xml:space="preserve"> </v>
      </c>
      <c r="BN167" s="123" t="str">
        <f t="shared" si="145"/>
        <v>+</v>
      </c>
      <c r="BO167" s="123" t="str">
        <f t="shared" si="146"/>
        <v xml:space="preserve"> </v>
      </c>
      <c r="BP167" s="123" t="e">
        <f t="shared" si="147"/>
        <v>#DIV/0!</v>
      </c>
      <c r="BQ167" s="123" t="str">
        <f t="shared" si="148"/>
        <v xml:space="preserve"> </v>
      </c>
      <c r="BR167" s="123" t="e">
        <f t="shared" si="149"/>
        <v>#DIV/0!</v>
      </c>
      <c r="BS167" s="123" t="e">
        <f t="shared" si="150"/>
        <v>#DIV/0!</v>
      </c>
      <c r="BT167" s="123" t="str">
        <f t="shared" si="151"/>
        <v>+</v>
      </c>
      <c r="BU167" s="123" t="e">
        <f t="shared" si="152"/>
        <v>#DIV/0!</v>
      </c>
      <c r="BV167" s="123" t="e">
        <f t="shared" si="153"/>
        <v>#DIV/0!</v>
      </c>
      <c r="BW167" s="123" t="e">
        <f t="shared" si="154"/>
        <v>#REF!</v>
      </c>
      <c r="BY167" s="125">
        <f t="shared" si="111"/>
        <v>0.75527231146869678</v>
      </c>
      <c r="BZ167" s="126">
        <f t="shared" si="112"/>
        <v>0.37763609278513749</v>
      </c>
      <c r="CA167" s="127" t="e">
        <f t="shared" si="113"/>
        <v>#DIV/0!</v>
      </c>
      <c r="CB167" s="122">
        <f t="shared" si="155"/>
        <v>4621.88</v>
      </c>
      <c r="CC167" s="128" t="e">
        <f t="shared" si="156"/>
        <v>#DIV/0!</v>
      </c>
    </row>
    <row r="168" spans="1:81" s="124" customFormat="1" ht="12" customHeight="1">
      <c r="A168" s="360">
        <v>138</v>
      </c>
      <c r="B168" s="178" t="s">
        <v>727</v>
      </c>
      <c r="C168" s="356">
        <v>400.2</v>
      </c>
      <c r="D168" s="370"/>
      <c r="E168" s="356"/>
      <c r="F168" s="356"/>
      <c r="G168" s="362">
        <f>ROUND(H168+U168+X168+Z168+AB168+AD168+AF168+AH168+AI168+AJ168+AK168+AL168,2)</f>
        <v>2120197.38</v>
      </c>
      <c r="H168" s="356">
        <f>I168+K168+M168+O168+Q168+S168</f>
        <v>0</v>
      </c>
      <c r="I168" s="365">
        <v>0</v>
      </c>
      <c r="J168" s="365">
        <v>0</v>
      </c>
      <c r="K168" s="365">
        <v>0</v>
      </c>
      <c r="L168" s="365">
        <v>0</v>
      </c>
      <c r="M168" s="365">
        <v>0</v>
      </c>
      <c r="N168" s="356">
        <v>0</v>
      </c>
      <c r="O168" s="356">
        <v>0</v>
      </c>
      <c r="P168" s="356">
        <v>0</v>
      </c>
      <c r="Q168" s="356">
        <v>0</v>
      </c>
      <c r="R168" s="356">
        <v>0</v>
      </c>
      <c r="S168" s="356">
        <v>0</v>
      </c>
      <c r="T168" s="366">
        <v>0</v>
      </c>
      <c r="U168" s="356">
        <v>0</v>
      </c>
      <c r="V168" s="371" t="s">
        <v>112</v>
      </c>
      <c r="W168" s="177">
        <v>525</v>
      </c>
      <c r="X168" s="356">
        <f>ROUND(IF(V168="СК",3856.74,3886.86)*W168,2)</f>
        <v>2024788.5</v>
      </c>
      <c r="Y168" s="177">
        <v>0</v>
      </c>
      <c r="Z168" s="177">
        <v>0</v>
      </c>
      <c r="AA168" s="177">
        <v>0</v>
      </c>
      <c r="AB168" s="177">
        <v>0</v>
      </c>
      <c r="AC168" s="177">
        <v>0</v>
      </c>
      <c r="AD168" s="177">
        <v>0</v>
      </c>
      <c r="AE168" s="177">
        <v>0</v>
      </c>
      <c r="AF168" s="177">
        <v>0</v>
      </c>
      <c r="AG168" s="177">
        <v>0</v>
      </c>
      <c r="AH168" s="177">
        <v>0</v>
      </c>
      <c r="AI168" s="177">
        <v>0</v>
      </c>
      <c r="AJ168" s="177">
        <f>ROUND(X168/95.5*3,2)</f>
        <v>63605.919999999998</v>
      </c>
      <c r="AK168" s="177">
        <f>ROUND(X168/95.5*1.5,2)</f>
        <v>31802.959999999999</v>
      </c>
      <c r="AL168" s="177">
        <v>0</v>
      </c>
      <c r="AN168" s="122" t="e">
        <f>I168/#REF!</f>
        <v>#REF!</v>
      </c>
      <c r="AO168" s="122" t="e">
        <f>K168/J168</f>
        <v>#DIV/0!</v>
      </c>
      <c r="AP168" s="122" t="e">
        <f>M168/L168</f>
        <v>#DIV/0!</v>
      </c>
      <c r="AQ168" s="122" t="e">
        <f>O168/N168</f>
        <v>#DIV/0!</v>
      </c>
      <c r="AR168" s="122" t="e">
        <f>Q168/P168</f>
        <v>#DIV/0!</v>
      </c>
      <c r="AS168" s="122" t="e">
        <f>S168/R168</f>
        <v>#DIV/0!</v>
      </c>
      <c r="AT168" s="122" t="e">
        <f>U168/T168</f>
        <v>#DIV/0!</v>
      </c>
      <c r="AU168" s="122">
        <f>X168/W168</f>
        <v>3856.74</v>
      </c>
      <c r="AV168" s="122" t="e">
        <f>Z168/Y168</f>
        <v>#DIV/0!</v>
      </c>
      <c r="AW168" s="122" t="e">
        <f>AB168/AA168</f>
        <v>#DIV/0!</v>
      </c>
      <c r="AX168" s="122" t="e">
        <f>AH168/AG168</f>
        <v>#DIV/0!</v>
      </c>
      <c r="AY168" s="122" t="e">
        <f>AI168/#REF!</f>
        <v>#REF!</v>
      </c>
      <c r="AZ168" s="122">
        <v>766.59</v>
      </c>
      <c r="BA168" s="122">
        <v>2173.62</v>
      </c>
      <c r="BB168" s="122">
        <v>891.36</v>
      </c>
      <c r="BC168" s="122">
        <v>860.72</v>
      </c>
      <c r="BD168" s="122">
        <v>1699.83</v>
      </c>
      <c r="BE168" s="122">
        <v>1134.04</v>
      </c>
      <c r="BF168" s="122">
        <v>2338035</v>
      </c>
      <c r="BG168" s="122">
        <f>IF(V168="ПК",4837.98,4644)</f>
        <v>4644</v>
      </c>
      <c r="BH168" s="122">
        <v>9186</v>
      </c>
      <c r="BI168" s="122">
        <v>3559.09</v>
      </c>
      <c r="BJ168" s="122">
        <v>6295.55</v>
      </c>
      <c r="BK168" s="122">
        <f t="shared" ref="BK168:BK901" si="159">105042.09+358512+470547</f>
        <v>934101.09</v>
      </c>
      <c r="BL168" s="123" t="e">
        <f t="shared" ref="BL168:BW168" si="160">IF(AN168&gt;AZ168, "+", " ")</f>
        <v>#REF!</v>
      </c>
      <c r="BM168" s="123" t="e">
        <f t="shared" si="160"/>
        <v>#DIV/0!</v>
      </c>
      <c r="BN168" s="123" t="e">
        <f t="shared" si="160"/>
        <v>#DIV/0!</v>
      </c>
      <c r="BO168" s="123" t="e">
        <f t="shared" si="160"/>
        <v>#DIV/0!</v>
      </c>
      <c r="BP168" s="123" t="e">
        <f t="shared" si="160"/>
        <v>#DIV/0!</v>
      </c>
      <c r="BQ168" s="123" t="e">
        <f t="shared" si="160"/>
        <v>#DIV/0!</v>
      </c>
      <c r="BR168" s="123" t="e">
        <f t="shared" si="160"/>
        <v>#DIV/0!</v>
      </c>
      <c r="BS168" s="123" t="str">
        <f t="shared" si="160"/>
        <v xml:space="preserve"> </v>
      </c>
      <c r="BT168" s="123" t="e">
        <f t="shared" si="160"/>
        <v>#DIV/0!</v>
      </c>
      <c r="BU168" s="123" t="e">
        <f t="shared" si="160"/>
        <v>#DIV/0!</v>
      </c>
      <c r="BV168" s="123" t="e">
        <f t="shared" si="160"/>
        <v>#DIV/0!</v>
      </c>
      <c r="BW168" s="123" t="e">
        <f t="shared" si="160"/>
        <v>#REF!</v>
      </c>
      <c r="BY168" s="125">
        <f>AJ168/G168*100</f>
        <v>2.9999999339684122</v>
      </c>
      <c r="BZ168" s="126">
        <f>AK168/G168*100</f>
        <v>1.4999999669842061</v>
      </c>
      <c r="CA168" s="127">
        <f>G168/W168</f>
        <v>4038.4712</v>
      </c>
      <c r="CB168" s="122">
        <f>IF(V168="ПК",5055.69,4852.98)</f>
        <v>4852.9799999999996</v>
      </c>
      <c r="CC168" s="128" t="str">
        <f>IF(CA168&gt;CB168, "+", " ")</f>
        <v xml:space="preserve"> </v>
      </c>
    </row>
    <row r="169" spans="1:81" s="124" customFormat="1" ht="12" customHeight="1">
      <c r="A169" s="360">
        <v>139</v>
      </c>
      <c r="B169" s="178" t="s">
        <v>728</v>
      </c>
      <c r="C169" s="356"/>
      <c r="D169" s="370"/>
      <c r="E169" s="356"/>
      <c r="F169" s="356"/>
      <c r="G169" s="362">
        <f t="shared" si="157"/>
        <v>1876863.01</v>
      </c>
      <c r="H169" s="356">
        <f t="shared" si="158"/>
        <v>1273251.6200000001</v>
      </c>
      <c r="I169" s="362">
        <f>ROUND(242.99*'Приложение 1'!J167,2)</f>
        <v>210575.13</v>
      </c>
      <c r="J169" s="365">
        <v>491</v>
      </c>
      <c r="K169" s="365">
        <f>ROUND(J169*1176.73,2)</f>
        <v>577774.43000000005</v>
      </c>
      <c r="L169" s="365">
        <v>125</v>
      </c>
      <c r="M169" s="362">
        <f>ROUND(L169*891.36*0.96,2)</f>
        <v>106963.2</v>
      </c>
      <c r="N169" s="356">
        <v>257.60000000000002</v>
      </c>
      <c r="O169" s="356">
        <f>ROUND(N169*627.71,2)</f>
        <v>161698.1</v>
      </c>
      <c r="P169" s="356">
        <v>0</v>
      </c>
      <c r="Q169" s="356">
        <v>0</v>
      </c>
      <c r="R169" s="356">
        <v>252.6</v>
      </c>
      <c r="S169" s="356">
        <f>ROUND(R169*856.06,2)</f>
        <v>216240.76</v>
      </c>
      <c r="T169" s="366">
        <v>0</v>
      </c>
      <c r="U169" s="356">
        <v>0</v>
      </c>
      <c r="V169" s="356"/>
      <c r="W169" s="356">
        <v>0</v>
      </c>
      <c r="X169" s="356">
        <v>0</v>
      </c>
      <c r="Y169" s="177">
        <v>0</v>
      </c>
      <c r="Z169" s="177">
        <v>0</v>
      </c>
      <c r="AA169" s="177">
        <v>0</v>
      </c>
      <c r="AB169" s="177">
        <v>0</v>
      </c>
      <c r="AC169" s="177">
        <v>0</v>
      </c>
      <c r="AD169" s="177">
        <v>0</v>
      </c>
      <c r="AE169" s="177">
        <v>0</v>
      </c>
      <c r="AF169" s="177">
        <v>0</v>
      </c>
      <c r="AG169" s="177">
        <v>0</v>
      </c>
      <c r="AH169" s="177">
        <v>0</v>
      </c>
      <c r="AI169" s="356">
        <f>ROUND(429276+89876.55,2)</f>
        <v>519152.55</v>
      </c>
      <c r="AJ169" s="177">
        <f>ROUND((X169+H169+AI169)/95.5*3,2)</f>
        <v>56305.89</v>
      </c>
      <c r="AK169" s="177">
        <f>ROUND((X169+H169+AI169)/95.5*1.5,2)</f>
        <v>28152.95</v>
      </c>
      <c r="AL169" s="177">
        <v>0</v>
      </c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Y169" s="125"/>
      <c r="BZ169" s="126"/>
      <c r="CA169" s="127"/>
      <c r="CB169" s="122"/>
      <c r="CC169" s="128"/>
    </row>
    <row r="170" spans="1:81" s="124" customFormat="1" ht="12" customHeight="1">
      <c r="A170" s="360">
        <v>140</v>
      </c>
      <c r="B170" s="178" t="s">
        <v>285</v>
      </c>
      <c r="C170" s="356"/>
      <c r="D170" s="370"/>
      <c r="E170" s="356"/>
      <c r="F170" s="356"/>
      <c r="G170" s="362">
        <f t="shared" si="157"/>
        <v>3163212.13</v>
      </c>
      <c r="H170" s="356">
        <f t="shared" si="158"/>
        <v>0</v>
      </c>
      <c r="I170" s="365">
        <v>0</v>
      </c>
      <c r="J170" s="365">
        <v>0</v>
      </c>
      <c r="K170" s="365">
        <v>0</v>
      </c>
      <c r="L170" s="365">
        <v>0</v>
      </c>
      <c r="M170" s="365">
        <v>0</v>
      </c>
      <c r="N170" s="356">
        <v>0</v>
      </c>
      <c r="O170" s="356">
        <v>0</v>
      </c>
      <c r="P170" s="356">
        <v>0</v>
      </c>
      <c r="Q170" s="356">
        <v>0</v>
      </c>
      <c r="R170" s="356">
        <v>0</v>
      </c>
      <c r="S170" s="356">
        <v>0</v>
      </c>
      <c r="T170" s="366">
        <v>0</v>
      </c>
      <c r="U170" s="356">
        <v>0</v>
      </c>
      <c r="V170" s="356" t="s">
        <v>111</v>
      </c>
      <c r="W170" s="356">
        <v>777.2</v>
      </c>
      <c r="X170" s="356">
        <f t="shared" ref="X170:X174" si="161">ROUND(IF(V170="СК",3856.74,3886.86)*W170,2)</f>
        <v>3020867.59</v>
      </c>
      <c r="Y170" s="177">
        <v>0</v>
      </c>
      <c r="Z170" s="177">
        <v>0</v>
      </c>
      <c r="AA170" s="177">
        <v>0</v>
      </c>
      <c r="AB170" s="177">
        <v>0</v>
      </c>
      <c r="AC170" s="177">
        <v>0</v>
      </c>
      <c r="AD170" s="177">
        <v>0</v>
      </c>
      <c r="AE170" s="177">
        <v>0</v>
      </c>
      <c r="AF170" s="177">
        <v>0</v>
      </c>
      <c r="AG170" s="177">
        <v>0</v>
      </c>
      <c r="AH170" s="177">
        <v>0</v>
      </c>
      <c r="AI170" s="177">
        <v>0</v>
      </c>
      <c r="AJ170" s="177">
        <f t="shared" ref="AJ170:AJ174" si="162">ROUND(X170/95.5*3,2)</f>
        <v>94896.36</v>
      </c>
      <c r="AK170" s="177">
        <f t="shared" ref="AK170:AK174" si="163">ROUND(X170/95.5*1.5,2)</f>
        <v>47448.18</v>
      </c>
      <c r="AL170" s="177">
        <v>0</v>
      </c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Y170" s="125"/>
      <c r="BZ170" s="126"/>
      <c r="CA170" s="127"/>
      <c r="CB170" s="122"/>
      <c r="CC170" s="128"/>
    </row>
    <row r="171" spans="1:81" s="124" customFormat="1" ht="12" customHeight="1">
      <c r="A171" s="360">
        <v>141</v>
      </c>
      <c r="B171" s="178" t="s">
        <v>286</v>
      </c>
      <c r="C171" s="356"/>
      <c r="D171" s="370"/>
      <c r="E171" s="356"/>
      <c r="F171" s="356"/>
      <c r="G171" s="362">
        <f t="shared" si="157"/>
        <v>4446079.43</v>
      </c>
      <c r="H171" s="356">
        <f t="shared" si="158"/>
        <v>0</v>
      </c>
      <c r="I171" s="365">
        <v>0</v>
      </c>
      <c r="J171" s="365">
        <v>0</v>
      </c>
      <c r="K171" s="365">
        <v>0</v>
      </c>
      <c r="L171" s="365">
        <v>0</v>
      </c>
      <c r="M171" s="365">
        <v>0</v>
      </c>
      <c r="N171" s="356">
        <v>0</v>
      </c>
      <c r="O171" s="356">
        <v>0</v>
      </c>
      <c r="P171" s="356">
        <v>0</v>
      </c>
      <c r="Q171" s="356">
        <v>0</v>
      </c>
      <c r="R171" s="356">
        <v>0</v>
      </c>
      <c r="S171" s="356">
        <v>0</v>
      </c>
      <c r="T171" s="366">
        <v>0</v>
      </c>
      <c r="U171" s="356">
        <v>0</v>
      </c>
      <c r="V171" s="356" t="s">
        <v>111</v>
      </c>
      <c r="W171" s="356">
        <v>1092.4000000000001</v>
      </c>
      <c r="X171" s="356">
        <f t="shared" si="161"/>
        <v>4246005.8600000003</v>
      </c>
      <c r="Y171" s="177">
        <v>0</v>
      </c>
      <c r="Z171" s="177">
        <v>0</v>
      </c>
      <c r="AA171" s="177">
        <v>0</v>
      </c>
      <c r="AB171" s="177">
        <v>0</v>
      </c>
      <c r="AC171" s="177">
        <v>0</v>
      </c>
      <c r="AD171" s="177">
        <v>0</v>
      </c>
      <c r="AE171" s="177">
        <v>0</v>
      </c>
      <c r="AF171" s="177">
        <v>0</v>
      </c>
      <c r="AG171" s="177">
        <v>0</v>
      </c>
      <c r="AH171" s="177">
        <v>0</v>
      </c>
      <c r="AI171" s="177">
        <v>0</v>
      </c>
      <c r="AJ171" s="177">
        <f t="shared" si="162"/>
        <v>133382.38</v>
      </c>
      <c r="AK171" s="177">
        <f t="shared" si="163"/>
        <v>66691.19</v>
      </c>
      <c r="AL171" s="177">
        <v>0</v>
      </c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Y171" s="125"/>
      <c r="BZ171" s="126"/>
      <c r="CA171" s="127"/>
      <c r="CB171" s="122"/>
      <c r="CC171" s="128"/>
    </row>
    <row r="172" spans="1:81" s="124" customFormat="1" ht="12" customHeight="1">
      <c r="A172" s="360">
        <v>142</v>
      </c>
      <c r="B172" s="178" t="s">
        <v>289</v>
      </c>
      <c r="C172" s="356"/>
      <c r="D172" s="370"/>
      <c r="E172" s="356"/>
      <c r="F172" s="356"/>
      <c r="G172" s="362">
        <f t="shared" si="157"/>
        <v>2250715.79</v>
      </c>
      <c r="H172" s="356">
        <f t="shared" si="158"/>
        <v>0</v>
      </c>
      <c r="I172" s="365">
        <v>0</v>
      </c>
      <c r="J172" s="365">
        <v>0</v>
      </c>
      <c r="K172" s="365">
        <v>0</v>
      </c>
      <c r="L172" s="365">
        <v>0</v>
      </c>
      <c r="M172" s="365">
        <v>0</v>
      </c>
      <c r="N172" s="356">
        <v>0</v>
      </c>
      <c r="O172" s="356">
        <v>0</v>
      </c>
      <c r="P172" s="356">
        <v>0</v>
      </c>
      <c r="Q172" s="356">
        <v>0</v>
      </c>
      <c r="R172" s="356">
        <v>0</v>
      </c>
      <c r="S172" s="356">
        <v>0</v>
      </c>
      <c r="T172" s="366">
        <v>0</v>
      </c>
      <c r="U172" s="356">
        <v>0</v>
      </c>
      <c r="V172" s="356" t="s">
        <v>111</v>
      </c>
      <c r="W172" s="356">
        <v>553</v>
      </c>
      <c r="X172" s="356">
        <f t="shared" si="161"/>
        <v>2149433.58</v>
      </c>
      <c r="Y172" s="177">
        <v>0</v>
      </c>
      <c r="Z172" s="177">
        <v>0</v>
      </c>
      <c r="AA172" s="177">
        <v>0</v>
      </c>
      <c r="AB172" s="177">
        <v>0</v>
      </c>
      <c r="AC172" s="177">
        <v>0</v>
      </c>
      <c r="AD172" s="177">
        <v>0</v>
      </c>
      <c r="AE172" s="177">
        <v>0</v>
      </c>
      <c r="AF172" s="177">
        <v>0</v>
      </c>
      <c r="AG172" s="177">
        <v>0</v>
      </c>
      <c r="AH172" s="177">
        <v>0</v>
      </c>
      <c r="AI172" s="177">
        <v>0</v>
      </c>
      <c r="AJ172" s="177">
        <f t="shared" si="162"/>
        <v>67521.47</v>
      </c>
      <c r="AK172" s="177">
        <f t="shared" si="163"/>
        <v>33760.74</v>
      </c>
      <c r="AL172" s="177">
        <v>0</v>
      </c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Y172" s="125"/>
      <c r="BZ172" s="126"/>
      <c r="CA172" s="127"/>
      <c r="CB172" s="122"/>
      <c r="CC172" s="128"/>
    </row>
    <row r="173" spans="1:81" s="124" customFormat="1" ht="12" customHeight="1">
      <c r="A173" s="360">
        <v>143</v>
      </c>
      <c r="B173" s="178" t="s">
        <v>290</v>
      </c>
      <c r="C173" s="356"/>
      <c r="D173" s="370"/>
      <c r="E173" s="356"/>
      <c r="F173" s="356"/>
      <c r="G173" s="362">
        <f t="shared" si="157"/>
        <v>2250715.79</v>
      </c>
      <c r="H173" s="356">
        <f t="shared" si="158"/>
        <v>0</v>
      </c>
      <c r="I173" s="365">
        <v>0</v>
      </c>
      <c r="J173" s="365">
        <v>0</v>
      </c>
      <c r="K173" s="365">
        <v>0</v>
      </c>
      <c r="L173" s="365">
        <v>0</v>
      </c>
      <c r="M173" s="365">
        <v>0</v>
      </c>
      <c r="N173" s="356">
        <v>0</v>
      </c>
      <c r="O173" s="356">
        <v>0</v>
      </c>
      <c r="P173" s="356">
        <v>0</v>
      </c>
      <c r="Q173" s="356">
        <v>0</v>
      </c>
      <c r="R173" s="356">
        <v>0</v>
      </c>
      <c r="S173" s="356">
        <v>0</v>
      </c>
      <c r="T173" s="366">
        <v>0</v>
      </c>
      <c r="U173" s="356">
        <v>0</v>
      </c>
      <c r="V173" s="356" t="s">
        <v>111</v>
      </c>
      <c r="W173" s="356">
        <v>553</v>
      </c>
      <c r="X173" s="356">
        <f t="shared" si="161"/>
        <v>2149433.58</v>
      </c>
      <c r="Y173" s="177">
        <v>0</v>
      </c>
      <c r="Z173" s="177">
        <v>0</v>
      </c>
      <c r="AA173" s="177">
        <v>0</v>
      </c>
      <c r="AB173" s="177">
        <v>0</v>
      </c>
      <c r="AC173" s="177">
        <v>0</v>
      </c>
      <c r="AD173" s="177">
        <v>0</v>
      </c>
      <c r="AE173" s="177">
        <v>0</v>
      </c>
      <c r="AF173" s="177">
        <v>0</v>
      </c>
      <c r="AG173" s="177">
        <v>0</v>
      </c>
      <c r="AH173" s="177">
        <v>0</v>
      </c>
      <c r="AI173" s="177">
        <v>0</v>
      </c>
      <c r="AJ173" s="177">
        <f t="shared" si="162"/>
        <v>67521.47</v>
      </c>
      <c r="AK173" s="177">
        <f t="shared" si="163"/>
        <v>33760.74</v>
      </c>
      <c r="AL173" s="177">
        <v>0</v>
      </c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Y173" s="125"/>
      <c r="BZ173" s="126"/>
      <c r="CA173" s="127"/>
      <c r="CB173" s="122"/>
      <c r="CC173" s="128"/>
    </row>
    <row r="174" spans="1:81" s="124" customFormat="1" ht="12" customHeight="1">
      <c r="A174" s="360">
        <v>144</v>
      </c>
      <c r="B174" s="178" t="s">
        <v>721</v>
      </c>
      <c r="C174" s="356">
        <v>961.6</v>
      </c>
      <c r="D174" s="370"/>
      <c r="E174" s="356"/>
      <c r="F174" s="356"/>
      <c r="G174" s="362">
        <f t="shared" si="157"/>
        <v>3487998.97</v>
      </c>
      <c r="H174" s="356">
        <f t="shared" si="158"/>
        <v>0</v>
      </c>
      <c r="I174" s="365">
        <v>0</v>
      </c>
      <c r="J174" s="365">
        <v>0</v>
      </c>
      <c r="K174" s="365">
        <v>0</v>
      </c>
      <c r="L174" s="365">
        <v>0</v>
      </c>
      <c r="M174" s="365">
        <v>0</v>
      </c>
      <c r="N174" s="356">
        <v>0</v>
      </c>
      <c r="O174" s="356">
        <v>0</v>
      </c>
      <c r="P174" s="356">
        <v>0</v>
      </c>
      <c r="Q174" s="356">
        <v>0</v>
      </c>
      <c r="R174" s="356">
        <v>0</v>
      </c>
      <c r="S174" s="356">
        <v>0</v>
      </c>
      <c r="T174" s="366">
        <v>0</v>
      </c>
      <c r="U174" s="356">
        <v>0</v>
      </c>
      <c r="V174" s="356" t="s">
        <v>111</v>
      </c>
      <c r="W174" s="356">
        <v>857</v>
      </c>
      <c r="X174" s="356">
        <f t="shared" si="161"/>
        <v>3331039.02</v>
      </c>
      <c r="Y174" s="177">
        <v>0</v>
      </c>
      <c r="Z174" s="177">
        <v>0</v>
      </c>
      <c r="AA174" s="177">
        <v>0</v>
      </c>
      <c r="AB174" s="177">
        <v>0</v>
      </c>
      <c r="AC174" s="177">
        <v>0</v>
      </c>
      <c r="AD174" s="177">
        <v>0</v>
      </c>
      <c r="AE174" s="177">
        <v>0</v>
      </c>
      <c r="AF174" s="177">
        <v>0</v>
      </c>
      <c r="AG174" s="177">
        <v>0</v>
      </c>
      <c r="AH174" s="177">
        <v>0</v>
      </c>
      <c r="AI174" s="177">
        <v>0</v>
      </c>
      <c r="AJ174" s="177">
        <f t="shared" si="162"/>
        <v>104639.97</v>
      </c>
      <c r="AK174" s="177">
        <f t="shared" si="163"/>
        <v>52319.98</v>
      </c>
      <c r="AL174" s="177">
        <v>0</v>
      </c>
      <c r="AN174" s="122" t="e">
        <f>I174/#REF!</f>
        <v>#REF!</v>
      </c>
      <c r="AO174" s="122" t="e">
        <f t="shared" si="132"/>
        <v>#DIV/0!</v>
      </c>
      <c r="AP174" s="122" t="e">
        <f t="shared" si="133"/>
        <v>#DIV/0!</v>
      </c>
      <c r="AQ174" s="122" t="e">
        <f t="shared" si="134"/>
        <v>#DIV/0!</v>
      </c>
      <c r="AR174" s="122" t="e">
        <f t="shared" si="135"/>
        <v>#DIV/0!</v>
      </c>
      <c r="AS174" s="122" t="e">
        <f t="shared" si="136"/>
        <v>#DIV/0!</v>
      </c>
      <c r="AT174" s="122" t="e">
        <f t="shared" si="137"/>
        <v>#DIV/0!</v>
      </c>
      <c r="AU174" s="122">
        <f t="shared" si="138"/>
        <v>3886.86</v>
      </c>
      <c r="AV174" s="122" t="e">
        <f t="shared" si="139"/>
        <v>#DIV/0!</v>
      </c>
      <c r="AW174" s="122" t="e">
        <f t="shared" si="140"/>
        <v>#DIV/0!</v>
      </c>
      <c r="AX174" s="122" t="e">
        <f t="shared" si="141"/>
        <v>#DIV/0!</v>
      </c>
      <c r="AY174" s="122" t="e">
        <f>AI174/#REF!</f>
        <v>#REF!</v>
      </c>
      <c r="AZ174" s="122">
        <v>730.08</v>
      </c>
      <c r="BA174" s="122">
        <v>2070.12</v>
      </c>
      <c r="BB174" s="122">
        <v>848.92</v>
      </c>
      <c r="BC174" s="122">
        <v>819.73</v>
      </c>
      <c r="BD174" s="122">
        <v>611.5</v>
      </c>
      <c r="BE174" s="122">
        <v>1080.04</v>
      </c>
      <c r="BF174" s="122">
        <v>2671800.0099999998</v>
      </c>
      <c r="BG174" s="122">
        <f t="shared" si="142"/>
        <v>4607.6000000000004</v>
      </c>
      <c r="BH174" s="122">
        <v>8748.57</v>
      </c>
      <c r="BI174" s="122">
        <v>3389.61</v>
      </c>
      <c r="BJ174" s="122">
        <v>5995.76</v>
      </c>
      <c r="BK174" s="122">
        <v>548.62</v>
      </c>
      <c r="BL174" s="123" t="e">
        <f t="shared" si="143"/>
        <v>#REF!</v>
      </c>
      <c r="BM174" s="123" t="e">
        <f t="shared" si="144"/>
        <v>#DIV/0!</v>
      </c>
      <c r="BN174" s="123" t="e">
        <f t="shared" si="145"/>
        <v>#DIV/0!</v>
      </c>
      <c r="BO174" s="123" t="e">
        <f t="shared" si="146"/>
        <v>#DIV/0!</v>
      </c>
      <c r="BP174" s="123" t="e">
        <f t="shared" si="147"/>
        <v>#DIV/0!</v>
      </c>
      <c r="BQ174" s="123" t="e">
        <f t="shared" si="148"/>
        <v>#DIV/0!</v>
      </c>
      <c r="BR174" s="123" t="e">
        <f t="shared" si="149"/>
        <v>#DIV/0!</v>
      </c>
      <c r="BS174" s="123" t="str">
        <f t="shared" si="150"/>
        <v xml:space="preserve"> </v>
      </c>
      <c r="BT174" s="123" t="e">
        <f t="shared" si="151"/>
        <v>#DIV/0!</v>
      </c>
      <c r="BU174" s="123" t="e">
        <f t="shared" si="152"/>
        <v>#DIV/0!</v>
      </c>
      <c r="BV174" s="123" t="e">
        <f t="shared" si="153"/>
        <v>#DIV/0!</v>
      </c>
      <c r="BW174" s="123" t="e">
        <f t="shared" si="154"/>
        <v>#REF!</v>
      </c>
      <c r="BY174" s="125">
        <f t="shared" si="111"/>
        <v>3.0000000258027599</v>
      </c>
      <c r="BZ174" s="126">
        <f t="shared" si="112"/>
        <v>1.4999998695527139</v>
      </c>
      <c r="CA174" s="127">
        <f t="shared" si="113"/>
        <v>4070.0104667444575</v>
      </c>
      <c r="CB174" s="122">
        <f t="shared" si="155"/>
        <v>4814.95</v>
      </c>
      <c r="CC174" s="128" t="str">
        <f t="shared" si="156"/>
        <v xml:space="preserve"> </v>
      </c>
    </row>
    <row r="175" spans="1:81" s="124" customFormat="1" ht="23.25" customHeight="1">
      <c r="A175" s="374" t="s">
        <v>47</v>
      </c>
      <c r="B175" s="374"/>
      <c r="C175" s="356">
        <f>SUM(C167:C174)</f>
        <v>2416.8000000000002</v>
      </c>
      <c r="D175" s="413"/>
      <c r="E175" s="369"/>
      <c r="F175" s="369"/>
      <c r="G175" s="356">
        <f>ROUND(SUM(G167:G174),2)</f>
        <v>27538693.829999998</v>
      </c>
      <c r="H175" s="356">
        <f>ROUND(SUM(H167:H174),2)</f>
        <v>2663800.14</v>
      </c>
      <c r="I175" s="356">
        <f t="shared" ref="I175:U175" si="164">SUM(I167:I174)</f>
        <v>662536.53</v>
      </c>
      <c r="J175" s="356">
        <f t="shared" si="164"/>
        <v>891</v>
      </c>
      <c r="K175" s="356">
        <f t="shared" si="164"/>
        <v>1048466.43</v>
      </c>
      <c r="L175" s="356">
        <f t="shared" si="164"/>
        <v>325</v>
      </c>
      <c r="M175" s="356">
        <f t="shared" si="164"/>
        <v>278104.32000000001</v>
      </c>
      <c r="N175" s="356">
        <f t="shared" si="164"/>
        <v>457.6</v>
      </c>
      <c r="O175" s="356">
        <f t="shared" si="164"/>
        <v>287240.09999999998</v>
      </c>
      <c r="P175" s="356">
        <f t="shared" si="164"/>
        <v>0</v>
      </c>
      <c r="Q175" s="356">
        <f t="shared" si="164"/>
        <v>0</v>
      </c>
      <c r="R175" s="356">
        <f t="shared" si="164"/>
        <v>452.6</v>
      </c>
      <c r="S175" s="356">
        <f t="shared" si="164"/>
        <v>387452.76</v>
      </c>
      <c r="T175" s="366">
        <f t="shared" si="164"/>
        <v>0</v>
      </c>
      <c r="U175" s="356">
        <f t="shared" si="164"/>
        <v>0</v>
      </c>
      <c r="V175" s="369" t="s">
        <v>68</v>
      </c>
      <c r="W175" s="356">
        <f t="shared" ref="W175:AL175" si="165">SUM(W167:W174)</f>
        <v>4357.6000000000004</v>
      </c>
      <c r="X175" s="356">
        <f t="shared" si="165"/>
        <v>16921568.129999999</v>
      </c>
      <c r="Y175" s="356">
        <f t="shared" si="165"/>
        <v>648.29999999999995</v>
      </c>
      <c r="Z175" s="356">
        <f t="shared" si="165"/>
        <v>5943224.3499999996</v>
      </c>
      <c r="AA175" s="356">
        <f t="shared" si="165"/>
        <v>0</v>
      </c>
      <c r="AB175" s="356">
        <f t="shared" si="165"/>
        <v>0</v>
      </c>
      <c r="AC175" s="356">
        <f t="shared" si="165"/>
        <v>0</v>
      </c>
      <c r="AD175" s="356">
        <f t="shared" si="165"/>
        <v>0</v>
      </c>
      <c r="AE175" s="356">
        <f t="shared" si="165"/>
        <v>0</v>
      </c>
      <c r="AF175" s="356">
        <f t="shared" si="165"/>
        <v>0</v>
      </c>
      <c r="AG175" s="356">
        <f t="shared" si="165"/>
        <v>0</v>
      </c>
      <c r="AH175" s="356">
        <f t="shared" si="165"/>
        <v>0</v>
      </c>
      <c r="AI175" s="356">
        <f t="shared" si="165"/>
        <v>1038305.1</v>
      </c>
      <c r="AJ175" s="356">
        <f t="shared" si="165"/>
        <v>647864.06999999995</v>
      </c>
      <c r="AK175" s="356">
        <f t="shared" si="165"/>
        <v>323932.03999999998</v>
      </c>
      <c r="AL175" s="356">
        <f t="shared" si="165"/>
        <v>0</v>
      </c>
      <c r="AN175" s="122" t="e">
        <f>I175/#REF!</f>
        <v>#REF!</v>
      </c>
      <c r="AO175" s="122">
        <f t="shared" si="132"/>
        <v>1176.73</v>
      </c>
      <c r="AP175" s="122">
        <f t="shared" si="133"/>
        <v>855.7056</v>
      </c>
      <c r="AQ175" s="122">
        <f t="shared" si="134"/>
        <v>627.71000874125866</v>
      </c>
      <c r="AR175" s="122" t="e">
        <f t="shared" si="135"/>
        <v>#DIV/0!</v>
      </c>
      <c r="AS175" s="122">
        <f t="shared" si="136"/>
        <v>856.06000883782588</v>
      </c>
      <c r="AT175" s="122" t="e">
        <f t="shared" si="137"/>
        <v>#DIV/0!</v>
      </c>
      <c r="AU175" s="122">
        <f t="shared" si="138"/>
        <v>3883.2311662382958</v>
      </c>
      <c r="AV175" s="122">
        <f t="shared" si="139"/>
        <v>9167.3983495295397</v>
      </c>
      <c r="AW175" s="122" t="e">
        <f t="shared" si="140"/>
        <v>#DIV/0!</v>
      </c>
      <c r="AX175" s="122" t="e">
        <f t="shared" si="141"/>
        <v>#DIV/0!</v>
      </c>
      <c r="AY175" s="122" t="e">
        <f>AI175/#REF!</f>
        <v>#REF!</v>
      </c>
      <c r="AZ175" s="122">
        <v>730.08</v>
      </c>
      <c r="BA175" s="122">
        <v>2070.12</v>
      </c>
      <c r="BB175" s="122">
        <v>848.92</v>
      </c>
      <c r="BC175" s="122">
        <v>819.73</v>
      </c>
      <c r="BD175" s="122">
        <v>611.5</v>
      </c>
      <c r="BE175" s="122">
        <v>1080.04</v>
      </c>
      <c r="BF175" s="122">
        <v>2671800.0099999998</v>
      </c>
      <c r="BG175" s="122">
        <f t="shared" si="142"/>
        <v>4422.8500000000004</v>
      </c>
      <c r="BH175" s="122">
        <v>8748.57</v>
      </c>
      <c r="BI175" s="122">
        <v>3389.61</v>
      </c>
      <c r="BJ175" s="122">
        <v>5995.76</v>
      </c>
      <c r="BK175" s="122">
        <v>548.62</v>
      </c>
      <c r="BL175" s="123" t="e">
        <f t="shared" si="143"/>
        <v>#REF!</v>
      </c>
      <c r="BM175" s="123" t="str">
        <f t="shared" si="144"/>
        <v xml:space="preserve"> </v>
      </c>
      <c r="BN175" s="123" t="str">
        <f t="shared" si="145"/>
        <v>+</v>
      </c>
      <c r="BO175" s="123" t="str">
        <f t="shared" si="146"/>
        <v xml:space="preserve"> </v>
      </c>
      <c r="BP175" s="123" t="e">
        <f t="shared" si="147"/>
        <v>#DIV/0!</v>
      </c>
      <c r="BQ175" s="123" t="str">
        <f t="shared" si="148"/>
        <v xml:space="preserve"> </v>
      </c>
      <c r="BR175" s="123" t="e">
        <f t="shared" si="149"/>
        <v>#DIV/0!</v>
      </c>
      <c r="BS175" s="123" t="str">
        <f t="shared" si="150"/>
        <v xml:space="preserve"> </v>
      </c>
      <c r="BT175" s="123" t="str">
        <f t="shared" si="151"/>
        <v>+</v>
      </c>
      <c r="BU175" s="123" t="e">
        <f t="shared" si="152"/>
        <v>#DIV/0!</v>
      </c>
      <c r="BV175" s="123" t="e">
        <f t="shared" si="153"/>
        <v>#DIV/0!</v>
      </c>
      <c r="BW175" s="123" t="e">
        <f t="shared" si="154"/>
        <v>#REF!</v>
      </c>
      <c r="BY175" s="125">
        <f t="shared" si="111"/>
        <v>2.3525591809086901</v>
      </c>
      <c r="BZ175" s="126">
        <f t="shared" si="112"/>
        <v>1.1762796086106164</v>
      </c>
      <c r="CA175" s="127">
        <f t="shared" si="113"/>
        <v>6319.6929112355419</v>
      </c>
      <c r="CB175" s="122">
        <f t="shared" si="155"/>
        <v>4621.88</v>
      </c>
      <c r="CC175" s="128" t="str">
        <f t="shared" si="156"/>
        <v>+</v>
      </c>
    </row>
    <row r="176" spans="1:81" s="124" customFormat="1" ht="12" customHeight="1">
      <c r="A176" s="399" t="s">
        <v>92</v>
      </c>
      <c r="B176" s="400"/>
      <c r="C176" s="400"/>
      <c r="D176" s="400"/>
      <c r="E176" s="400"/>
      <c r="F176" s="400"/>
      <c r="G176" s="400"/>
      <c r="H176" s="400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00"/>
      <c r="AL176" s="400"/>
      <c r="AN176" s="122" t="e">
        <f>I176/#REF!</f>
        <v>#REF!</v>
      </c>
      <c r="AO176" s="122" t="e">
        <f t="shared" si="132"/>
        <v>#DIV/0!</v>
      </c>
      <c r="AP176" s="122" t="e">
        <f t="shared" si="133"/>
        <v>#DIV/0!</v>
      </c>
      <c r="AQ176" s="122" t="e">
        <f t="shared" si="134"/>
        <v>#DIV/0!</v>
      </c>
      <c r="AR176" s="122" t="e">
        <f t="shared" si="135"/>
        <v>#DIV/0!</v>
      </c>
      <c r="AS176" s="122" t="e">
        <f t="shared" si="136"/>
        <v>#DIV/0!</v>
      </c>
      <c r="AT176" s="122" t="e">
        <f t="shared" si="137"/>
        <v>#DIV/0!</v>
      </c>
      <c r="AU176" s="122" t="e">
        <f t="shared" si="138"/>
        <v>#DIV/0!</v>
      </c>
      <c r="AV176" s="122" t="e">
        <f t="shared" si="139"/>
        <v>#DIV/0!</v>
      </c>
      <c r="AW176" s="122" t="e">
        <f t="shared" si="140"/>
        <v>#DIV/0!</v>
      </c>
      <c r="AX176" s="122" t="e">
        <f t="shared" si="141"/>
        <v>#DIV/0!</v>
      </c>
      <c r="AY176" s="122" t="e">
        <f>AI176/#REF!</f>
        <v>#REF!</v>
      </c>
      <c r="AZ176" s="122">
        <v>730.08</v>
      </c>
      <c r="BA176" s="122">
        <v>2070.12</v>
      </c>
      <c r="BB176" s="122">
        <v>848.92</v>
      </c>
      <c r="BC176" s="122">
        <v>819.73</v>
      </c>
      <c r="BD176" s="122">
        <v>611.5</v>
      </c>
      <c r="BE176" s="122">
        <v>1080.04</v>
      </c>
      <c r="BF176" s="122">
        <v>2671800.0099999998</v>
      </c>
      <c r="BG176" s="122">
        <f t="shared" si="142"/>
        <v>4422.8500000000004</v>
      </c>
      <c r="BH176" s="122">
        <v>8748.57</v>
      </c>
      <c r="BI176" s="122">
        <v>3389.61</v>
      </c>
      <c r="BJ176" s="122">
        <v>5995.76</v>
      </c>
      <c r="BK176" s="122">
        <v>548.62</v>
      </c>
      <c r="BL176" s="123" t="e">
        <f t="shared" si="143"/>
        <v>#REF!</v>
      </c>
      <c r="BM176" s="123" t="e">
        <f t="shared" si="144"/>
        <v>#DIV/0!</v>
      </c>
      <c r="BN176" s="123" t="e">
        <f t="shared" si="145"/>
        <v>#DIV/0!</v>
      </c>
      <c r="BO176" s="123" t="e">
        <f t="shared" si="146"/>
        <v>#DIV/0!</v>
      </c>
      <c r="BP176" s="123" t="e">
        <f t="shared" si="147"/>
        <v>#DIV/0!</v>
      </c>
      <c r="BQ176" s="123" t="e">
        <f t="shared" si="148"/>
        <v>#DIV/0!</v>
      </c>
      <c r="BR176" s="123" t="e">
        <f t="shared" si="149"/>
        <v>#DIV/0!</v>
      </c>
      <c r="BS176" s="123" t="e">
        <f t="shared" si="150"/>
        <v>#DIV/0!</v>
      </c>
      <c r="BT176" s="123" t="e">
        <f t="shared" si="151"/>
        <v>#DIV/0!</v>
      </c>
      <c r="BU176" s="123" t="e">
        <f t="shared" si="152"/>
        <v>#DIV/0!</v>
      </c>
      <c r="BV176" s="123" t="e">
        <f t="shared" si="153"/>
        <v>#DIV/0!</v>
      </c>
      <c r="BW176" s="123" t="e">
        <f t="shared" si="154"/>
        <v>#REF!</v>
      </c>
      <c r="BY176" s="125" t="e">
        <f t="shared" ref="BY176:BY185" si="166">AJ176/G176*100</f>
        <v>#DIV/0!</v>
      </c>
      <c r="BZ176" s="126" t="e">
        <f t="shared" ref="BZ176:BZ185" si="167">AK176/G176*100</f>
        <v>#DIV/0!</v>
      </c>
      <c r="CA176" s="127" t="e">
        <f t="shared" ref="CA176:CA185" si="168">G176/W176</f>
        <v>#DIV/0!</v>
      </c>
      <c r="CB176" s="122">
        <f t="shared" si="155"/>
        <v>4621.88</v>
      </c>
      <c r="CC176" s="128" t="e">
        <f t="shared" si="156"/>
        <v>#DIV/0!</v>
      </c>
    </row>
    <row r="177" spans="1:81" s="124" customFormat="1" ht="12" customHeight="1">
      <c r="A177" s="401">
        <v>145</v>
      </c>
      <c r="B177" s="178" t="s">
        <v>732</v>
      </c>
      <c r="C177" s="356">
        <v>1332.3</v>
      </c>
      <c r="D177" s="370"/>
      <c r="E177" s="356"/>
      <c r="F177" s="356"/>
      <c r="G177" s="362">
        <f t="shared" ref="G177" si="169">ROUND(H177+U177+X177+Z177+AB177+AD177+AF177+AH177+AI177+AJ177+AK177+AL177,2)</f>
        <v>2498198.2799999998</v>
      </c>
      <c r="H177" s="356">
        <f t="shared" ref="H177" si="170">I177+K177+M177+O177+Q177+S177</f>
        <v>0</v>
      </c>
      <c r="I177" s="365">
        <v>0</v>
      </c>
      <c r="J177" s="365">
        <v>0</v>
      </c>
      <c r="K177" s="365">
        <v>0</v>
      </c>
      <c r="L177" s="365">
        <v>0</v>
      </c>
      <c r="M177" s="365">
        <v>0</v>
      </c>
      <c r="N177" s="356">
        <v>0</v>
      </c>
      <c r="O177" s="356">
        <v>0</v>
      </c>
      <c r="P177" s="356">
        <v>0</v>
      </c>
      <c r="Q177" s="356">
        <v>0</v>
      </c>
      <c r="R177" s="356">
        <v>0</v>
      </c>
      <c r="S177" s="356">
        <v>0</v>
      </c>
      <c r="T177" s="366">
        <v>0</v>
      </c>
      <c r="U177" s="356">
        <v>0</v>
      </c>
      <c r="V177" s="371" t="s">
        <v>112</v>
      </c>
      <c r="W177" s="177">
        <v>618.6</v>
      </c>
      <c r="X177" s="356">
        <f t="shared" ref="X177:X178" si="171">ROUND(IF(V177="СК",3856.74,3886.86)*W177,2)</f>
        <v>2385779.36</v>
      </c>
      <c r="Y177" s="177">
        <v>0</v>
      </c>
      <c r="Z177" s="177">
        <v>0</v>
      </c>
      <c r="AA177" s="177">
        <v>0</v>
      </c>
      <c r="AB177" s="177">
        <v>0</v>
      </c>
      <c r="AC177" s="177">
        <v>0</v>
      </c>
      <c r="AD177" s="177">
        <v>0</v>
      </c>
      <c r="AE177" s="177">
        <v>0</v>
      </c>
      <c r="AF177" s="177">
        <v>0</v>
      </c>
      <c r="AG177" s="177">
        <v>0</v>
      </c>
      <c r="AH177" s="177">
        <v>0</v>
      </c>
      <c r="AI177" s="177">
        <v>0</v>
      </c>
      <c r="AJ177" s="177">
        <f t="shared" ref="AJ177:AJ178" si="172">ROUND(X177/95.5*3,2)</f>
        <v>74945.95</v>
      </c>
      <c r="AK177" s="177">
        <f t="shared" ref="AK177:AK178" si="173">ROUND(X177/95.5*1.5,2)</f>
        <v>37472.97</v>
      </c>
      <c r="AL177" s="177">
        <v>0</v>
      </c>
      <c r="AN177" s="122" t="e">
        <f>I177/#REF!</f>
        <v>#REF!</v>
      </c>
      <c r="AO177" s="122" t="e">
        <f t="shared" si="132"/>
        <v>#DIV/0!</v>
      </c>
      <c r="AP177" s="122" t="e">
        <f t="shared" si="133"/>
        <v>#DIV/0!</v>
      </c>
      <c r="AQ177" s="122" t="e">
        <f t="shared" si="134"/>
        <v>#DIV/0!</v>
      </c>
      <c r="AR177" s="122" t="e">
        <f t="shared" si="135"/>
        <v>#DIV/0!</v>
      </c>
      <c r="AS177" s="122" t="e">
        <f t="shared" si="136"/>
        <v>#DIV/0!</v>
      </c>
      <c r="AT177" s="122" t="e">
        <f t="shared" si="137"/>
        <v>#DIV/0!</v>
      </c>
      <c r="AU177" s="122">
        <f t="shared" si="138"/>
        <v>3856.7399935337858</v>
      </c>
      <c r="AV177" s="122" t="e">
        <f t="shared" si="139"/>
        <v>#DIV/0!</v>
      </c>
      <c r="AW177" s="122" t="e">
        <f t="shared" si="140"/>
        <v>#DIV/0!</v>
      </c>
      <c r="AX177" s="122" t="e">
        <f t="shared" si="141"/>
        <v>#DIV/0!</v>
      </c>
      <c r="AY177" s="122" t="e">
        <f>AI177/#REF!</f>
        <v>#REF!</v>
      </c>
      <c r="AZ177" s="122">
        <v>766.59</v>
      </c>
      <c r="BA177" s="122">
        <v>2173.62</v>
      </c>
      <c r="BB177" s="122">
        <v>891.36</v>
      </c>
      <c r="BC177" s="122">
        <v>860.72</v>
      </c>
      <c r="BD177" s="122">
        <v>1699.83</v>
      </c>
      <c r="BE177" s="122">
        <v>1134.04</v>
      </c>
      <c r="BF177" s="122">
        <v>2338035</v>
      </c>
      <c r="BG177" s="122">
        <f t="shared" ref="BG177" si="174">IF(V177="ПК",4837.98,4644)</f>
        <v>4644</v>
      </c>
      <c r="BH177" s="122">
        <v>9186</v>
      </c>
      <c r="BI177" s="122">
        <v>3559.09</v>
      </c>
      <c r="BJ177" s="122">
        <v>6295.55</v>
      </c>
      <c r="BK177" s="122">
        <f t="shared" si="159"/>
        <v>934101.09</v>
      </c>
      <c r="BL177" s="123" t="e">
        <f t="shared" si="143"/>
        <v>#REF!</v>
      </c>
      <c r="BM177" s="123" t="e">
        <f t="shared" si="144"/>
        <v>#DIV/0!</v>
      </c>
      <c r="BN177" s="123" t="e">
        <f t="shared" si="145"/>
        <v>#DIV/0!</v>
      </c>
      <c r="BO177" s="123" t="e">
        <f t="shared" si="146"/>
        <v>#DIV/0!</v>
      </c>
      <c r="BP177" s="123" t="e">
        <f t="shared" si="147"/>
        <v>#DIV/0!</v>
      </c>
      <c r="BQ177" s="123" t="e">
        <f t="shared" si="148"/>
        <v>#DIV/0!</v>
      </c>
      <c r="BR177" s="123" t="e">
        <f t="shared" si="149"/>
        <v>#DIV/0!</v>
      </c>
      <c r="BS177" s="123" t="str">
        <f t="shared" si="150"/>
        <v xml:space="preserve"> </v>
      </c>
      <c r="BT177" s="123" t="e">
        <f t="shared" si="151"/>
        <v>#DIV/0!</v>
      </c>
      <c r="BU177" s="123" t="e">
        <f t="shared" si="152"/>
        <v>#DIV/0!</v>
      </c>
      <c r="BV177" s="123" t="e">
        <f t="shared" si="153"/>
        <v>#DIV/0!</v>
      </c>
      <c r="BW177" s="123" t="e">
        <f t="shared" si="154"/>
        <v>#REF!</v>
      </c>
      <c r="BY177" s="125">
        <f t="shared" si="166"/>
        <v>3.0000000640461577</v>
      </c>
      <c r="BZ177" s="126">
        <f t="shared" si="167"/>
        <v>1.4999998318788372</v>
      </c>
      <c r="CA177" s="127">
        <f t="shared" si="168"/>
        <v>4038.4711930164885</v>
      </c>
      <c r="CB177" s="122">
        <f t="shared" ref="CB177" si="175">IF(V177="ПК",5055.69,4852.98)</f>
        <v>4852.9799999999996</v>
      </c>
      <c r="CC177" s="128" t="str">
        <f t="shared" si="156"/>
        <v xml:space="preserve"> </v>
      </c>
    </row>
    <row r="178" spans="1:81" s="124" customFormat="1" ht="12" customHeight="1">
      <c r="A178" s="401">
        <v>146</v>
      </c>
      <c r="B178" s="178" t="s">
        <v>733</v>
      </c>
      <c r="C178" s="356"/>
      <c r="D178" s="370"/>
      <c r="E178" s="356"/>
      <c r="F178" s="356"/>
      <c r="G178" s="362">
        <f t="shared" ref="G178" si="176">ROUND(H178+U178+X178+Z178+AB178+AD178+AF178+AH178+AI178+AJ178+AK178+AL178,2)</f>
        <v>2481236.71</v>
      </c>
      <c r="H178" s="356">
        <f t="shared" ref="H178" si="177">I178+K178+M178+O178+Q178+S178</f>
        <v>0</v>
      </c>
      <c r="I178" s="362">
        <v>0</v>
      </c>
      <c r="J178" s="365">
        <v>0</v>
      </c>
      <c r="K178" s="365">
        <v>0</v>
      </c>
      <c r="L178" s="365">
        <v>0</v>
      </c>
      <c r="M178" s="365">
        <v>0</v>
      </c>
      <c r="N178" s="356">
        <v>0</v>
      </c>
      <c r="O178" s="356">
        <v>0</v>
      </c>
      <c r="P178" s="356">
        <v>0</v>
      </c>
      <c r="Q178" s="356">
        <v>0</v>
      </c>
      <c r="R178" s="356">
        <v>0</v>
      </c>
      <c r="S178" s="356">
        <v>0</v>
      </c>
      <c r="T178" s="366">
        <v>0</v>
      </c>
      <c r="U178" s="356">
        <v>0</v>
      </c>
      <c r="V178" s="356" t="s">
        <v>112</v>
      </c>
      <c r="W178" s="356">
        <v>614.4</v>
      </c>
      <c r="X178" s="356">
        <f t="shared" si="171"/>
        <v>2369581.06</v>
      </c>
      <c r="Y178" s="177">
        <v>0</v>
      </c>
      <c r="Z178" s="177">
        <v>0</v>
      </c>
      <c r="AA178" s="177">
        <v>0</v>
      </c>
      <c r="AB178" s="177">
        <v>0</v>
      </c>
      <c r="AC178" s="177">
        <v>0</v>
      </c>
      <c r="AD178" s="177">
        <v>0</v>
      </c>
      <c r="AE178" s="177">
        <v>0</v>
      </c>
      <c r="AF178" s="177">
        <v>0</v>
      </c>
      <c r="AG178" s="177">
        <v>0</v>
      </c>
      <c r="AH178" s="177">
        <v>0</v>
      </c>
      <c r="AI178" s="177">
        <v>0</v>
      </c>
      <c r="AJ178" s="177">
        <f t="shared" si="172"/>
        <v>74437.100000000006</v>
      </c>
      <c r="AK178" s="177">
        <f t="shared" si="173"/>
        <v>37218.550000000003</v>
      </c>
      <c r="AL178" s="177">
        <v>0</v>
      </c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Y178" s="125"/>
      <c r="BZ178" s="126"/>
      <c r="CA178" s="127"/>
      <c r="CB178" s="122"/>
      <c r="CC178" s="128"/>
    </row>
    <row r="179" spans="1:81" s="124" customFormat="1" ht="37.5" customHeight="1">
      <c r="A179" s="414" t="s">
        <v>93</v>
      </c>
      <c r="B179" s="414"/>
      <c r="C179" s="415" t="e">
        <f>SUM(#REF!)</f>
        <v>#REF!</v>
      </c>
      <c r="D179" s="415"/>
      <c r="E179" s="415"/>
      <c r="F179" s="415"/>
      <c r="G179" s="415">
        <f t="shared" ref="G179:S179" si="178">ROUND(SUM(G177:G178),2)</f>
        <v>4979434.99</v>
      </c>
      <c r="H179" s="415">
        <f t="shared" si="178"/>
        <v>0</v>
      </c>
      <c r="I179" s="415">
        <f t="shared" si="178"/>
        <v>0</v>
      </c>
      <c r="J179" s="415">
        <f t="shared" si="178"/>
        <v>0</v>
      </c>
      <c r="K179" s="415">
        <f t="shared" si="178"/>
        <v>0</v>
      </c>
      <c r="L179" s="415">
        <f t="shared" si="178"/>
        <v>0</v>
      </c>
      <c r="M179" s="415">
        <f t="shared" si="178"/>
        <v>0</v>
      </c>
      <c r="N179" s="415">
        <f t="shared" si="178"/>
        <v>0</v>
      </c>
      <c r="O179" s="415">
        <f t="shared" si="178"/>
        <v>0</v>
      </c>
      <c r="P179" s="415">
        <f t="shared" si="178"/>
        <v>0</v>
      </c>
      <c r="Q179" s="415">
        <f t="shared" si="178"/>
        <v>0</v>
      </c>
      <c r="R179" s="415">
        <f t="shared" si="178"/>
        <v>0</v>
      </c>
      <c r="S179" s="415">
        <f t="shared" si="178"/>
        <v>0</v>
      </c>
      <c r="T179" s="416">
        <f>SUM(T177:T178)</f>
        <v>0</v>
      </c>
      <c r="U179" s="415">
        <f>SUM(U177:U178)</f>
        <v>0</v>
      </c>
      <c r="V179" s="415" t="s">
        <v>68</v>
      </c>
      <c r="W179" s="415">
        <f t="shared" ref="W179:AL179" si="179">SUM(W177:W178)</f>
        <v>1233</v>
      </c>
      <c r="X179" s="415">
        <f t="shared" si="179"/>
        <v>4755360.42</v>
      </c>
      <c r="Y179" s="415">
        <f t="shared" si="179"/>
        <v>0</v>
      </c>
      <c r="Z179" s="415">
        <f t="shared" si="179"/>
        <v>0</v>
      </c>
      <c r="AA179" s="415">
        <f t="shared" si="179"/>
        <v>0</v>
      </c>
      <c r="AB179" s="415">
        <f t="shared" si="179"/>
        <v>0</v>
      </c>
      <c r="AC179" s="415">
        <f t="shared" si="179"/>
        <v>0</v>
      </c>
      <c r="AD179" s="415">
        <f t="shared" si="179"/>
        <v>0</v>
      </c>
      <c r="AE179" s="415">
        <f t="shared" si="179"/>
        <v>0</v>
      </c>
      <c r="AF179" s="415">
        <f t="shared" si="179"/>
        <v>0</v>
      </c>
      <c r="AG179" s="415">
        <f t="shared" si="179"/>
        <v>0</v>
      </c>
      <c r="AH179" s="415">
        <f t="shared" si="179"/>
        <v>0</v>
      </c>
      <c r="AI179" s="415">
        <f t="shared" si="179"/>
        <v>0</v>
      </c>
      <c r="AJ179" s="415">
        <f t="shared" si="179"/>
        <v>149383.04999999999</v>
      </c>
      <c r="AK179" s="415">
        <f t="shared" si="179"/>
        <v>74691.520000000004</v>
      </c>
      <c r="AL179" s="415">
        <f t="shared" si="179"/>
        <v>0</v>
      </c>
      <c r="AN179" s="122" t="e">
        <f>I179/#REF!</f>
        <v>#REF!</v>
      </c>
      <c r="AO179" s="122" t="e">
        <f t="shared" si="132"/>
        <v>#DIV/0!</v>
      </c>
      <c r="AP179" s="122" t="e">
        <f t="shared" si="133"/>
        <v>#DIV/0!</v>
      </c>
      <c r="AQ179" s="122" t="e">
        <f t="shared" si="134"/>
        <v>#DIV/0!</v>
      </c>
      <c r="AR179" s="122" t="e">
        <f t="shared" si="135"/>
        <v>#DIV/0!</v>
      </c>
      <c r="AS179" s="122" t="e">
        <f t="shared" si="136"/>
        <v>#DIV/0!</v>
      </c>
      <c r="AT179" s="122" t="e">
        <f t="shared" si="137"/>
        <v>#DIV/0!</v>
      </c>
      <c r="AU179" s="122">
        <f t="shared" si="138"/>
        <v>3856.74</v>
      </c>
      <c r="AV179" s="122" t="e">
        <f t="shared" si="139"/>
        <v>#DIV/0!</v>
      </c>
      <c r="AW179" s="122" t="e">
        <f t="shared" si="140"/>
        <v>#DIV/0!</v>
      </c>
      <c r="AX179" s="122" t="e">
        <f t="shared" si="141"/>
        <v>#DIV/0!</v>
      </c>
      <c r="AY179" s="122" t="e">
        <f>AI179/#REF!</f>
        <v>#REF!</v>
      </c>
      <c r="AZ179" s="122">
        <v>730.08</v>
      </c>
      <c r="BA179" s="122">
        <v>2070.12</v>
      </c>
      <c r="BB179" s="122">
        <v>848.92</v>
      </c>
      <c r="BC179" s="122">
        <v>819.73</v>
      </c>
      <c r="BD179" s="122">
        <v>611.5</v>
      </c>
      <c r="BE179" s="122">
        <v>1080.04</v>
      </c>
      <c r="BF179" s="122">
        <v>2671800.0099999998</v>
      </c>
      <c r="BG179" s="122">
        <f t="shared" si="142"/>
        <v>4422.8500000000004</v>
      </c>
      <c r="BH179" s="122">
        <v>8748.57</v>
      </c>
      <c r="BI179" s="122">
        <v>3389.61</v>
      </c>
      <c r="BJ179" s="122">
        <v>5995.76</v>
      </c>
      <c r="BK179" s="122">
        <v>548.62</v>
      </c>
      <c r="BL179" s="123" t="e">
        <f t="shared" si="143"/>
        <v>#REF!</v>
      </c>
      <c r="BM179" s="123" t="e">
        <f t="shared" si="144"/>
        <v>#DIV/0!</v>
      </c>
      <c r="BN179" s="123" t="e">
        <f t="shared" si="145"/>
        <v>#DIV/0!</v>
      </c>
      <c r="BO179" s="123" t="e">
        <f t="shared" si="146"/>
        <v>#DIV/0!</v>
      </c>
      <c r="BP179" s="123" t="e">
        <f t="shared" si="147"/>
        <v>#DIV/0!</v>
      </c>
      <c r="BQ179" s="123" t="e">
        <f t="shared" si="148"/>
        <v>#DIV/0!</v>
      </c>
      <c r="BR179" s="123" t="e">
        <f t="shared" si="149"/>
        <v>#DIV/0!</v>
      </c>
      <c r="BS179" s="123" t="str">
        <f t="shared" si="150"/>
        <v xml:space="preserve"> </v>
      </c>
      <c r="BT179" s="123" t="e">
        <f t="shared" si="151"/>
        <v>#DIV/0!</v>
      </c>
      <c r="BU179" s="123" t="e">
        <f t="shared" si="152"/>
        <v>#DIV/0!</v>
      </c>
      <c r="BV179" s="123" t="e">
        <f t="shared" si="153"/>
        <v>#DIV/0!</v>
      </c>
      <c r="BW179" s="123" t="e">
        <f t="shared" si="154"/>
        <v>#REF!</v>
      </c>
      <c r="BY179" s="125">
        <f t="shared" si="166"/>
        <v>3.0000000060247793</v>
      </c>
      <c r="BZ179" s="126">
        <f t="shared" si="167"/>
        <v>1.4999999025993911</v>
      </c>
      <c r="CA179" s="127">
        <f t="shared" si="168"/>
        <v>4038.4712003244122</v>
      </c>
      <c r="CB179" s="122">
        <f t="shared" si="155"/>
        <v>4621.88</v>
      </c>
      <c r="CC179" s="128" t="str">
        <f t="shared" si="156"/>
        <v xml:space="preserve"> </v>
      </c>
    </row>
    <row r="180" spans="1:81" s="124" customFormat="1" ht="12" customHeight="1">
      <c r="A180" s="399" t="s">
        <v>71</v>
      </c>
      <c r="B180" s="400"/>
      <c r="C180" s="400"/>
      <c r="D180" s="400"/>
      <c r="E180" s="400"/>
      <c r="F180" s="400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00"/>
      <c r="AL180" s="400"/>
      <c r="AN180" s="122" t="e">
        <f>I180/#REF!</f>
        <v>#REF!</v>
      </c>
      <c r="AO180" s="122" t="e">
        <f t="shared" si="132"/>
        <v>#DIV/0!</v>
      </c>
      <c r="AP180" s="122" t="e">
        <f t="shared" si="133"/>
        <v>#DIV/0!</v>
      </c>
      <c r="AQ180" s="122" t="e">
        <f t="shared" si="134"/>
        <v>#DIV/0!</v>
      </c>
      <c r="AR180" s="122" t="e">
        <f t="shared" si="135"/>
        <v>#DIV/0!</v>
      </c>
      <c r="AS180" s="122" t="e">
        <f t="shared" si="136"/>
        <v>#DIV/0!</v>
      </c>
      <c r="AT180" s="122" t="e">
        <f t="shared" si="137"/>
        <v>#DIV/0!</v>
      </c>
      <c r="AU180" s="122" t="e">
        <f t="shared" si="138"/>
        <v>#DIV/0!</v>
      </c>
      <c r="AV180" s="122" t="e">
        <f t="shared" si="139"/>
        <v>#DIV/0!</v>
      </c>
      <c r="AW180" s="122" t="e">
        <f t="shared" si="140"/>
        <v>#DIV/0!</v>
      </c>
      <c r="AX180" s="122" t="e">
        <f t="shared" si="141"/>
        <v>#DIV/0!</v>
      </c>
      <c r="AY180" s="122" t="e">
        <f>AI180/#REF!</f>
        <v>#REF!</v>
      </c>
      <c r="AZ180" s="122">
        <v>730.08</v>
      </c>
      <c r="BA180" s="122">
        <v>2070.12</v>
      </c>
      <c r="BB180" s="122">
        <v>848.92</v>
      </c>
      <c r="BC180" s="122">
        <v>819.73</v>
      </c>
      <c r="BD180" s="122">
        <v>611.5</v>
      </c>
      <c r="BE180" s="122">
        <v>1080.04</v>
      </c>
      <c r="BF180" s="122">
        <v>2671800.0099999998</v>
      </c>
      <c r="BG180" s="122">
        <f t="shared" si="142"/>
        <v>4422.8500000000004</v>
      </c>
      <c r="BH180" s="122">
        <v>8748.57</v>
      </c>
      <c r="BI180" s="122">
        <v>3389.61</v>
      </c>
      <c r="BJ180" s="122">
        <v>5995.76</v>
      </c>
      <c r="BK180" s="122">
        <v>548.62</v>
      </c>
      <c r="BL180" s="123" t="e">
        <f t="shared" si="143"/>
        <v>#REF!</v>
      </c>
      <c r="BM180" s="123" t="e">
        <f t="shared" si="144"/>
        <v>#DIV/0!</v>
      </c>
      <c r="BN180" s="123" t="e">
        <f t="shared" si="145"/>
        <v>#DIV/0!</v>
      </c>
      <c r="BO180" s="123" t="e">
        <f t="shared" si="146"/>
        <v>#DIV/0!</v>
      </c>
      <c r="BP180" s="123" t="e">
        <f t="shared" si="147"/>
        <v>#DIV/0!</v>
      </c>
      <c r="BQ180" s="123" t="e">
        <f t="shared" si="148"/>
        <v>#DIV/0!</v>
      </c>
      <c r="BR180" s="123" t="e">
        <f t="shared" si="149"/>
        <v>#DIV/0!</v>
      </c>
      <c r="BS180" s="123" t="e">
        <f t="shared" si="150"/>
        <v>#DIV/0!</v>
      </c>
      <c r="BT180" s="123" t="e">
        <f t="shared" si="151"/>
        <v>#DIV/0!</v>
      </c>
      <c r="BU180" s="123" t="e">
        <f t="shared" si="152"/>
        <v>#DIV/0!</v>
      </c>
      <c r="BV180" s="123" t="e">
        <f t="shared" si="153"/>
        <v>#DIV/0!</v>
      </c>
      <c r="BW180" s="123" t="e">
        <f t="shared" si="154"/>
        <v>#REF!</v>
      </c>
      <c r="BY180" s="125" t="e">
        <f t="shared" si="166"/>
        <v>#DIV/0!</v>
      </c>
      <c r="BZ180" s="126" t="e">
        <f t="shared" si="167"/>
        <v>#DIV/0!</v>
      </c>
      <c r="CA180" s="127" t="e">
        <f t="shared" si="168"/>
        <v>#DIV/0!</v>
      </c>
      <c r="CB180" s="122">
        <f t="shared" si="155"/>
        <v>4621.88</v>
      </c>
      <c r="CC180" s="128" t="e">
        <f t="shared" si="156"/>
        <v>#DIV/0!</v>
      </c>
    </row>
    <row r="181" spans="1:81" s="124" customFormat="1" ht="12" customHeight="1">
      <c r="A181" s="401">
        <v>147</v>
      </c>
      <c r="B181" s="178" t="s">
        <v>734</v>
      </c>
      <c r="C181" s="356">
        <v>291.39999999999998</v>
      </c>
      <c r="D181" s="370">
        <v>15.3</v>
      </c>
      <c r="E181" s="356"/>
      <c r="F181" s="356"/>
      <c r="G181" s="362">
        <f>ROUND(H181+U181+X181+Z181+AB181+AD181+AF181+AH181+AI181+AJ181+AK181+AL181,2)</f>
        <v>888463.66</v>
      </c>
      <c r="H181" s="356">
        <f>ROUND(I181+K181+M181+O181+Q181+S181,2)</f>
        <v>0</v>
      </c>
      <c r="I181" s="362">
        <v>0</v>
      </c>
      <c r="J181" s="365">
        <v>0</v>
      </c>
      <c r="K181" s="365">
        <v>0</v>
      </c>
      <c r="L181" s="365">
        <v>0</v>
      </c>
      <c r="M181" s="365">
        <v>0</v>
      </c>
      <c r="N181" s="356">
        <v>0</v>
      </c>
      <c r="O181" s="356">
        <v>0</v>
      </c>
      <c r="P181" s="356">
        <v>0</v>
      </c>
      <c r="Q181" s="356">
        <v>0</v>
      </c>
      <c r="R181" s="356">
        <v>0</v>
      </c>
      <c r="S181" s="356">
        <v>0</v>
      </c>
      <c r="T181" s="366">
        <v>0</v>
      </c>
      <c r="U181" s="356">
        <v>0</v>
      </c>
      <c r="V181" s="356" t="s">
        <v>112</v>
      </c>
      <c r="W181" s="356">
        <v>220</v>
      </c>
      <c r="X181" s="356">
        <f t="shared" ref="X181" si="180">ROUND(IF(V181="СК",3856.74,3886.86)*W181,2)</f>
        <v>848482.8</v>
      </c>
      <c r="Y181" s="177">
        <v>0</v>
      </c>
      <c r="Z181" s="177">
        <v>0</v>
      </c>
      <c r="AA181" s="177">
        <v>0</v>
      </c>
      <c r="AB181" s="177">
        <v>0</v>
      </c>
      <c r="AC181" s="177">
        <v>0</v>
      </c>
      <c r="AD181" s="177">
        <v>0</v>
      </c>
      <c r="AE181" s="177">
        <v>0</v>
      </c>
      <c r="AF181" s="177">
        <v>0</v>
      </c>
      <c r="AG181" s="177">
        <v>0</v>
      </c>
      <c r="AH181" s="177">
        <v>0</v>
      </c>
      <c r="AI181" s="177">
        <v>0</v>
      </c>
      <c r="AJ181" s="177">
        <f t="shared" ref="AJ181" si="181">ROUND(X181/95.5*3,2)</f>
        <v>26653.91</v>
      </c>
      <c r="AK181" s="177">
        <f t="shared" ref="AK181" si="182">ROUND(X181/95.5*1.5,2)</f>
        <v>13326.95</v>
      </c>
      <c r="AL181" s="177">
        <v>0</v>
      </c>
      <c r="AN181" s="122" t="e">
        <f>I181/#REF!</f>
        <v>#REF!</v>
      </c>
      <c r="AO181" s="122" t="e">
        <f t="shared" si="132"/>
        <v>#DIV/0!</v>
      </c>
      <c r="AP181" s="122" t="e">
        <f t="shared" si="133"/>
        <v>#DIV/0!</v>
      </c>
      <c r="AQ181" s="122" t="e">
        <f t="shared" si="134"/>
        <v>#DIV/0!</v>
      </c>
      <c r="AR181" s="122" t="e">
        <f t="shared" si="135"/>
        <v>#DIV/0!</v>
      </c>
      <c r="AS181" s="122" t="e">
        <f t="shared" si="136"/>
        <v>#DIV/0!</v>
      </c>
      <c r="AT181" s="122" t="e">
        <f t="shared" si="137"/>
        <v>#DIV/0!</v>
      </c>
      <c r="AU181" s="122">
        <f t="shared" si="138"/>
        <v>3856.7400000000002</v>
      </c>
      <c r="AV181" s="122" t="e">
        <f t="shared" si="139"/>
        <v>#DIV/0!</v>
      </c>
      <c r="AW181" s="122" t="e">
        <f t="shared" si="140"/>
        <v>#DIV/0!</v>
      </c>
      <c r="AX181" s="122" t="e">
        <f t="shared" si="141"/>
        <v>#DIV/0!</v>
      </c>
      <c r="AY181" s="122" t="e">
        <f>AI181/#REF!</f>
        <v>#REF!</v>
      </c>
      <c r="AZ181" s="122">
        <v>730.08</v>
      </c>
      <c r="BA181" s="122">
        <v>2070.12</v>
      </c>
      <c r="BB181" s="122">
        <v>848.92</v>
      </c>
      <c r="BC181" s="122">
        <v>819.73</v>
      </c>
      <c r="BD181" s="122">
        <v>611.5</v>
      </c>
      <c r="BE181" s="122">
        <v>1080.04</v>
      </c>
      <c r="BF181" s="122">
        <v>2671800.0099999998</v>
      </c>
      <c r="BG181" s="122">
        <f t="shared" si="142"/>
        <v>4422.8500000000004</v>
      </c>
      <c r="BH181" s="122">
        <v>8748.57</v>
      </c>
      <c r="BI181" s="122">
        <v>3389.61</v>
      </c>
      <c r="BJ181" s="122">
        <v>5995.76</v>
      </c>
      <c r="BK181" s="122">
        <v>548.62</v>
      </c>
      <c r="BL181" s="123" t="e">
        <f t="shared" si="143"/>
        <v>#REF!</v>
      </c>
      <c r="BM181" s="123" t="e">
        <f t="shared" si="144"/>
        <v>#DIV/0!</v>
      </c>
      <c r="BN181" s="123" t="e">
        <f t="shared" si="145"/>
        <v>#DIV/0!</v>
      </c>
      <c r="BO181" s="123" t="e">
        <f t="shared" si="146"/>
        <v>#DIV/0!</v>
      </c>
      <c r="BP181" s="123" t="e">
        <f t="shared" si="147"/>
        <v>#DIV/0!</v>
      </c>
      <c r="BQ181" s="123" t="e">
        <f t="shared" si="148"/>
        <v>#DIV/0!</v>
      </c>
      <c r="BR181" s="123" t="e">
        <f t="shared" si="149"/>
        <v>#DIV/0!</v>
      </c>
      <c r="BS181" s="123" t="str">
        <f t="shared" si="150"/>
        <v xml:space="preserve"> </v>
      </c>
      <c r="BT181" s="123" t="e">
        <f t="shared" si="151"/>
        <v>#DIV/0!</v>
      </c>
      <c r="BU181" s="123" t="e">
        <f t="shared" si="152"/>
        <v>#DIV/0!</v>
      </c>
      <c r="BV181" s="123" t="e">
        <f t="shared" si="153"/>
        <v>#DIV/0!</v>
      </c>
      <c r="BW181" s="123" t="e">
        <f t="shared" si="154"/>
        <v>#REF!</v>
      </c>
      <c r="BY181" s="125">
        <f t="shared" si="166"/>
        <v>3.0000000225107684</v>
      </c>
      <c r="BZ181" s="126">
        <f t="shared" si="167"/>
        <v>1.4999994484861656</v>
      </c>
      <c r="CA181" s="127">
        <f t="shared" si="168"/>
        <v>4038.4711818181818</v>
      </c>
      <c r="CB181" s="122">
        <f t="shared" si="155"/>
        <v>4621.88</v>
      </c>
      <c r="CC181" s="128" t="str">
        <f t="shared" si="156"/>
        <v xml:space="preserve"> </v>
      </c>
    </row>
    <row r="182" spans="1:81" s="124" customFormat="1" ht="30.75" customHeight="1">
      <c r="A182" s="414" t="s">
        <v>72</v>
      </c>
      <c r="B182" s="414"/>
      <c r="C182" s="415">
        <f>SUM(C181:C181)</f>
        <v>291.39999999999998</v>
      </c>
      <c r="D182" s="415"/>
      <c r="E182" s="415"/>
      <c r="F182" s="415"/>
      <c r="G182" s="415">
        <f t="shared" ref="G182:S182" si="183">ROUND(SUM(G181:G181),2)</f>
        <v>888463.66</v>
      </c>
      <c r="H182" s="415">
        <f t="shared" si="183"/>
        <v>0</v>
      </c>
      <c r="I182" s="415">
        <f t="shared" si="183"/>
        <v>0</v>
      </c>
      <c r="J182" s="415">
        <f t="shared" si="183"/>
        <v>0</v>
      </c>
      <c r="K182" s="415">
        <f t="shared" si="183"/>
        <v>0</v>
      </c>
      <c r="L182" s="415">
        <f t="shared" si="183"/>
        <v>0</v>
      </c>
      <c r="M182" s="415">
        <f t="shared" si="183"/>
        <v>0</v>
      </c>
      <c r="N182" s="415">
        <f t="shared" si="183"/>
        <v>0</v>
      </c>
      <c r="O182" s="415">
        <f t="shared" si="183"/>
        <v>0</v>
      </c>
      <c r="P182" s="415">
        <f t="shared" si="183"/>
        <v>0</v>
      </c>
      <c r="Q182" s="415">
        <f t="shared" si="183"/>
        <v>0</v>
      </c>
      <c r="R182" s="415">
        <f t="shared" si="183"/>
        <v>0</v>
      </c>
      <c r="S182" s="415">
        <f t="shared" si="183"/>
        <v>0</v>
      </c>
      <c r="T182" s="416">
        <f>SUM(T181:T181)</f>
        <v>0</v>
      </c>
      <c r="U182" s="415">
        <f>SUM(U181:U181)</f>
        <v>0</v>
      </c>
      <c r="V182" s="415" t="s">
        <v>68</v>
      </c>
      <c r="W182" s="415">
        <f t="shared" ref="W182:AL182" si="184">SUM(W181:W181)</f>
        <v>220</v>
      </c>
      <c r="X182" s="415">
        <f t="shared" si="184"/>
        <v>848482.8</v>
      </c>
      <c r="Y182" s="415">
        <f t="shared" si="184"/>
        <v>0</v>
      </c>
      <c r="Z182" s="415">
        <f t="shared" si="184"/>
        <v>0</v>
      </c>
      <c r="AA182" s="415">
        <f t="shared" si="184"/>
        <v>0</v>
      </c>
      <c r="AB182" s="415">
        <f t="shared" si="184"/>
        <v>0</v>
      </c>
      <c r="AC182" s="415">
        <f t="shared" si="184"/>
        <v>0</v>
      </c>
      <c r="AD182" s="415">
        <f t="shared" si="184"/>
        <v>0</v>
      </c>
      <c r="AE182" s="415">
        <f t="shared" si="184"/>
        <v>0</v>
      </c>
      <c r="AF182" s="415">
        <f t="shared" si="184"/>
        <v>0</v>
      </c>
      <c r="AG182" s="415">
        <f t="shared" si="184"/>
        <v>0</v>
      </c>
      <c r="AH182" s="415">
        <f t="shared" si="184"/>
        <v>0</v>
      </c>
      <c r="AI182" s="415">
        <f t="shared" si="184"/>
        <v>0</v>
      </c>
      <c r="AJ182" s="415">
        <f t="shared" si="184"/>
        <v>26653.91</v>
      </c>
      <c r="AK182" s="415">
        <f t="shared" si="184"/>
        <v>13326.95</v>
      </c>
      <c r="AL182" s="415">
        <f t="shared" si="184"/>
        <v>0</v>
      </c>
      <c r="AN182" s="122" t="e">
        <f>I182/#REF!</f>
        <v>#REF!</v>
      </c>
      <c r="AO182" s="122" t="e">
        <f t="shared" si="132"/>
        <v>#DIV/0!</v>
      </c>
      <c r="AP182" s="122" t="e">
        <f t="shared" si="133"/>
        <v>#DIV/0!</v>
      </c>
      <c r="AQ182" s="122" t="e">
        <f t="shared" si="134"/>
        <v>#DIV/0!</v>
      </c>
      <c r="AR182" s="122" t="e">
        <f t="shared" si="135"/>
        <v>#DIV/0!</v>
      </c>
      <c r="AS182" s="122" t="e">
        <f t="shared" si="136"/>
        <v>#DIV/0!</v>
      </c>
      <c r="AT182" s="122" t="e">
        <f t="shared" si="137"/>
        <v>#DIV/0!</v>
      </c>
      <c r="AU182" s="122">
        <f t="shared" si="138"/>
        <v>3856.7400000000002</v>
      </c>
      <c r="AV182" s="122" t="e">
        <f t="shared" si="139"/>
        <v>#DIV/0!</v>
      </c>
      <c r="AW182" s="122" t="e">
        <f t="shared" si="140"/>
        <v>#DIV/0!</v>
      </c>
      <c r="AX182" s="122" t="e">
        <f t="shared" si="141"/>
        <v>#DIV/0!</v>
      </c>
      <c r="AY182" s="122" t="e">
        <f>AI182/#REF!</f>
        <v>#REF!</v>
      </c>
      <c r="AZ182" s="122">
        <v>730.08</v>
      </c>
      <c r="BA182" s="122">
        <v>2070.12</v>
      </c>
      <c r="BB182" s="122">
        <v>848.92</v>
      </c>
      <c r="BC182" s="122">
        <v>819.73</v>
      </c>
      <c r="BD182" s="122">
        <v>611.5</v>
      </c>
      <c r="BE182" s="122">
        <v>1080.04</v>
      </c>
      <c r="BF182" s="122">
        <v>2671800.0099999998</v>
      </c>
      <c r="BG182" s="122">
        <f t="shared" si="142"/>
        <v>4422.8500000000004</v>
      </c>
      <c r="BH182" s="122">
        <v>8748.57</v>
      </c>
      <c r="BI182" s="122">
        <v>3389.61</v>
      </c>
      <c r="BJ182" s="122">
        <v>5995.76</v>
      </c>
      <c r="BK182" s="122">
        <v>548.62</v>
      </c>
      <c r="BL182" s="123" t="e">
        <f t="shared" si="143"/>
        <v>#REF!</v>
      </c>
      <c r="BM182" s="123" t="e">
        <f t="shared" si="144"/>
        <v>#DIV/0!</v>
      </c>
      <c r="BN182" s="123" t="e">
        <f t="shared" si="145"/>
        <v>#DIV/0!</v>
      </c>
      <c r="BO182" s="123" t="e">
        <f t="shared" si="146"/>
        <v>#DIV/0!</v>
      </c>
      <c r="BP182" s="123" t="e">
        <f t="shared" si="147"/>
        <v>#DIV/0!</v>
      </c>
      <c r="BQ182" s="123" t="e">
        <f t="shared" si="148"/>
        <v>#DIV/0!</v>
      </c>
      <c r="BR182" s="123" t="e">
        <f t="shared" si="149"/>
        <v>#DIV/0!</v>
      </c>
      <c r="BS182" s="123" t="str">
        <f t="shared" si="150"/>
        <v xml:space="preserve"> </v>
      </c>
      <c r="BT182" s="123" t="e">
        <f t="shared" si="151"/>
        <v>#DIV/0!</v>
      </c>
      <c r="BU182" s="123" t="e">
        <f t="shared" si="152"/>
        <v>#DIV/0!</v>
      </c>
      <c r="BV182" s="123" t="e">
        <f t="shared" si="153"/>
        <v>#DIV/0!</v>
      </c>
      <c r="BW182" s="123" t="e">
        <f t="shared" si="154"/>
        <v>#REF!</v>
      </c>
      <c r="BY182" s="125">
        <f t="shared" si="166"/>
        <v>3.0000000225107684</v>
      </c>
      <c r="BZ182" s="126">
        <f t="shared" si="167"/>
        <v>1.4999994484861656</v>
      </c>
      <c r="CA182" s="127">
        <f t="shared" si="168"/>
        <v>4038.4711818181818</v>
      </c>
      <c r="CB182" s="122">
        <f t="shared" si="155"/>
        <v>4621.88</v>
      </c>
      <c r="CC182" s="128" t="str">
        <f t="shared" si="156"/>
        <v xml:space="preserve"> </v>
      </c>
    </row>
    <row r="183" spans="1:81" s="124" customFormat="1" ht="12" customHeight="1">
      <c r="A183" s="417" t="s">
        <v>91</v>
      </c>
      <c r="B183" s="418"/>
      <c r="C183" s="418"/>
      <c r="D183" s="418"/>
      <c r="E183" s="418"/>
      <c r="F183" s="418"/>
      <c r="G183" s="418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  <c r="T183" s="418"/>
      <c r="U183" s="418"/>
      <c r="V183" s="418"/>
      <c r="W183" s="418"/>
      <c r="X183" s="418"/>
      <c r="Y183" s="418"/>
      <c r="Z183" s="418"/>
      <c r="AA183" s="418"/>
      <c r="AB183" s="418"/>
      <c r="AC183" s="418"/>
      <c r="AD183" s="418"/>
      <c r="AE183" s="418"/>
      <c r="AF183" s="418"/>
      <c r="AG183" s="418"/>
      <c r="AH183" s="418"/>
      <c r="AI183" s="418"/>
      <c r="AJ183" s="418"/>
      <c r="AK183" s="418"/>
      <c r="AL183" s="419"/>
      <c r="AN183" s="122" t="e">
        <f>I183/#REF!</f>
        <v>#REF!</v>
      </c>
      <c r="AO183" s="122" t="e">
        <f t="shared" ref="AO183:AO185" si="185">K183/J183</f>
        <v>#DIV/0!</v>
      </c>
      <c r="AP183" s="122" t="e">
        <f t="shared" ref="AP183:AP185" si="186">M183/L183</f>
        <v>#DIV/0!</v>
      </c>
      <c r="AQ183" s="122" t="e">
        <f t="shared" ref="AQ183:AQ185" si="187">O183/N183</f>
        <v>#DIV/0!</v>
      </c>
      <c r="AR183" s="122" t="e">
        <f t="shared" ref="AR183:AR185" si="188">Q183/P183</f>
        <v>#DIV/0!</v>
      </c>
      <c r="AS183" s="122" t="e">
        <f t="shared" ref="AS183:AS185" si="189">S183/R183</f>
        <v>#DIV/0!</v>
      </c>
      <c r="AT183" s="122" t="e">
        <f t="shared" ref="AT183:AT185" si="190">U183/T183</f>
        <v>#DIV/0!</v>
      </c>
      <c r="AU183" s="122" t="e">
        <f t="shared" ref="AU183:AU185" si="191">X183/W183</f>
        <v>#DIV/0!</v>
      </c>
      <c r="AV183" s="122" t="e">
        <f t="shared" ref="AV183:AV185" si="192">Z183/Y183</f>
        <v>#DIV/0!</v>
      </c>
      <c r="AW183" s="122" t="e">
        <f t="shared" ref="AW183:AW185" si="193">AB183/AA183</f>
        <v>#DIV/0!</v>
      </c>
      <c r="AX183" s="122" t="e">
        <f t="shared" ref="AX183:AX185" si="194">AH183/AG183</f>
        <v>#DIV/0!</v>
      </c>
      <c r="AY183" s="122" t="e">
        <f>AI183/#REF!</f>
        <v>#REF!</v>
      </c>
      <c r="AZ183" s="122">
        <v>730.08</v>
      </c>
      <c r="BA183" s="122">
        <v>2070.12</v>
      </c>
      <c r="BB183" s="122">
        <v>848.92</v>
      </c>
      <c r="BC183" s="122">
        <v>819.73</v>
      </c>
      <c r="BD183" s="122">
        <v>611.5</v>
      </c>
      <c r="BE183" s="122">
        <v>1080.04</v>
      </c>
      <c r="BF183" s="122">
        <v>2671800.0099999998</v>
      </c>
      <c r="BG183" s="122">
        <f t="shared" ref="BG183:BG185" si="195">IF(V183="ПК",4607.6,4422.85)</f>
        <v>4422.8500000000004</v>
      </c>
      <c r="BH183" s="122">
        <v>8748.57</v>
      </c>
      <c r="BI183" s="122">
        <v>3389.61</v>
      </c>
      <c r="BJ183" s="122">
        <v>5995.76</v>
      </c>
      <c r="BK183" s="122">
        <v>548.62</v>
      </c>
      <c r="BL183" s="123" t="e">
        <f t="shared" ref="BL183:BL185" si="196">IF(AN183&gt;AZ183, "+", " ")</f>
        <v>#REF!</v>
      </c>
      <c r="BM183" s="123" t="e">
        <f t="shared" ref="BM183:BM185" si="197">IF(AO183&gt;BA183, "+", " ")</f>
        <v>#DIV/0!</v>
      </c>
      <c r="BN183" s="123" t="e">
        <f t="shared" ref="BN183:BN185" si="198">IF(AP183&gt;BB183, "+", " ")</f>
        <v>#DIV/0!</v>
      </c>
      <c r="BO183" s="123" t="e">
        <f t="shared" ref="BO183:BO185" si="199">IF(AQ183&gt;BC183, "+", " ")</f>
        <v>#DIV/0!</v>
      </c>
      <c r="BP183" s="123" t="e">
        <f t="shared" ref="BP183:BP185" si="200">IF(AR183&gt;BD183, "+", " ")</f>
        <v>#DIV/0!</v>
      </c>
      <c r="BQ183" s="123" t="e">
        <f t="shared" ref="BQ183:BQ185" si="201">IF(AS183&gt;BE183, "+", " ")</f>
        <v>#DIV/0!</v>
      </c>
      <c r="BR183" s="123" t="e">
        <f t="shared" ref="BR183:BR185" si="202">IF(AT183&gt;BF183, "+", " ")</f>
        <v>#DIV/0!</v>
      </c>
      <c r="BS183" s="123" t="e">
        <f t="shared" ref="BS183:BS185" si="203">IF(AU183&gt;BG183, "+", " ")</f>
        <v>#DIV/0!</v>
      </c>
      <c r="BT183" s="123" t="e">
        <f t="shared" ref="BT183:BT185" si="204">IF(AV183&gt;BH183, "+", " ")</f>
        <v>#DIV/0!</v>
      </c>
      <c r="BU183" s="123" t="e">
        <f t="shared" ref="BU183:BU185" si="205">IF(AW183&gt;BI183, "+", " ")</f>
        <v>#DIV/0!</v>
      </c>
      <c r="BV183" s="123" t="e">
        <f t="shared" ref="BV183:BV185" si="206">IF(AX183&gt;BJ183, "+", " ")</f>
        <v>#DIV/0!</v>
      </c>
      <c r="BW183" s="123" t="e">
        <f t="shared" ref="BW183:BW185" si="207">IF(AY183&gt;BK183, "+", " ")</f>
        <v>#REF!</v>
      </c>
      <c r="BY183" s="125" t="e">
        <f t="shared" si="166"/>
        <v>#DIV/0!</v>
      </c>
      <c r="BZ183" s="126" t="e">
        <f t="shared" si="167"/>
        <v>#DIV/0!</v>
      </c>
      <c r="CA183" s="127" t="e">
        <f t="shared" si="168"/>
        <v>#DIV/0!</v>
      </c>
      <c r="CB183" s="122">
        <f t="shared" ref="CB183:CB185" si="208">IF(V183="ПК",4814.95,4621.88)</f>
        <v>4621.88</v>
      </c>
      <c r="CC183" s="128" t="e">
        <f t="shared" ref="CC183:CC185" si="209">IF(CA183&gt;CB183, "+", " ")</f>
        <v>#DIV/0!</v>
      </c>
    </row>
    <row r="184" spans="1:81" s="124" customFormat="1" ht="12" customHeight="1">
      <c r="A184" s="360">
        <v>148</v>
      </c>
      <c r="B184" s="178" t="s">
        <v>736</v>
      </c>
      <c r="C184" s="356">
        <f>4576.57+103.1</f>
        <v>4679.67</v>
      </c>
      <c r="D184" s="370"/>
      <c r="E184" s="356"/>
      <c r="F184" s="356"/>
      <c r="G184" s="362">
        <f>ROUND(H184+U184+X184+Z184+AB184+AD184+AF184+AH184+AI184+AJ184+AK184+AL184,2)</f>
        <v>183685.49</v>
      </c>
      <c r="H184" s="356">
        <f>I184+K184+M184+O184+Q184+S184</f>
        <v>175419.65</v>
      </c>
      <c r="I184" s="365">
        <v>0</v>
      </c>
      <c r="J184" s="365">
        <v>0</v>
      </c>
      <c r="K184" s="365">
        <v>0</v>
      </c>
      <c r="L184" s="365">
        <v>205</v>
      </c>
      <c r="M184" s="362">
        <f>ROUND(L184*891.36*0.96,2)</f>
        <v>175419.65</v>
      </c>
      <c r="N184" s="356">
        <v>0</v>
      </c>
      <c r="O184" s="356">
        <v>0</v>
      </c>
      <c r="P184" s="356">
        <v>0</v>
      </c>
      <c r="Q184" s="356">
        <v>0</v>
      </c>
      <c r="R184" s="356">
        <v>0</v>
      </c>
      <c r="S184" s="356">
        <v>0</v>
      </c>
      <c r="T184" s="366">
        <v>0</v>
      </c>
      <c r="U184" s="356">
        <v>0</v>
      </c>
      <c r="V184" s="356"/>
      <c r="W184" s="356">
        <v>0</v>
      </c>
      <c r="X184" s="356">
        <f t="shared" ref="X184:X187" si="210">ROUND(IF(V184="СК",3856.74,3886.86)*W184,2)</f>
        <v>0</v>
      </c>
      <c r="Y184" s="177">
        <v>0</v>
      </c>
      <c r="Z184" s="177">
        <v>0</v>
      </c>
      <c r="AA184" s="177">
        <v>0</v>
      </c>
      <c r="AB184" s="177">
        <v>0</v>
      </c>
      <c r="AC184" s="177">
        <v>0</v>
      </c>
      <c r="AD184" s="177">
        <v>0</v>
      </c>
      <c r="AE184" s="177">
        <v>0</v>
      </c>
      <c r="AF184" s="177">
        <v>0</v>
      </c>
      <c r="AG184" s="177">
        <v>0</v>
      </c>
      <c r="AH184" s="177">
        <v>0</v>
      </c>
      <c r="AI184" s="177">
        <v>0</v>
      </c>
      <c r="AJ184" s="177">
        <f>ROUND(M184/95.5*3,2)</f>
        <v>5510.56</v>
      </c>
      <c r="AK184" s="177">
        <f>ROUND(H184/95.5*1.5,2)</f>
        <v>2755.28</v>
      </c>
      <c r="AL184" s="177">
        <v>0</v>
      </c>
      <c r="AN184" s="122" t="e">
        <f>I184/#REF!</f>
        <v>#REF!</v>
      </c>
      <c r="AO184" s="122" t="e">
        <f t="shared" si="185"/>
        <v>#DIV/0!</v>
      </c>
      <c r="AP184" s="122">
        <f t="shared" si="186"/>
        <v>855.70560975609749</v>
      </c>
      <c r="AQ184" s="122" t="e">
        <f t="shared" si="187"/>
        <v>#DIV/0!</v>
      </c>
      <c r="AR184" s="122" t="e">
        <f t="shared" si="188"/>
        <v>#DIV/0!</v>
      </c>
      <c r="AS184" s="122" t="e">
        <f t="shared" si="189"/>
        <v>#DIV/0!</v>
      </c>
      <c r="AT184" s="122" t="e">
        <f t="shared" si="190"/>
        <v>#DIV/0!</v>
      </c>
      <c r="AU184" s="122" t="e">
        <f t="shared" si="191"/>
        <v>#DIV/0!</v>
      </c>
      <c r="AV184" s="122" t="e">
        <f t="shared" si="192"/>
        <v>#DIV/0!</v>
      </c>
      <c r="AW184" s="122" t="e">
        <f t="shared" si="193"/>
        <v>#DIV/0!</v>
      </c>
      <c r="AX184" s="122" t="e">
        <f t="shared" si="194"/>
        <v>#DIV/0!</v>
      </c>
      <c r="AY184" s="122" t="e">
        <f>AI184/#REF!</f>
        <v>#REF!</v>
      </c>
      <c r="AZ184" s="122">
        <v>730.08</v>
      </c>
      <c r="BA184" s="122">
        <v>2070.12</v>
      </c>
      <c r="BB184" s="122">
        <v>848.92</v>
      </c>
      <c r="BC184" s="122">
        <v>819.73</v>
      </c>
      <c r="BD184" s="122">
        <v>611.5</v>
      </c>
      <c r="BE184" s="122">
        <v>1080.04</v>
      </c>
      <c r="BF184" s="122">
        <v>2671800.0099999998</v>
      </c>
      <c r="BG184" s="122">
        <f t="shared" si="195"/>
        <v>4422.8500000000004</v>
      </c>
      <c r="BH184" s="122">
        <v>8748.57</v>
      </c>
      <c r="BI184" s="122">
        <v>3389.61</v>
      </c>
      <c r="BJ184" s="122">
        <v>5995.76</v>
      </c>
      <c r="BK184" s="122">
        <v>548.62</v>
      </c>
      <c r="BL184" s="123" t="e">
        <f t="shared" si="196"/>
        <v>#REF!</v>
      </c>
      <c r="BM184" s="123" t="e">
        <f t="shared" si="197"/>
        <v>#DIV/0!</v>
      </c>
      <c r="BN184" s="123" t="str">
        <f t="shared" si="198"/>
        <v>+</v>
      </c>
      <c r="BO184" s="123" t="e">
        <f t="shared" si="199"/>
        <v>#DIV/0!</v>
      </c>
      <c r="BP184" s="123" t="e">
        <f t="shared" si="200"/>
        <v>#DIV/0!</v>
      </c>
      <c r="BQ184" s="123" t="e">
        <f t="shared" si="201"/>
        <v>#DIV/0!</v>
      </c>
      <c r="BR184" s="123" t="e">
        <f t="shared" si="202"/>
        <v>#DIV/0!</v>
      </c>
      <c r="BS184" s="123" t="e">
        <f t="shared" si="203"/>
        <v>#DIV/0!</v>
      </c>
      <c r="BT184" s="123" t="e">
        <f t="shared" si="204"/>
        <v>#DIV/0!</v>
      </c>
      <c r="BU184" s="123" t="e">
        <f t="shared" si="205"/>
        <v>#DIV/0!</v>
      </c>
      <c r="BV184" s="123" t="e">
        <f t="shared" si="206"/>
        <v>#DIV/0!</v>
      </c>
      <c r="BW184" s="123" t="e">
        <f t="shared" si="207"/>
        <v>#REF!</v>
      </c>
      <c r="BY184" s="125">
        <f t="shared" si="166"/>
        <v>2.9999974412785684</v>
      </c>
      <c r="BZ184" s="126">
        <f t="shared" si="167"/>
        <v>1.4999987206392842</v>
      </c>
      <c r="CA184" s="127" t="e">
        <f t="shared" si="168"/>
        <v>#DIV/0!</v>
      </c>
      <c r="CB184" s="122">
        <f t="shared" si="208"/>
        <v>4621.88</v>
      </c>
      <c r="CC184" s="128" t="e">
        <f t="shared" si="209"/>
        <v>#DIV/0!</v>
      </c>
    </row>
    <row r="185" spans="1:81" s="124" customFormat="1" ht="12" customHeight="1">
      <c r="A185" s="360">
        <v>149</v>
      </c>
      <c r="B185" s="178" t="s">
        <v>737</v>
      </c>
      <c r="C185" s="356">
        <v>3784</v>
      </c>
      <c r="D185" s="370"/>
      <c r="E185" s="356"/>
      <c r="F185" s="356"/>
      <c r="G185" s="362">
        <f>ROUND(H185+U185+X185+Z185+AB185+AD185+AF185+AH185+AI185+AJ185+AK185+AL185,2)</f>
        <v>262535.86</v>
      </c>
      <c r="H185" s="356">
        <f>I185+K185+M185+O185+Q185+S185</f>
        <v>250721.74</v>
      </c>
      <c r="I185" s="365">
        <v>0</v>
      </c>
      <c r="J185" s="365">
        <v>0</v>
      </c>
      <c r="K185" s="365">
        <v>0</v>
      </c>
      <c r="L185" s="365">
        <v>293</v>
      </c>
      <c r="M185" s="362">
        <f>ROUND(L185*891.36*0.96,2)</f>
        <v>250721.74</v>
      </c>
      <c r="N185" s="356">
        <v>0</v>
      </c>
      <c r="O185" s="356">
        <v>0</v>
      </c>
      <c r="P185" s="356">
        <v>0</v>
      </c>
      <c r="Q185" s="356">
        <v>0</v>
      </c>
      <c r="R185" s="356">
        <v>0</v>
      </c>
      <c r="S185" s="356">
        <v>0</v>
      </c>
      <c r="T185" s="366">
        <v>0</v>
      </c>
      <c r="U185" s="356">
        <v>0</v>
      </c>
      <c r="V185" s="356"/>
      <c r="W185" s="356">
        <v>0</v>
      </c>
      <c r="X185" s="356">
        <f t="shared" si="210"/>
        <v>0</v>
      </c>
      <c r="Y185" s="177">
        <v>0</v>
      </c>
      <c r="Z185" s="177">
        <v>0</v>
      </c>
      <c r="AA185" s="177">
        <v>0</v>
      </c>
      <c r="AB185" s="177">
        <v>0</v>
      </c>
      <c r="AC185" s="177">
        <v>0</v>
      </c>
      <c r="AD185" s="177">
        <v>0</v>
      </c>
      <c r="AE185" s="177">
        <v>0</v>
      </c>
      <c r="AF185" s="177">
        <v>0</v>
      </c>
      <c r="AG185" s="177">
        <v>0</v>
      </c>
      <c r="AH185" s="177">
        <v>0</v>
      </c>
      <c r="AI185" s="177">
        <v>0</v>
      </c>
      <c r="AJ185" s="177">
        <f t="shared" ref="AJ185:AJ187" si="211">ROUND(M185/95.5*3,2)</f>
        <v>7876.08</v>
      </c>
      <c r="AK185" s="177">
        <f t="shared" ref="AK185:AK187" si="212">ROUND(H185/95.5*1.5,2)</f>
        <v>3938.04</v>
      </c>
      <c r="AL185" s="177">
        <v>0</v>
      </c>
      <c r="AN185" s="122" t="e">
        <f>I185/#REF!</f>
        <v>#REF!</v>
      </c>
      <c r="AO185" s="122" t="e">
        <f t="shared" si="185"/>
        <v>#DIV/0!</v>
      </c>
      <c r="AP185" s="122">
        <f t="shared" si="186"/>
        <v>855.70559726962449</v>
      </c>
      <c r="AQ185" s="122" t="e">
        <f t="shared" si="187"/>
        <v>#DIV/0!</v>
      </c>
      <c r="AR185" s="122" t="e">
        <f t="shared" si="188"/>
        <v>#DIV/0!</v>
      </c>
      <c r="AS185" s="122" t="e">
        <f t="shared" si="189"/>
        <v>#DIV/0!</v>
      </c>
      <c r="AT185" s="122" t="e">
        <f t="shared" si="190"/>
        <v>#DIV/0!</v>
      </c>
      <c r="AU185" s="122" t="e">
        <f t="shared" si="191"/>
        <v>#DIV/0!</v>
      </c>
      <c r="AV185" s="122" t="e">
        <f t="shared" si="192"/>
        <v>#DIV/0!</v>
      </c>
      <c r="AW185" s="122" t="e">
        <f t="shared" si="193"/>
        <v>#DIV/0!</v>
      </c>
      <c r="AX185" s="122" t="e">
        <f t="shared" si="194"/>
        <v>#DIV/0!</v>
      </c>
      <c r="AY185" s="122" t="e">
        <f>AI185/#REF!</f>
        <v>#REF!</v>
      </c>
      <c r="AZ185" s="122">
        <v>730.08</v>
      </c>
      <c r="BA185" s="122">
        <v>2070.12</v>
      </c>
      <c r="BB185" s="122">
        <v>848.92</v>
      </c>
      <c r="BC185" s="122">
        <v>819.73</v>
      </c>
      <c r="BD185" s="122">
        <v>611.5</v>
      </c>
      <c r="BE185" s="122">
        <v>1080.04</v>
      </c>
      <c r="BF185" s="122">
        <v>2671800.0099999998</v>
      </c>
      <c r="BG185" s="122">
        <f t="shared" si="195"/>
        <v>4422.8500000000004</v>
      </c>
      <c r="BH185" s="122">
        <v>8748.57</v>
      </c>
      <c r="BI185" s="122">
        <v>3389.61</v>
      </c>
      <c r="BJ185" s="122">
        <v>5995.76</v>
      </c>
      <c r="BK185" s="122">
        <v>548.62</v>
      </c>
      <c r="BL185" s="123" t="e">
        <f t="shared" si="196"/>
        <v>#REF!</v>
      </c>
      <c r="BM185" s="123" t="e">
        <f t="shared" si="197"/>
        <v>#DIV/0!</v>
      </c>
      <c r="BN185" s="123" t="str">
        <f t="shared" si="198"/>
        <v>+</v>
      </c>
      <c r="BO185" s="123" t="e">
        <f t="shared" si="199"/>
        <v>#DIV/0!</v>
      </c>
      <c r="BP185" s="123" t="e">
        <f t="shared" si="200"/>
        <v>#DIV/0!</v>
      </c>
      <c r="BQ185" s="123" t="e">
        <f t="shared" si="201"/>
        <v>#DIV/0!</v>
      </c>
      <c r="BR185" s="123" t="e">
        <f t="shared" si="202"/>
        <v>#DIV/0!</v>
      </c>
      <c r="BS185" s="123" t="e">
        <f t="shared" si="203"/>
        <v>#DIV/0!</v>
      </c>
      <c r="BT185" s="123" t="e">
        <f t="shared" si="204"/>
        <v>#DIV/0!</v>
      </c>
      <c r="BU185" s="123" t="e">
        <f t="shared" si="205"/>
        <v>#DIV/0!</v>
      </c>
      <c r="BV185" s="123" t="e">
        <f t="shared" si="206"/>
        <v>#DIV/0!</v>
      </c>
      <c r="BW185" s="123" t="e">
        <f t="shared" si="207"/>
        <v>#REF!</v>
      </c>
      <c r="BY185" s="125">
        <f t="shared" si="166"/>
        <v>3.0000015997814549</v>
      </c>
      <c r="BZ185" s="126">
        <f t="shared" si="167"/>
        <v>1.5000007998907274</v>
      </c>
      <c r="CA185" s="127" t="e">
        <f t="shared" si="168"/>
        <v>#DIV/0!</v>
      </c>
      <c r="CB185" s="122">
        <f t="shared" si="208"/>
        <v>4621.88</v>
      </c>
      <c r="CC185" s="128" t="e">
        <f t="shared" si="209"/>
        <v>#DIV/0!</v>
      </c>
    </row>
    <row r="186" spans="1:81" s="124" customFormat="1" ht="12" customHeight="1">
      <c r="A186" s="360">
        <v>150</v>
      </c>
      <c r="B186" s="178" t="s">
        <v>738</v>
      </c>
      <c r="C186" s="356"/>
      <c r="D186" s="370"/>
      <c r="E186" s="356"/>
      <c r="F186" s="356"/>
      <c r="G186" s="362">
        <f>ROUND(H186+U186+X186+Z186+AB186+AD186+AF186+AH186+AI186+AJ186+AK186+AL186,2)</f>
        <v>241031.22</v>
      </c>
      <c r="H186" s="356">
        <f>I186+K186+M186+O186+Q186+S186</f>
        <v>230184.81</v>
      </c>
      <c r="I186" s="365">
        <v>0</v>
      </c>
      <c r="J186" s="365">
        <v>0</v>
      </c>
      <c r="K186" s="365">
        <v>0</v>
      </c>
      <c r="L186" s="365">
        <v>269</v>
      </c>
      <c r="M186" s="362">
        <f>ROUND(L186*891.36*0.96,2)</f>
        <v>230184.81</v>
      </c>
      <c r="N186" s="356">
        <v>0</v>
      </c>
      <c r="O186" s="356">
        <v>0</v>
      </c>
      <c r="P186" s="356">
        <v>0</v>
      </c>
      <c r="Q186" s="356">
        <v>0</v>
      </c>
      <c r="R186" s="356">
        <v>0</v>
      </c>
      <c r="S186" s="356">
        <v>0</v>
      </c>
      <c r="T186" s="366">
        <v>0</v>
      </c>
      <c r="U186" s="356">
        <v>0</v>
      </c>
      <c r="V186" s="356"/>
      <c r="W186" s="356">
        <v>0</v>
      </c>
      <c r="X186" s="356">
        <f t="shared" si="210"/>
        <v>0</v>
      </c>
      <c r="Y186" s="177">
        <v>0</v>
      </c>
      <c r="Z186" s="177">
        <v>0</v>
      </c>
      <c r="AA186" s="177">
        <v>0</v>
      </c>
      <c r="AB186" s="177">
        <v>0</v>
      </c>
      <c r="AC186" s="177">
        <v>0</v>
      </c>
      <c r="AD186" s="177">
        <v>0</v>
      </c>
      <c r="AE186" s="177">
        <v>0</v>
      </c>
      <c r="AF186" s="177">
        <v>0</v>
      </c>
      <c r="AG186" s="177">
        <v>0</v>
      </c>
      <c r="AH186" s="177">
        <v>0</v>
      </c>
      <c r="AI186" s="177">
        <v>0</v>
      </c>
      <c r="AJ186" s="177">
        <f t="shared" si="211"/>
        <v>7230.94</v>
      </c>
      <c r="AK186" s="177">
        <f t="shared" si="212"/>
        <v>3615.47</v>
      </c>
      <c r="AL186" s="177">
        <v>0</v>
      </c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Y186" s="125"/>
      <c r="BZ186" s="126"/>
      <c r="CA186" s="127"/>
      <c r="CB186" s="122"/>
      <c r="CC186" s="128"/>
    </row>
    <row r="187" spans="1:81" s="124" customFormat="1" ht="12" customHeight="1">
      <c r="A187" s="360">
        <v>151</v>
      </c>
      <c r="B187" s="178" t="s">
        <v>739</v>
      </c>
      <c r="C187" s="356"/>
      <c r="D187" s="370"/>
      <c r="E187" s="356"/>
      <c r="F187" s="356"/>
      <c r="G187" s="362">
        <f>ROUND(H187+U187+X187+Z187+AB187+AD187+AF187+AH187+AI187+AJ187+AK187+AL187,2)</f>
        <v>179205.36</v>
      </c>
      <c r="H187" s="356">
        <f>I187+K187+M187+O187+Q187+S187</f>
        <v>171141.12</v>
      </c>
      <c r="I187" s="365">
        <v>0</v>
      </c>
      <c r="J187" s="365">
        <v>0</v>
      </c>
      <c r="K187" s="365">
        <v>0</v>
      </c>
      <c r="L187" s="365">
        <v>200</v>
      </c>
      <c r="M187" s="362">
        <f>ROUND(L187*891.36*0.96,2)</f>
        <v>171141.12</v>
      </c>
      <c r="N187" s="356">
        <v>0</v>
      </c>
      <c r="O187" s="356">
        <v>0</v>
      </c>
      <c r="P187" s="356">
        <v>0</v>
      </c>
      <c r="Q187" s="356">
        <v>0</v>
      </c>
      <c r="R187" s="356">
        <v>0</v>
      </c>
      <c r="S187" s="356">
        <v>0</v>
      </c>
      <c r="T187" s="366">
        <v>0</v>
      </c>
      <c r="U187" s="356">
        <v>0</v>
      </c>
      <c r="V187" s="356"/>
      <c r="W187" s="356">
        <v>0</v>
      </c>
      <c r="X187" s="356">
        <f t="shared" si="210"/>
        <v>0</v>
      </c>
      <c r="Y187" s="177">
        <v>0</v>
      </c>
      <c r="Z187" s="177">
        <v>0</v>
      </c>
      <c r="AA187" s="177">
        <v>0</v>
      </c>
      <c r="AB187" s="177">
        <v>0</v>
      </c>
      <c r="AC187" s="177">
        <v>0</v>
      </c>
      <c r="AD187" s="177">
        <v>0</v>
      </c>
      <c r="AE187" s="177">
        <v>0</v>
      </c>
      <c r="AF187" s="177">
        <v>0</v>
      </c>
      <c r="AG187" s="177">
        <v>0</v>
      </c>
      <c r="AH187" s="177">
        <v>0</v>
      </c>
      <c r="AI187" s="177">
        <v>0</v>
      </c>
      <c r="AJ187" s="177">
        <f t="shared" si="211"/>
        <v>5376.16</v>
      </c>
      <c r="AK187" s="177">
        <f t="shared" si="212"/>
        <v>2688.08</v>
      </c>
      <c r="AL187" s="177">
        <v>0</v>
      </c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Y187" s="125"/>
      <c r="BZ187" s="126"/>
      <c r="CA187" s="127"/>
      <c r="CB187" s="122"/>
      <c r="CC187" s="128"/>
    </row>
    <row r="188" spans="1:81" s="124" customFormat="1" ht="43.5" customHeight="1">
      <c r="A188" s="420" t="s">
        <v>735</v>
      </c>
      <c r="B188" s="420"/>
      <c r="C188" s="421">
        <f>SUM(C184:C187)</f>
        <v>8463.67</v>
      </c>
      <c r="D188" s="421"/>
      <c r="E188" s="356"/>
      <c r="F188" s="356"/>
      <c r="G188" s="421">
        <f>ROUND(SUM(G184:G187),2)</f>
        <v>866457.93</v>
      </c>
      <c r="H188" s="421">
        <f t="shared" ref="H188:U188" si="213">SUM(H184:H187)</f>
        <v>827467.32</v>
      </c>
      <c r="I188" s="421">
        <f t="shared" si="213"/>
        <v>0</v>
      </c>
      <c r="J188" s="421">
        <f t="shared" si="213"/>
        <v>0</v>
      </c>
      <c r="K188" s="421">
        <f t="shared" si="213"/>
        <v>0</v>
      </c>
      <c r="L188" s="421">
        <f t="shared" si="213"/>
        <v>967</v>
      </c>
      <c r="M188" s="421">
        <f t="shared" si="213"/>
        <v>827467.32</v>
      </c>
      <c r="N188" s="421">
        <f t="shared" si="213"/>
        <v>0</v>
      </c>
      <c r="O188" s="421">
        <f t="shared" si="213"/>
        <v>0</v>
      </c>
      <c r="P188" s="421">
        <f t="shared" si="213"/>
        <v>0</v>
      </c>
      <c r="Q188" s="421">
        <f t="shared" si="213"/>
        <v>0</v>
      </c>
      <c r="R188" s="421">
        <f t="shared" si="213"/>
        <v>0</v>
      </c>
      <c r="S188" s="421">
        <f t="shared" si="213"/>
        <v>0</v>
      </c>
      <c r="T188" s="422">
        <f t="shared" si="213"/>
        <v>0</v>
      </c>
      <c r="U188" s="421">
        <f t="shared" si="213"/>
        <v>0</v>
      </c>
      <c r="V188" s="356" t="s">
        <v>68</v>
      </c>
      <c r="W188" s="421">
        <f t="shared" ref="W188:AL188" si="214">SUM(W184:W187)</f>
        <v>0</v>
      </c>
      <c r="X188" s="421">
        <f t="shared" si="214"/>
        <v>0</v>
      </c>
      <c r="Y188" s="421">
        <f t="shared" si="214"/>
        <v>0</v>
      </c>
      <c r="Z188" s="421">
        <f t="shared" si="214"/>
        <v>0</v>
      </c>
      <c r="AA188" s="421">
        <f t="shared" si="214"/>
        <v>0</v>
      </c>
      <c r="AB188" s="421">
        <f t="shared" si="214"/>
        <v>0</v>
      </c>
      <c r="AC188" s="421">
        <f t="shared" si="214"/>
        <v>0</v>
      </c>
      <c r="AD188" s="421">
        <f t="shared" si="214"/>
        <v>0</v>
      </c>
      <c r="AE188" s="421">
        <f t="shared" si="214"/>
        <v>0</v>
      </c>
      <c r="AF188" s="421">
        <f t="shared" si="214"/>
        <v>0</v>
      </c>
      <c r="AG188" s="421">
        <f t="shared" si="214"/>
        <v>0</v>
      </c>
      <c r="AH188" s="421">
        <f t="shared" si="214"/>
        <v>0</v>
      </c>
      <c r="AI188" s="421">
        <f t="shared" si="214"/>
        <v>0</v>
      </c>
      <c r="AJ188" s="421">
        <f t="shared" si="214"/>
        <v>25993.739999999998</v>
      </c>
      <c r="AK188" s="421">
        <f t="shared" si="214"/>
        <v>12996.869999999999</v>
      </c>
      <c r="AL188" s="421">
        <f t="shared" si="214"/>
        <v>0</v>
      </c>
      <c r="AN188" s="122" t="e">
        <f>I188/#REF!</f>
        <v>#REF!</v>
      </c>
      <c r="AO188" s="122" t="e">
        <f t="shared" ref="AO188:AO192" si="215">K188/J188</f>
        <v>#DIV/0!</v>
      </c>
      <c r="AP188" s="122">
        <f t="shared" ref="AP188:AP192" si="216">M188/L188</f>
        <v>855.70560496380551</v>
      </c>
      <c r="AQ188" s="122" t="e">
        <f t="shared" ref="AQ188:AQ192" si="217">O188/N188</f>
        <v>#DIV/0!</v>
      </c>
      <c r="AR188" s="122" t="e">
        <f t="shared" ref="AR188:AR192" si="218">Q188/P188</f>
        <v>#DIV/0!</v>
      </c>
      <c r="AS188" s="122" t="e">
        <f t="shared" ref="AS188:AS192" si="219">S188/R188</f>
        <v>#DIV/0!</v>
      </c>
      <c r="AT188" s="122" t="e">
        <f t="shared" ref="AT188:AT192" si="220">U188/T188</f>
        <v>#DIV/0!</v>
      </c>
      <c r="AU188" s="122" t="e">
        <f t="shared" ref="AU188:AU192" si="221">X188/W188</f>
        <v>#DIV/0!</v>
      </c>
      <c r="AV188" s="122" t="e">
        <f t="shared" ref="AV188:AV192" si="222">Z188/Y188</f>
        <v>#DIV/0!</v>
      </c>
      <c r="AW188" s="122" t="e">
        <f t="shared" ref="AW188:AW192" si="223">AB188/AA188</f>
        <v>#DIV/0!</v>
      </c>
      <c r="AX188" s="122" t="e">
        <f t="shared" ref="AX188:AX192" si="224">AH188/AG188</f>
        <v>#DIV/0!</v>
      </c>
      <c r="AY188" s="122" t="e">
        <f>AI188/#REF!</f>
        <v>#REF!</v>
      </c>
      <c r="AZ188" s="122">
        <v>730.08</v>
      </c>
      <c r="BA188" s="122">
        <v>2070.12</v>
      </c>
      <c r="BB188" s="122">
        <v>848.92</v>
      </c>
      <c r="BC188" s="122">
        <v>819.73</v>
      </c>
      <c r="BD188" s="122">
        <v>611.5</v>
      </c>
      <c r="BE188" s="122">
        <v>1080.04</v>
      </c>
      <c r="BF188" s="122">
        <v>2671800.0099999998</v>
      </c>
      <c r="BG188" s="122">
        <f t="shared" ref="BG188:BG192" si="225">IF(V188="ПК",4607.6,4422.85)</f>
        <v>4422.8500000000004</v>
      </c>
      <c r="BH188" s="122">
        <v>8748.57</v>
      </c>
      <c r="BI188" s="122">
        <v>3389.61</v>
      </c>
      <c r="BJ188" s="122">
        <v>5995.76</v>
      </c>
      <c r="BK188" s="122">
        <v>548.62</v>
      </c>
      <c r="BL188" s="123" t="e">
        <f t="shared" ref="BL188:BL192" si="226">IF(AN188&gt;AZ188, "+", " ")</f>
        <v>#REF!</v>
      </c>
      <c r="BM188" s="123" t="e">
        <f t="shared" ref="BM188:BM192" si="227">IF(AO188&gt;BA188, "+", " ")</f>
        <v>#DIV/0!</v>
      </c>
      <c r="BN188" s="123" t="str">
        <f t="shared" ref="BN188:BN192" si="228">IF(AP188&gt;BB188, "+", " ")</f>
        <v>+</v>
      </c>
      <c r="BO188" s="123" t="e">
        <f t="shared" ref="BO188:BO192" si="229">IF(AQ188&gt;BC188, "+", " ")</f>
        <v>#DIV/0!</v>
      </c>
      <c r="BP188" s="123" t="e">
        <f t="shared" ref="BP188:BP192" si="230">IF(AR188&gt;BD188, "+", " ")</f>
        <v>#DIV/0!</v>
      </c>
      <c r="BQ188" s="123" t="e">
        <f t="shared" ref="BQ188:BQ192" si="231">IF(AS188&gt;BE188, "+", " ")</f>
        <v>#DIV/0!</v>
      </c>
      <c r="BR188" s="123" t="e">
        <f t="shared" ref="BR188:BR192" si="232">IF(AT188&gt;BF188, "+", " ")</f>
        <v>#DIV/0!</v>
      </c>
      <c r="BS188" s="123" t="e">
        <f t="shared" ref="BS188:BS192" si="233">IF(AU188&gt;BG188, "+", " ")</f>
        <v>#DIV/0!</v>
      </c>
      <c r="BT188" s="123" t="e">
        <f t="shared" ref="BT188:BT192" si="234">IF(AV188&gt;BH188, "+", " ")</f>
        <v>#DIV/0!</v>
      </c>
      <c r="BU188" s="123" t="e">
        <f t="shared" ref="BU188:BU192" si="235">IF(AW188&gt;BI188, "+", " ")</f>
        <v>#DIV/0!</v>
      </c>
      <c r="BV188" s="123" t="e">
        <f t="shared" ref="BV188:BV192" si="236">IF(AX188&gt;BJ188, "+", " ")</f>
        <v>#DIV/0!</v>
      </c>
      <c r="BW188" s="123" t="e">
        <f t="shared" ref="BW188:BW192" si="237">IF(AY188&gt;BK188, "+", " ")</f>
        <v>#REF!</v>
      </c>
      <c r="BY188" s="125">
        <f t="shared" ref="BY188:BY192" si="238">AJ188/G188*100</f>
        <v>3.0000002423660654</v>
      </c>
      <c r="BZ188" s="126">
        <f t="shared" ref="BZ188:BZ192" si="239">AK188/G188*100</f>
        <v>1.5000001211830327</v>
      </c>
      <c r="CA188" s="127" t="e">
        <f t="shared" ref="CA188:CA192" si="240">G188/W188</f>
        <v>#DIV/0!</v>
      </c>
      <c r="CB188" s="122">
        <f t="shared" ref="CB188:CB192" si="241">IF(V188="ПК",4814.95,4621.88)</f>
        <v>4621.88</v>
      </c>
      <c r="CC188" s="128" t="e">
        <f t="shared" ref="CC188:CC192" si="242">IF(CA188&gt;CB188, "+", " ")</f>
        <v>#DIV/0!</v>
      </c>
    </row>
    <row r="189" spans="1:81" s="124" customFormat="1" ht="12" customHeight="1">
      <c r="A189" s="399" t="s">
        <v>86</v>
      </c>
      <c r="B189" s="400"/>
      <c r="C189" s="400"/>
      <c r="D189" s="400"/>
      <c r="E189" s="400"/>
      <c r="F189" s="400"/>
      <c r="G189" s="400"/>
      <c r="H189" s="400"/>
      <c r="I189" s="400"/>
      <c r="J189" s="400"/>
      <c r="K189" s="400"/>
      <c r="L189" s="400"/>
      <c r="M189" s="400"/>
      <c r="N189" s="400"/>
      <c r="O189" s="400"/>
      <c r="P189" s="400"/>
      <c r="Q189" s="400"/>
      <c r="R189" s="400"/>
      <c r="S189" s="400"/>
      <c r="T189" s="400"/>
      <c r="U189" s="400"/>
      <c r="V189" s="400"/>
      <c r="W189" s="400"/>
      <c r="X189" s="400"/>
      <c r="Y189" s="400"/>
      <c r="Z189" s="400"/>
      <c r="AA189" s="400"/>
      <c r="AB189" s="400"/>
      <c r="AC189" s="400"/>
      <c r="AD189" s="400"/>
      <c r="AE189" s="400"/>
      <c r="AF189" s="400"/>
      <c r="AG189" s="400"/>
      <c r="AH189" s="400"/>
      <c r="AI189" s="400"/>
      <c r="AJ189" s="400"/>
      <c r="AK189" s="400"/>
      <c r="AL189" s="423"/>
      <c r="AN189" s="122" t="e">
        <f>I189/#REF!</f>
        <v>#REF!</v>
      </c>
      <c r="AO189" s="122" t="e">
        <f t="shared" si="215"/>
        <v>#DIV/0!</v>
      </c>
      <c r="AP189" s="122" t="e">
        <f t="shared" si="216"/>
        <v>#DIV/0!</v>
      </c>
      <c r="AQ189" s="122" t="e">
        <f t="shared" si="217"/>
        <v>#DIV/0!</v>
      </c>
      <c r="AR189" s="122" t="e">
        <f t="shared" si="218"/>
        <v>#DIV/0!</v>
      </c>
      <c r="AS189" s="122" t="e">
        <f t="shared" si="219"/>
        <v>#DIV/0!</v>
      </c>
      <c r="AT189" s="122" t="e">
        <f t="shared" si="220"/>
        <v>#DIV/0!</v>
      </c>
      <c r="AU189" s="122" t="e">
        <f t="shared" si="221"/>
        <v>#DIV/0!</v>
      </c>
      <c r="AV189" s="122" t="e">
        <f t="shared" si="222"/>
        <v>#DIV/0!</v>
      </c>
      <c r="AW189" s="122" t="e">
        <f t="shared" si="223"/>
        <v>#DIV/0!</v>
      </c>
      <c r="AX189" s="122" t="e">
        <f t="shared" si="224"/>
        <v>#DIV/0!</v>
      </c>
      <c r="AY189" s="122" t="e">
        <f>AI189/#REF!</f>
        <v>#REF!</v>
      </c>
      <c r="AZ189" s="122">
        <v>730.08</v>
      </c>
      <c r="BA189" s="122">
        <v>2070.12</v>
      </c>
      <c r="BB189" s="122">
        <v>848.92</v>
      </c>
      <c r="BC189" s="122">
        <v>819.73</v>
      </c>
      <c r="BD189" s="122">
        <v>611.5</v>
      </c>
      <c r="BE189" s="122">
        <v>1080.04</v>
      </c>
      <c r="BF189" s="122">
        <v>2671800.0099999998</v>
      </c>
      <c r="BG189" s="122">
        <f t="shared" si="225"/>
        <v>4422.8500000000004</v>
      </c>
      <c r="BH189" s="122">
        <v>8748.57</v>
      </c>
      <c r="BI189" s="122">
        <v>3389.61</v>
      </c>
      <c r="BJ189" s="122">
        <v>5995.76</v>
      </c>
      <c r="BK189" s="122">
        <v>548.62</v>
      </c>
      <c r="BL189" s="123" t="e">
        <f t="shared" si="226"/>
        <v>#REF!</v>
      </c>
      <c r="BM189" s="123" t="e">
        <f t="shared" si="227"/>
        <v>#DIV/0!</v>
      </c>
      <c r="BN189" s="123" t="e">
        <f t="shared" si="228"/>
        <v>#DIV/0!</v>
      </c>
      <c r="BO189" s="123" t="e">
        <f t="shared" si="229"/>
        <v>#DIV/0!</v>
      </c>
      <c r="BP189" s="123" t="e">
        <f t="shared" si="230"/>
        <v>#DIV/0!</v>
      </c>
      <c r="BQ189" s="123" t="e">
        <f t="shared" si="231"/>
        <v>#DIV/0!</v>
      </c>
      <c r="BR189" s="123" t="e">
        <f t="shared" si="232"/>
        <v>#DIV/0!</v>
      </c>
      <c r="BS189" s="123" t="e">
        <f t="shared" si="233"/>
        <v>#DIV/0!</v>
      </c>
      <c r="BT189" s="123" t="e">
        <f t="shared" si="234"/>
        <v>#DIV/0!</v>
      </c>
      <c r="BU189" s="123" t="e">
        <f t="shared" si="235"/>
        <v>#DIV/0!</v>
      </c>
      <c r="BV189" s="123" t="e">
        <f t="shared" si="236"/>
        <v>#DIV/0!</v>
      </c>
      <c r="BW189" s="123" t="e">
        <f t="shared" si="237"/>
        <v>#REF!</v>
      </c>
      <c r="BY189" s="125" t="e">
        <f t="shared" si="238"/>
        <v>#DIV/0!</v>
      </c>
      <c r="BZ189" s="126" t="e">
        <f t="shared" si="239"/>
        <v>#DIV/0!</v>
      </c>
      <c r="CA189" s="127" t="e">
        <f t="shared" si="240"/>
        <v>#DIV/0!</v>
      </c>
      <c r="CB189" s="122">
        <f t="shared" si="241"/>
        <v>4621.88</v>
      </c>
      <c r="CC189" s="128" t="e">
        <f t="shared" si="242"/>
        <v>#DIV/0!</v>
      </c>
    </row>
    <row r="190" spans="1:81" s="124" customFormat="1" ht="12" customHeight="1">
      <c r="A190" s="401">
        <v>152</v>
      </c>
      <c r="B190" s="178" t="s">
        <v>756</v>
      </c>
      <c r="C190" s="356">
        <v>424.1</v>
      </c>
      <c r="D190" s="370"/>
      <c r="E190" s="356"/>
      <c r="F190" s="356"/>
      <c r="G190" s="362">
        <f t="shared" ref="G190:G191" si="243">ROUND(H190+U190+X190+Z190+AB190+AD190+AF190+AH190+AI190+AJ190+AK190+AL190,2)</f>
        <v>2269620.81</v>
      </c>
      <c r="H190" s="356">
        <f t="shared" ref="H190:H191" si="244">I190+K190+M190+O190+Q190+S190</f>
        <v>0</v>
      </c>
      <c r="I190" s="365">
        <v>0</v>
      </c>
      <c r="J190" s="365">
        <v>0</v>
      </c>
      <c r="K190" s="365">
        <v>0</v>
      </c>
      <c r="L190" s="365">
        <v>0</v>
      </c>
      <c r="M190" s="365">
        <v>0</v>
      </c>
      <c r="N190" s="356">
        <v>0</v>
      </c>
      <c r="O190" s="356">
        <v>0</v>
      </c>
      <c r="P190" s="356">
        <v>0</v>
      </c>
      <c r="Q190" s="356">
        <v>0</v>
      </c>
      <c r="R190" s="356">
        <v>0</v>
      </c>
      <c r="S190" s="356">
        <v>0</v>
      </c>
      <c r="T190" s="366">
        <v>0</v>
      </c>
      <c r="U190" s="356">
        <v>0</v>
      </c>
      <c r="V190" s="371" t="s">
        <v>112</v>
      </c>
      <c r="W190" s="177">
        <v>562</v>
      </c>
      <c r="X190" s="356">
        <f t="shared" ref="X190:X191" si="245">ROUND(IF(V190="СК",3856.74,3886.86)*W190,2)</f>
        <v>2167487.88</v>
      </c>
      <c r="Y190" s="177">
        <v>0</v>
      </c>
      <c r="Z190" s="177">
        <v>0</v>
      </c>
      <c r="AA190" s="177">
        <v>0</v>
      </c>
      <c r="AB190" s="177">
        <v>0</v>
      </c>
      <c r="AC190" s="177">
        <v>0</v>
      </c>
      <c r="AD190" s="177">
        <v>0</v>
      </c>
      <c r="AE190" s="177">
        <v>0</v>
      </c>
      <c r="AF190" s="177">
        <v>0</v>
      </c>
      <c r="AG190" s="177">
        <v>0</v>
      </c>
      <c r="AH190" s="177">
        <v>0</v>
      </c>
      <c r="AI190" s="177">
        <v>0</v>
      </c>
      <c r="AJ190" s="177">
        <f t="shared" ref="AJ190:AJ191" si="246">ROUND(X190/95.5*3,2)</f>
        <v>68088.62</v>
      </c>
      <c r="AK190" s="177">
        <f t="shared" ref="AK190:AK191" si="247">ROUND(X190/95.5*1.5,2)</f>
        <v>34044.31</v>
      </c>
      <c r="AL190" s="177">
        <v>0</v>
      </c>
      <c r="AN190" s="122" t="e">
        <f>I190/#REF!</f>
        <v>#REF!</v>
      </c>
      <c r="AO190" s="122" t="e">
        <f t="shared" si="215"/>
        <v>#DIV/0!</v>
      </c>
      <c r="AP190" s="122" t="e">
        <f t="shared" si="216"/>
        <v>#DIV/0!</v>
      </c>
      <c r="AQ190" s="122" t="e">
        <f t="shared" si="217"/>
        <v>#DIV/0!</v>
      </c>
      <c r="AR190" s="122" t="e">
        <f t="shared" si="218"/>
        <v>#DIV/0!</v>
      </c>
      <c r="AS190" s="122" t="e">
        <f t="shared" si="219"/>
        <v>#DIV/0!</v>
      </c>
      <c r="AT190" s="122" t="e">
        <f t="shared" si="220"/>
        <v>#DIV/0!</v>
      </c>
      <c r="AU190" s="122">
        <f t="shared" si="221"/>
        <v>3856.74</v>
      </c>
      <c r="AV190" s="122" t="e">
        <f t="shared" si="222"/>
        <v>#DIV/0!</v>
      </c>
      <c r="AW190" s="122" t="e">
        <f t="shared" si="223"/>
        <v>#DIV/0!</v>
      </c>
      <c r="AX190" s="122" t="e">
        <f t="shared" si="224"/>
        <v>#DIV/0!</v>
      </c>
      <c r="AY190" s="122" t="e">
        <f>AI190/#REF!</f>
        <v>#REF!</v>
      </c>
      <c r="AZ190" s="122">
        <v>766.59</v>
      </c>
      <c r="BA190" s="122">
        <v>2173.62</v>
      </c>
      <c r="BB190" s="122">
        <v>891.36</v>
      </c>
      <c r="BC190" s="122">
        <v>860.72</v>
      </c>
      <c r="BD190" s="122">
        <v>1699.83</v>
      </c>
      <c r="BE190" s="122">
        <v>1134.04</v>
      </c>
      <c r="BF190" s="122">
        <v>2338035</v>
      </c>
      <c r="BG190" s="122">
        <f t="shared" ref="BG190" si="248">IF(V190="ПК",4837.98,4644)</f>
        <v>4644</v>
      </c>
      <c r="BH190" s="122">
        <v>9186</v>
      </c>
      <c r="BI190" s="122">
        <v>3559.09</v>
      </c>
      <c r="BJ190" s="122">
        <v>6295.55</v>
      </c>
      <c r="BK190" s="122">
        <f t="shared" si="159"/>
        <v>934101.09</v>
      </c>
      <c r="BL190" s="123" t="e">
        <f t="shared" si="226"/>
        <v>#REF!</v>
      </c>
      <c r="BM190" s="123" t="e">
        <f t="shared" si="227"/>
        <v>#DIV/0!</v>
      </c>
      <c r="BN190" s="123" t="e">
        <f t="shared" si="228"/>
        <v>#DIV/0!</v>
      </c>
      <c r="BO190" s="123" t="e">
        <f t="shared" si="229"/>
        <v>#DIV/0!</v>
      </c>
      <c r="BP190" s="123" t="e">
        <f t="shared" si="230"/>
        <v>#DIV/0!</v>
      </c>
      <c r="BQ190" s="123" t="e">
        <f t="shared" si="231"/>
        <v>#DIV/0!</v>
      </c>
      <c r="BR190" s="123" t="e">
        <f t="shared" si="232"/>
        <v>#DIV/0!</v>
      </c>
      <c r="BS190" s="123" t="str">
        <f t="shared" si="233"/>
        <v xml:space="preserve"> </v>
      </c>
      <c r="BT190" s="123" t="e">
        <f t="shared" si="234"/>
        <v>#DIV/0!</v>
      </c>
      <c r="BU190" s="123" t="e">
        <f t="shared" si="235"/>
        <v>#DIV/0!</v>
      </c>
      <c r="BV190" s="123" t="e">
        <f t="shared" si="236"/>
        <v>#DIV/0!</v>
      </c>
      <c r="BW190" s="123" t="e">
        <f t="shared" si="237"/>
        <v>#REF!</v>
      </c>
      <c r="BY190" s="125">
        <f t="shared" si="238"/>
        <v>2.999999810541039</v>
      </c>
      <c r="BZ190" s="126">
        <f t="shared" si="239"/>
        <v>1.4999999052705195</v>
      </c>
      <c r="CA190" s="127">
        <f t="shared" si="240"/>
        <v>4038.4711921708185</v>
      </c>
      <c r="CB190" s="122">
        <f t="shared" ref="CB190" si="249">IF(V190="ПК",5055.69,4852.98)</f>
        <v>4852.9799999999996</v>
      </c>
      <c r="CC190" s="128" t="str">
        <f t="shared" si="242"/>
        <v xml:space="preserve"> </v>
      </c>
    </row>
    <row r="191" spans="1:81" s="124" customFormat="1" ht="12" customHeight="1">
      <c r="A191" s="401">
        <v>153</v>
      </c>
      <c r="B191" s="178" t="s">
        <v>757</v>
      </c>
      <c r="C191" s="356"/>
      <c r="D191" s="370"/>
      <c r="E191" s="356"/>
      <c r="F191" s="356"/>
      <c r="G191" s="362">
        <f t="shared" si="243"/>
        <v>2269620.81</v>
      </c>
      <c r="H191" s="356">
        <f t="shared" si="244"/>
        <v>0</v>
      </c>
      <c r="I191" s="365">
        <v>0</v>
      </c>
      <c r="J191" s="365">
        <v>0</v>
      </c>
      <c r="K191" s="365">
        <v>0</v>
      </c>
      <c r="L191" s="365">
        <v>0</v>
      </c>
      <c r="M191" s="365">
        <v>0</v>
      </c>
      <c r="N191" s="356">
        <v>0</v>
      </c>
      <c r="O191" s="356">
        <v>0</v>
      </c>
      <c r="P191" s="356">
        <v>0</v>
      </c>
      <c r="Q191" s="356">
        <v>0</v>
      </c>
      <c r="R191" s="356">
        <v>0</v>
      </c>
      <c r="S191" s="356">
        <v>0</v>
      </c>
      <c r="T191" s="366">
        <v>0</v>
      </c>
      <c r="U191" s="356">
        <v>0</v>
      </c>
      <c r="V191" s="371" t="s">
        <v>112</v>
      </c>
      <c r="W191" s="177">
        <v>562</v>
      </c>
      <c r="X191" s="356">
        <f t="shared" si="245"/>
        <v>2167487.88</v>
      </c>
      <c r="Y191" s="177">
        <v>0</v>
      </c>
      <c r="Z191" s="177">
        <v>0</v>
      </c>
      <c r="AA191" s="177">
        <v>0</v>
      </c>
      <c r="AB191" s="177">
        <v>0</v>
      </c>
      <c r="AC191" s="177">
        <v>0</v>
      </c>
      <c r="AD191" s="177">
        <v>0</v>
      </c>
      <c r="AE191" s="177">
        <v>0</v>
      </c>
      <c r="AF191" s="177">
        <v>0</v>
      </c>
      <c r="AG191" s="177">
        <v>0</v>
      </c>
      <c r="AH191" s="177">
        <v>0</v>
      </c>
      <c r="AI191" s="177">
        <v>0</v>
      </c>
      <c r="AJ191" s="177">
        <f t="shared" si="246"/>
        <v>68088.62</v>
      </c>
      <c r="AK191" s="177">
        <f t="shared" si="247"/>
        <v>34044.31</v>
      </c>
      <c r="AL191" s="177">
        <v>0</v>
      </c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Y191" s="125"/>
      <c r="BZ191" s="126"/>
      <c r="CA191" s="127"/>
      <c r="CB191" s="122"/>
      <c r="CC191" s="128"/>
    </row>
    <row r="192" spans="1:81" s="124" customFormat="1" ht="43.5" customHeight="1">
      <c r="A192" s="424" t="s">
        <v>87</v>
      </c>
      <c r="B192" s="424"/>
      <c r="C192" s="425" t="e">
        <f>SUM(#REF!)</f>
        <v>#REF!</v>
      </c>
      <c r="D192" s="426"/>
      <c r="E192" s="425"/>
      <c r="F192" s="425"/>
      <c r="G192" s="425">
        <f t="shared" ref="G192:U192" si="250">ROUND(SUM(G190:G191),2)</f>
        <v>4539241.62</v>
      </c>
      <c r="H192" s="425">
        <f t="shared" si="250"/>
        <v>0</v>
      </c>
      <c r="I192" s="425">
        <f t="shared" si="250"/>
        <v>0</v>
      </c>
      <c r="J192" s="425">
        <f t="shared" si="250"/>
        <v>0</v>
      </c>
      <c r="K192" s="425">
        <f t="shared" si="250"/>
        <v>0</v>
      </c>
      <c r="L192" s="425">
        <f t="shared" si="250"/>
        <v>0</v>
      </c>
      <c r="M192" s="425">
        <f t="shared" si="250"/>
        <v>0</v>
      </c>
      <c r="N192" s="425">
        <f t="shared" si="250"/>
        <v>0</v>
      </c>
      <c r="O192" s="425">
        <f t="shared" si="250"/>
        <v>0</v>
      </c>
      <c r="P192" s="425">
        <f t="shared" si="250"/>
        <v>0</v>
      </c>
      <c r="Q192" s="425">
        <f t="shared" si="250"/>
        <v>0</v>
      </c>
      <c r="R192" s="425">
        <f t="shared" si="250"/>
        <v>0</v>
      </c>
      <c r="S192" s="425">
        <f t="shared" si="250"/>
        <v>0</v>
      </c>
      <c r="T192" s="427">
        <f t="shared" si="250"/>
        <v>0</v>
      </c>
      <c r="U192" s="425">
        <f t="shared" si="250"/>
        <v>0</v>
      </c>
      <c r="V192" s="425" t="s">
        <v>68</v>
      </c>
      <c r="W192" s="425">
        <f t="shared" ref="W192:AL192" si="251">ROUND(SUM(W190:W191),2)</f>
        <v>1124</v>
      </c>
      <c r="X192" s="425">
        <f t="shared" si="251"/>
        <v>4334975.76</v>
      </c>
      <c r="Y192" s="425">
        <f t="shared" si="251"/>
        <v>0</v>
      </c>
      <c r="Z192" s="425">
        <f t="shared" si="251"/>
        <v>0</v>
      </c>
      <c r="AA192" s="425">
        <f t="shared" si="251"/>
        <v>0</v>
      </c>
      <c r="AB192" s="425">
        <f t="shared" si="251"/>
        <v>0</v>
      </c>
      <c r="AC192" s="425">
        <f t="shared" si="251"/>
        <v>0</v>
      </c>
      <c r="AD192" s="425">
        <f t="shared" si="251"/>
        <v>0</v>
      </c>
      <c r="AE192" s="425">
        <f t="shared" si="251"/>
        <v>0</v>
      </c>
      <c r="AF192" s="425">
        <f t="shared" si="251"/>
        <v>0</v>
      </c>
      <c r="AG192" s="425">
        <f t="shared" si="251"/>
        <v>0</v>
      </c>
      <c r="AH192" s="425">
        <f t="shared" si="251"/>
        <v>0</v>
      </c>
      <c r="AI192" s="425">
        <f t="shared" si="251"/>
        <v>0</v>
      </c>
      <c r="AJ192" s="425">
        <f t="shared" si="251"/>
        <v>136177.24</v>
      </c>
      <c r="AK192" s="425">
        <f t="shared" si="251"/>
        <v>68088.62</v>
      </c>
      <c r="AL192" s="425">
        <f t="shared" si="251"/>
        <v>0</v>
      </c>
      <c r="AN192" s="122" t="e">
        <f>I192/#REF!</f>
        <v>#REF!</v>
      </c>
      <c r="AO192" s="122" t="e">
        <f t="shared" si="215"/>
        <v>#DIV/0!</v>
      </c>
      <c r="AP192" s="122" t="e">
        <f t="shared" si="216"/>
        <v>#DIV/0!</v>
      </c>
      <c r="AQ192" s="122" t="e">
        <f t="shared" si="217"/>
        <v>#DIV/0!</v>
      </c>
      <c r="AR192" s="122" t="e">
        <f t="shared" si="218"/>
        <v>#DIV/0!</v>
      </c>
      <c r="AS192" s="122" t="e">
        <f t="shared" si="219"/>
        <v>#DIV/0!</v>
      </c>
      <c r="AT192" s="122" t="e">
        <f t="shared" si="220"/>
        <v>#DIV/0!</v>
      </c>
      <c r="AU192" s="122">
        <f t="shared" si="221"/>
        <v>3856.74</v>
      </c>
      <c r="AV192" s="122" t="e">
        <f t="shared" si="222"/>
        <v>#DIV/0!</v>
      </c>
      <c r="AW192" s="122" t="e">
        <f t="shared" si="223"/>
        <v>#DIV/0!</v>
      </c>
      <c r="AX192" s="122" t="e">
        <f t="shared" si="224"/>
        <v>#DIV/0!</v>
      </c>
      <c r="AY192" s="122" t="e">
        <f>AI192/#REF!</f>
        <v>#REF!</v>
      </c>
      <c r="AZ192" s="122">
        <v>730.08</v>
      </c>
      <c r="BA192" s="122">
        <v>2070.12</v>
      </c>
      <c r="BB192" s="122">
        <v>848.92</v>
      </c>
      <c r="BC192" s="122">
        <v>819.73</v>
      </c>
      <c r="BD192" s="122">
        <v>611.5</v>
      </c>
      <c r="BE192" s="122">
        <v>1080.04</v>
      </c>
      <c r="BF192" s="122">
        <v>2671800.0099999998</v>
      </c>
      <c r="BG192" s="122">
        <f t="shared" si="225"/>
        <v>4422.8500000000004</v>
      </c>
      <c r="BH192" s="122">
        <v>8748.57</v>
      </c>
      <c r="BI192" s="122">
        <v>3389.61</v>
      </c>
      <c r="BJ192" s="122">
        <v>5995.76</v>
      </c>
      <c r="BK192" s="122">
        <v>548.62</v>
      </c>
      <c r="BL192" s="123" t="e">
        <f t="shared" si="226"/>
        <v>#REF!</v>
      </c>
      <c r="BM192" s="123" t="e">
        <f t="shared" si="227"/>
        <v>#DIV/0!</v>
      </c>
      <c r="BN192" s="123" t="e">
        <f t="shared" si="228"/>
        <v>#DIV/0!</v>
      </c>
      <c r="BO192" s="123" t="e">
        <f t="shared" si="229"/>
        <v>#DIV/0!</v>
      </c>
      <c r="BP192" s="123" t="e">
        <f t="shared" si="230"/>
        <v>#DIV/0!</v>
      </c>
      <c r="BQ192" s="123" t="e">
        <f t="shared" si="231"/>
        <v>#DIV/0!</v>
      </c>
      <c r="BR192" s="123" t="e">
        <f t="shared" si="232"/>
        <v>#DIV/0!</v>
      </c>
      <c r="BS192" s="123" t="str">
        <f t="shared" si="233"/>
        <v xml:space="preserve"> </v>
      </c>
      <c r="BT192" s="123" t="e">
        <f t="shared" si="234"/>
        <v>#DIV/0!</v>
      </c>
      <c r="BU192" s="123" t="e">
        <f t="shared" si="235"/>
        <v>#DIV/0!</v>
      </c>
      <c r="BV192" s="123" t="e">
        <f t="shared" si="236"/>
        <v>#DIV/0!</v>
      </c>
      <c r="BW192" s="123" t="e">
        <f t="shared" si="237"/>
        <v>#REF!</v>
      </c>
      <c r="BY192" s="125">
        <f t="shared" si="238"/>
        <v>2.999999810541039</v>
      </c>
      <c r="BZ192" s="126">
        <f t="shared" si="239"/>
        <v>1.4999999052705195</v>
      </c>
      <c r="CA192" s="127">
        <f t="shared" si="240"/>
        <v>4038.4711921708185</v>
      </c>
      <c r="CB192" s="122">
        <f t="shared" si="241"/>
        <v>4621.88</v>
      </c>
      <c r="CC192" s="128" t="str">
        <f t="shared" si="242"/>
        <v xml:space="preserve"> </v>
      </c>
    </row>
    <row r="193" spans="1:81" s="124" customFormat="1" ht="12" customHeight="1">
      <c r="A193" s="428" t="s">
        <v>48</v>
      </c>
      <c r="B193" s="429"/>
      <c r="C193" s="429"/>
      <c r="D193" s="429"/>
      <c r="E193" s="429"/>
      <c r="F193" s="429"/>
      <c r="G193" s="429"/>
      <c r="H193" s="429"/>
      <c r="I193" s="429"/>
      <c r="J193" s="429"/>
      <c r="K193" s="429"/>
      <c r="L193" s="429"/>
      <c r="M193" s="429"/>
      <c r="N193" s="429"/>
      <c r="O193" s="429"/>
      <c r="P193" s="429"/>
      <c r="Q193" s="429"/>
      <c r="R193" s="429"/>
      <c r="S193" s="429"/>
      <c r="T193" s="429"/>
      <c r="U193" s="429"/>
      <c r="V193" s="429"/>
      <c r="W193" s="429"/>
      <c r="X193" s="429"/>
      <c r="Y193" s="429"/>
      <c r="Z193" s="429"/>
      <c r="AA193" s="429"/>
      <c r="AB193" s="429"/>
      <c r="AC193" s="429"/>
      <c r="AD193" s="429"/>
      <c r="AE193" s="429"/>
      <c r="AF193" s="429"/>
      <c r="AG193" s="429"/>
      <c r="AH193" s="429"/>
      <c r="AI193" s="429"/>
      <c r="AJ193" s="429"/>
      <c r="AK193" s="429"/>
      <c r="AL193" s="430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Y193" s="125"/>
      <c r="BZ193" s="126"/>
      <c r="CA193" s="127"/>
      <c r="CB193" s="122"/>
      <c r="CC193" s="128"/>
    </row>
    <row r="194" spans="1:81" s="124" customFormat="1" ht="12" customHeight="1">
      <c r="A194" s="360">
        <v>154</v>
      </c>
      <c r="B194" s="178" t="s">
        <v>758</v>
      </c>
      <c r="C194" s="415">
        <v>590.20000000000005</v>
      </c>
      <c r="D194" s="370"/>
      <c r="E194" s="356"/>
      <c r="F194" s="356"/>
      <c r="G194" s="362">
        <f>ROUND(H194+U194+X194+Z194+AB194+AD194+AF194+AH194+AI194+AJ194+AK194+AL194,2)</f>
        <v>3660567.41</v>
      </c>
      <c r="H194" s="356">
        <f>I194+K194+M194+O194+Q194+S194</f>
        <v>0</v>
      </c>
      <c r="I194" s="365">
        <v>0</v>
      </c>
      <c r="J194" s="365">
        <v>0</v>
      </c>
      <c r="K194" s="365">
        <v>0</v>
      </c>
      <c r="L194" s="365">
        <v>0</v>
      </c>
      <c r="M194" s="365">
        <v>0</v>
      </c>
      <c r="N194" s="356">
        <v>0</v>
      </c>
      <c r="O194" s="356">
        <v>0</v>
      </c>
      <c r="P194" s="356">
        <v>0</v>
      </c>
      <c r="Q194" s="356">
        <v>0</v>
      </c>
      <c r="R194" s="356">
        <v>0</v>
      </c>
      <c r="S194" s="356">
        <v>0</v>
      </c>
      <c r="T194" s="366">
        <v>0</v>
      </c>
      <c r="U194" s="356">
        <v>0</v>
      </c>
      <c r="V194" s="356" t="s">
        <v>111</v>
      </c>
      <c r="W194" s="356">
        <v>899.4</v>
      </c>
      <c r="X194" s="356">
        <f t="shared" ref="X194:X195" si="252">ROUND(IF(V194="СК",3856.74,3886.86)*W194,2)</f>
        <v>3495841.88</v>
      </c>
      <c r="Y194" s="177">
        <v>0</v>
      </c>
      <c r="Z194" s="177">
        <v>0</v>
      </c>
      <c r="AA194" s="177">
        <v>0</v>
      </c>
      <c r="AB194" s="177">
        <v>0</v>
      </c>
      <c r="AC194" s="177">
        <v>0</v>
      </c>
      <c r="AD194" s="177">
        <v>0</v>
      </c>
      <c r="AE194" s="177">
        <v>0</v>
      </c>
      <c r="AF194" s="177">
        <v>0</v>
      </c>
      <c r="AG194" s="177">
        <v>0</v>
      </c>
      <c r="AH194" s="177">
        <v>0</v>
      </c>
      <c r="AI194" s="177">
        <v>0</v>
      </c>
      <c r="AJ194" s="177">
        <f t="shared" ref="AJ194:AJ195" si="253">ROUND(X194/95.5*3,2)</f>
        <v>109817.02</v>
      </c>
      <c r="AK194" s="177">
        <f t="shared" ref="AK194:AK195" si="254">ROUND(X194/95.5*1.5,2)</f>
        <v>54908.51</v>
      </c>
      <c r="AL194" s="177">
        <v>0</v>
      </c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Y194" s="125"/>
      <c r="BZ194" s="126"/>
      <c r="CA194" s="127"/>
      <c r="CB194" s="122"/>
      <c r="CC194" s="128"/>
    </row>
    <row r="195" spans="1:81" s="124" customFormat="1" ht="12" customHeight="1">
      <c r="A195" s="360">
        <v>155</v>
      </c>
      <c r="B195" s="178" t="s">
        <v>759</v>
      </c>
      <c r="C195" s="415">
        <v>590.20000000000005</v>
      </c>
      <c r="D195" s="370"/>
      <c r="E195" s="356"/>
      <c r="F195" s="356"/>
      <c r="G195" s="362">
        <f>ROUND(H195+U195+X195+Z195+AB195+AD195+AF195+AH195+AI195+AJ195+AK195+AL195,2)</f>
        <v>3660567.41</v>
      </c>
      <c r="H195" s="356">
        <f>I195+K195+M195+O195+Q195+S195</f>
        <v>0</v>
      </c>
      <c r="I195" s="365">
        <v>0</v>
      </c>
      <c r="J195" s="365">
        <v>0</v>
      </c>
      <c r="K195" s="365">
        <v>0</v>
      </c>
      <c r="L195" s="365">
        <v>0</v>
      </c>
      <c r="M195" s="365">
        <v>0</v>
      </c>
      <c r="N195" s="356">
        <v>0</v>
      </c>
      <c r="O195" s="356">
        <v>0</v>
      </c>
      <c r="P195" s="356">
        <v>0</v>
      </c>
      <c r="Q195" s="356">
        <v>0</v>
      </c>
      <c r="R195" s="356">
        <v>0</v>
      </c>
      <c r="S195" s="356">
        <v>0</v>
      </c>
      <c r="T195" s="366">
        <v>0</v>
      </c>
      <c r="U195" s="356">
        <v>0</v>
      </c>
      <c r="V195" s="356" t="s">
        <v>111</v>
      </c>
      <c r="W195" s="356">
        <v>899.4</v>
      </c>
      <c r="X195" s="356">
        <f t="shared" si="252"/>
        <v>3495841.88</v>
      </c>
      <c r="Y195" s="177">
        <v>0</v>
      </c>
      <c r="Z195" s="177">
        <v>0</v>
      </c>
      <c r="AA195" s="177">
        <v>0</v>
      </c>
      <c r="AB195" s="177">
        <v>0</v>
      </c>
      <c r="AC195" s="177">
        <v>0</v>
      </c>
      <c r="AD195" s="177">
        <v>0</v>
      </c>
      <c r="AE195" s="177">
        <v>0</v>
      </c>
      <c r="AF195" s="177">
        <v>0</v>
      </c>
      <c r="AG195" s="177">
        <v>0</v>
      </c>
      <c r="AH195" s="177">
        <v>0</v>
      </c>
      <c r="AI195" s="177">
        <v>0</v>
      </c>
      <c r="AJ195" s="177">
        <f t="shared" si="253"/>
        <v>109817.02</v>
      </c>
      <c r="AK195" s="177">
        <f t="shared" si="254"/>
        <v>54908.51</v>
      </c>
      <c r="AL195" s="177">
        <v>0</v>
      </c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Y195" s="125"/>
      <c r="BZ195" s="126"/>
      <c r="CA195" s="127"/>
      <c r="CB195" s="122"/>
      <c r="CC195" s="128"/>
    </row>
    <row r="196" spans="1:81" s="124" customFormat="1" ht="28.5" customHeight="1">
      <c r="A196" s="424" t="s">
        <v>978</v>
      </c>
      <c r="B196" s="424"/>
      <c r="C196" s="425">
        <f>SUM(C195)</f>
        <v>590.20000000000005</v>
      </c>
      <c r="D196" s="426"/>
      <c r="E196" s="425"/>
      <c r="F196" s="425"/>
      <c r="G196" s="425">
        <f>ROUND(SUM(G194:G195),2)</f>
        <v>7321134.8200000003</v>
      </c>
      <c r="H196" s="425">
        <f t="shared" ref="H196:S196" si="255">ROUND(SUM(H194:H195),2)</f>
        <v>0</v>
      </c>
      <c r="I196" s="425">
        <f t="shared" si="255"/>
        <v>0</v>
      </c>
      <c r="J196" s="425">
        <f t="shared" si="255"/>
        <v>0</v>
      </c>
      <c r="K196" s="425">
        <f t="shared" si="255"/>
        <v>0</v>
      </c>
      <c r="L196" s="425">
        <f t="shared" si="255"/>
        <v>0</v>
      </c>
      <c r="M196" s="425">
        <f t="shared" si="255"/>
        <v>0</v>
      </c>
      <c r="N196" s="425">
        <f t="shared" si="255"/>
        <v>0</v>
      </c>
      <c r="O196" s="425">
        <f t="shared" si="255"/>
        <v>0</v>
      </c>
      <c r="P196" s="425">
        <f t="shared" si="255"/>
        <v>0</v>
      </c>
      <c r="Q196" s="425">
        <f t="shared" si="255"/>
        <v>0</v>
      </c>
      <c r="R196" s="425">
        <f t="shared" si="255"/>
        <v>0</v>
      </c>
      <c r="S196" s="425">
        <f t="shared" si="255"/>
        <v>0</v>
      </c>
      <c r="T196" s="431">
        <f>SUM(T194:T195)</f>
        <v>0</v>
      </c>
      <c r="U196" s="425">
        <f>SUM(U194:U195)</f>
        <v>0</v>
      </c>
      <c r="V196" s="425" t="s">
        <v>68</v>
      </c>
      <c r="W196" s="425">
        <f>SUM(W194:W195)</f>
        <v>1798.8</v>
      </c>
      <c r="X196" s="425">
        <f t="shared" ref="X196:AL196" si="256">SUM(X194:X195)</f>
        <v>6991683.7599999998</v>
      </c>
      <c r="Y196" s="425">
        <f t="shared" si="256"/>
        <v>0</v>
      </c>
      <c r="Z196" s="425">
        <f t="shared" si="256"/>
        <v>0</v>
      </c>
      <c r="AA196" s="425">
        <f t="shared" si="256"/>
        <v>0</v>
      </c>
      <c r="AB196" s="425">
        <f t="shared" si="256"/>
        <v>0</v>
      </c>
      <c r="AC196" s="425">
        <f t="shared" si="256"/>
        <v>0</v>
      </c>
      <c r="AD196" s="425">
        <f t="shared" si="256"/>
        <v>0</v>
      </c>
      <c r="AE196" s="425">
        <f t="shared" si="256"/>
        <v>0</v>
      </c>
      <c r="AF196" s="425">
        <f t="shared" si="256"/>
        <v>0</v>
      </c>
      <c r="AG196" s="425">
        <f t="shared" si="256"/>
        <v>0</v>
      </c>
      <c r="AH196" s="425">
        <f t="shared" si="256"/>
        <v>0</v>
      </c>
      <c r="AI196" s="425">
        <f t="shared" si="256"/>
        <v>0</v>
      </c>
      <c r="AJ196" s="425">
        <f t="shared" si="256"/>
        <v>219634.04</v>
      </c>
      <c r="AK196" s="425">
        <f t="shared" si="256"/>
        <v>109817.02</v>
      </c>
      <c r="AL196" s="425">
        <f t="shared" si="256"/>
        <v>0</v>
      </c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Y196" s="125"/>
      <c r="BZ196" s="126"/>
      <c r="CA196" s="127"/>
      <c r="CB196" s="122"/>
      <c r="CC196" s="128"/>
    </row>
    <row r="197" spans="1:81" s="124" customFormat="1" ht="12" customHeight="1">
      <c r="A197" s="428" t="s">
        <v>49</v>
      </c>
      <c r="B197" s="429"/>
      <c r="C197" s="429"/>
      <c r="D197" s="429"/>
      <c r="E197" s="429"/>
      <c r="F197" s="429"/>
      <c r="G197" s="429"/>
      <c r="H197" s="429"/>
      <c r="I197" s="429"/>
      <c r="J197" s="429"/>
      <c r="K197" s="429"/>
      <c r="L197" s="429"/>
      <c r="M197" s="429"/>
      <c r="N197" s="429"/>
      <c r="O197" s="429"/>
      <c r="P197" s="429"/>
      <c r="Q197" s="429"/>
      <c r="R197" s="429"/>
      <c r="S197" s="429"/>
      <c r="T197" s="429"/>
      <c r="U197" s="429"/>
      <c r="V197" s="429"/>
      <c r="W197" s="429"/>
      <c r="X197" s="429"/>
      <c r="Y197" s="429"/>
      <c r="Z197" s="429"/>
      <c r="AA197" s="429"/>
      <c r="AB197" s="429"/>
      <c r="AC197" s="429"/>
      <c r="AD197" s="429"/>
      <c r="AE197" s="429"/>
      <c r="AF197" s="429"/>
      <c r="AG197" s="429"/>
      <c r="AH197" s="429"/>
      <c r="AI197" s="429"/>
      <c r="AJ197" s="429"/>
      <c r="AK197" s="429"/>
      <c r="AL197" s="430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Y197" s="125"/>
      <c r="BZ197" s="126"/>
      <c r="CA197" s="127"/>
      <c r="CB197" s="122"/>
      <c r="CC197" s="128"/>
    </row>
    <row r="198" spans="1:81" s="124" customFormat="1" ht="12" customHeight="1">
      <c r="A198" s="360">
        <v>156</v>
      </c>
      <c r="B198" s="432" t="s">
        <v>761</v>
      </c>
      <c r="C198" s="415">
        <v>590.20000000000005</v>
      </c>
      <c r="D198" s="370"/>
      <c r="E198" s="356"/>
      <c r="F198" s="356"/>
      <c r="G198" s="362">
        <f t="shared" ref="G198:G203" si="257">ROUND(H198+U198+X198+Z198+AB198+AD198+AF198+AH198+AI198+AJ198+AK198+AL198,2)</f>
        <v>4726142.08</v>
      </c>
      <c r="H198" s="356">
        <f t="shared" ref="H198:H203" si="258">I198+K198+M198+O198+Q198+S198</f>
        <v>0</v>
      </c>
      <c r="I198" s="365">
        <v>0</v>
      </c>
      <c r="J198" s="365">
        <v>0</v>
      </c>
      <c r="K198" s="365">
        <v>0</v>
      </c>
      <c r="L198" s="365">
        <v>0</v>
      </c>
      <c r="M198" s="365">
        <v>0</v>
      </c>
      <c r="N198" s="356">
        <v>0</v>
      </c>
      <c r="O198" s="356">
        <v>0</v>
      </c>
      <c r="P198" s="356">
        <v>0</v>
      </c>
      <c r="Q198" s="356">
        <v>0</v>
      </c>
      <c r="R198" s="356">
        <v>0</v>
      </c>
      <c r="S198" s="356">
        <v>0</v>
      </c>
      <c r="T198" s="366">
        <v>0</v>
      </c>
      <c r="U198" s="356">
        <v>0</v>
      </c>
      <c r="V198" s="356" t="s">
        <v>112</v>
      </c>
      <c r="W198" s="356">
        <v>1170.28</v>
      </c>
      <c r="X198" s="356">
        <f t="shared" ref="X198:X203" si="259">ROUND(IF(V198="СК",3856.74,3886.86)*W198,2)</f>
        <v>4513465.6900000004</v>
      </c>
      <c r="Y198" s="177">
        <v>0</v>
      </c>
      <c r="Z198" s="177">
        <v>0</v>
      </c>
      <c r="AA198" s="177">
        <v>0</v>
      </c>
      <c r="AB198" s="177">
        <v>0</v>
      </c>
      <c r="AC198" s="177">
        <v>0</v>
      </c>
      <c r="AD198" s="177">
        <v>0</v>
      </c>
      <c r="AE198" s="177">
        <v>0</v>
      </c>
      <c r="AF198" s="177">
        <v>0</v>
      </c>
      <c r="AG198" s="177">
        <v>0</v>
      </c>
      <c r="AH198" s="177">
        <v>0</v>
      </c>
      <c r="AI198" s="177">
        <v>0</v>
      </c>
      <c r="AJ198" s="177">
        <f t="shared" ref="AJ198:AJ203" si="260">ROUND(X198/95.5*3,2)</f>
        <v>141784.26</v>
      </c>
      <c r="AK198" s="177">
        <f t="shared" ref="AK198:AK203" si="261">ROUND(X198/95.5*1.5,2)</f>
        <v>70892.13</v>
      </c>
      <c r="AL198" s="177">
        <v>0</v>
      </c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Y198" s="125"/>
      <c r="BZ198" s="126"/>
      <c r="CA198" s="127"/>
      <c r="CB198" s="122"/>
      <c r="CC198" s="128"/>
    </row>
    <row r="199" spans="1:81" s="124" customFormat="1" ht="12" customHeight="1">
      <c r="A199" s="360">
        <v>157</v>
      </c>
      <c r="B199" s="432" t="s">
        <v>763</v>
      </c>
      <c r="C199" s="415">
        <v>590.20000000000005</v>
      </c>
      <c r="D199" s="370"/>
      <c r="E199" s="356"/>
      <c r="F199" s="356"/>
      <c r="G199" s="362">
        <f t="shared" si="257"/>
        <v>2890333.85</v>
      </c>
      <c r="H199" s="356">
        <f t="shared" si="258"/>
        <v>0</v>
      </c>
      <c r="I199" s="365">
        <v>0</v>
      </c>
      <c r="J199" s="365">
        <v>0</v>
      </c>
      <c r="K199" s="365">
        <v>0</v>
      </c>
      <c r="L199" s="365">
        <v>0</v>
      </c>
      <c r="M199" s="365">
        <v>0</v>
      </c>
      <c r="N199" s="356">
        <v>0</v>
      </c>
      <c r="O199" s="356">
        <v>0</v>
      </c>
      <c r="P199" s="356">
        <v>0</v>
      </c>
      <c r="Q199" s="356">
        <v>0</v>
      </c>
      <c r="R199" s="356">
        <v>0</v>
      </c>
      <c r="S199" s="356">
        <v>0</v>
      </c>
      <c r="T199" s="366">
        <v>0</v>
      </c>
      <c r="U199" s="356">
        <v>0</v>
      </c>
      <c r="V199" s="356" t="s">
        <v>112</v>
      </c>
      <c r="W199" s="356">
        <v>715.7</v>
      </c>
      <c r="X199" s="356">
        <f t="shared" ref="X199" si="262">ROUND(IF(V199="СК",3856.74,3886.86)*W199,2)</f>
        <v>2760268.82</v>
      </c>
      <c r="Y199" s="177">
        <v>0</v>
      </c>
      <c r="Z199" s="177">
        <v>0</v>
      </c>
      <c r="AA199" s="177">
        <v>0</v>
      </c>
      <c r="AB199" s="177">
        <v>0</v>
      </c>
      <c r="AC199" s="177">
        <v>0</v>
      </c>
      <c r="AD199" s="177">
        <v>0</v>
      </c>
      <c r="AE199" s="177">
        <v>0</v>
      </c>
      <c r="AF199" s="177">
        <v>0</v>
      </c>
      <c r="AG199" s="177">
        <v>0</v>
      </c>
      <c r="AH199" s="177">
        <v>0</v>
      </c>
      <c r="AI199" s="177">
        <v>0</v>
      </c>
      <c r="AJ199" s="177">
        <f t="shared" ref="AJ199" si="263">ROUND(X199/95.5*3,2)</f>
        <v>86710.02</v>
      </c>
      <c r="AK199" s="177">
        <f t="shared" ref="AK199" si="264">ROUND(X199/95.5*1.5,2)</f>
        <v>43355.01</v>
      </c>
      <c r="AL199" s="177">
        <v>0</v>
      </c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Y199" s="125"/>
      <c r="BZ199" s="126"/>
      <c r="CA199" s="127"/>
      <c r="CB199" s="122"/>
      <c r="CC199" s="128"/>
    </row>
    <row r="200" spans="1:81" s="124" customFormat="1" ht="12" customHeight="1">
      <c r="A200" s="360">
        <v>158</v>
      </c>
      <c r="B200" s="432" t="s">
        <v>764</v>
      </c>
      <c r="C200" s="415"/>
      <c r="D200" s="370"/>
      <c r="E200" s="356"/>
      <c r="F200" s="356"/>
      <c r="G200" s="362">
        <f t="shared" si="257"/>
        <v>1500453.59</v>
      </c>
      <c r="H200" s="356">
        <f t="shared" si="258"/>
        <v>0</v>
      </c>
      <c r="I200" s="365">
        <v>0</v>
      </c>
      <c r="J200" s="365">
        <v>0</v>
      </c>
      <c r="K200" s="365">
        <v>0</v>
      </c>
      <c r="L200" s="365">
        <v>0</v>
      </c>
      <c r="M200" s="365">
        <v>0</v>
      </c>
      <c r="N200" s="356">
        <v>0</v>
      </c>
      <c r="O200" s="356">
        <v>0</v>
      </c>
      <c r="P200" s="356">
        <v>0</v>
      </c>
      <c r="Q200" s="356">
        <v>0</v>
      </c>
      <c r="R200" s="356">
        <v>0</v>
      </c>
      <c r="S200" s="356">
        <v>0</v>
      </c>
      <c r="T200" s="366">
        <v>0</v>
      </c>
      <c r="U200" s="356">
        <v>0</v>
      </c>
      <c r="V200" s="356" t="s">
        <v>112</v>
      </c>
      <c r="W200" s="356">
        <v>371.54</v>
      </c>
      <c r="X200" s="356">
        <f>ROUND(IF(V200="СК",3856.74,3886.86)*W200,2)</f>
        <v>1432933.18</v>
      </c>
      <c r="Y200" s="177">
        <v>0</v>
      </c>
      <c r="Z200" s="177">
        <v>0</v>
      </c>
      <c r="AA200" s="177">
        <v>0</v>
      </c>
      <c r="AB200" s="177">
        <v>0</v>
      </c>
      <c r="AC200" s="177">
        <v>0</v>
      </c>
      <c r="AD200" s="177">
        <v>0</v>
      </c>
      <c r="AE200" s="177">
        <v>0</v>
      </c>
      <c r="AF200" s="177">
        <v>0</v>
      </c>
      <c r="AG200" s="177">
        <v>0</v>
      </c>
      <c r="AH200" s="177">
        <v>0</v>
      </c>
      <c r="AI200" s="177">
        <v>0</v>
      </c>
      <c r="AJ200" s="177">
        <f>ROUND(X200/95.5*3,2)</f>
        <v>45013.61</v>
      </c>
      <c r="AK200" s="177">
        <f>ROUND(X200/95.5*1.5,2)</f>
        <v>22506.799999999999</v>
      </c>
      <c r="AL200" s="177">
        <v>0</v>
      </c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Y200" s="125"/>
      <c r="BZ200" s="126"/>
      <c r="CA200" s="127"/>
      <c r="CB200" s="122"/>
      <c r="CC200" s="128"/>
    </row>
    <row r="201" spans="1:81" s="124" customFormat="1" ht="12" customHeight="1">
      <c r="A201" s="360">
        <v>159</v>
      </c>
      <c r="B201" s="432" t="s">
        <v>765</v>
      </c>
      <c r="C201" s="415"/>
      <c r="D201" s="370"/>
      <c r="E201" s="356"/>
      <c r="F201" s="356"/>
      <c r="G201" s="362">
        <f t="shared" si="257"/>
        <v>1524805.57</v>
      </c>
      <c r="H201" s="356">
        <f t="shared" si="258"/>
        <v>0</v>
      </c>
      <c r="I201" s="365">
        <v>0</v>
      </c>
      <c r="J201" s="365">
        <v>0</v>
      </c>
      <c r="K201" s="365">
        <v>0</v>
      </c>
      <c r="L201" s="365">
        <v>0</v>
      </c>
      <c r="M201" s="365">
        <v>0</v>
      </c>
      <c r="N201" s="356">
        <v>0</v>
      </c>
      <c r="O201" s="356">
        <v>0</v>
      </c>
      <c r="P201" s="356">
        <v>0</v>
      </c>
      <c r="Q201" s="356">
        <v>0</v>
      </c>
      <c r="R201" s="356">
        <v>0</v>
      </c>
      <c r="S201" s="356">
        <v>0</v>
      </c>
      <c r="T201" s="366">
        <v>0</v>
      </c>
      <c r="U201" s="356">
        <v>0</v>
      </c>
      <c r="V201" s="356" t="s">
        <v>112</v>
      </c>
      <c r="W201" s="356">
        <v>377.57</v>
      </c>
      <c r="X201" s="356">
        <f>ROUND(IF(V201="СК",3856.74,3886.86)*W201,2)</f>
        <v>1456189.32</v>
      </c>
      <c r="Y201" s="177">
        <v>0</v>
      </c>
      <c r="Z201" s="177">
        <v>0</v>
      </c>
      <c r="AA201" s="177">
        <v>0</v>
      </c>
      <c r="AB201" s="177">
        <v>0</v>
      </c>
      <c r="AC201" s="177">
        <v>0</v>
      </c>
      <c r="AD201" s="177">
        <v>0</v>
      </c>
      <c r="AE201" s="177">
        <v>0</v>
      </c>
      <c r="AF201" s="177">
        <v>0</v>
      </c>
      <c r="AG201" s="177">
        <v>0</v>
      </c>
      <c r="AH201" s="177">
        <v>0</v>
      </c>
      <c r="AI201" s="177">
        <v>0</v>
      </c>
      <c r="AJ201" s="177">
        <f>ROUND(X201/95.5*3,2)</f>
        <v>45744.17</v>
      </c>
      <c r="AK201" s="177">
        <f>ROUND(X201/95.5*1.5,2)</f>
        <v>22872.080000000002</v>
      </c>
      <c r="AL201" s="177">
        <v>0</v>
      </c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Y201" s="125"/>
      <c r="BZ201" s="126"/>
      <c r="CA201" s="127"/>
      <c r="CB201" s="122"/>
      <c r="CC201" s="128"/>
    </row>
    <row r="202" spans="1:81" s="124" customFormat="1" ht="12" customHeight="1">
      <c r="A202" s="360">
        <v>160</v>
      </c>
      <c r="B202" s="432" t="s">
        <v>766</v>
      </c>
      <c r="C202" s="415"/>
      <c r="D202" s="370"/>
      <c r="E202" s="356"/>
      <c r="F202" s="356"/>
      <c r="G202" s="362">
        <f t="shared" si="257"/>
        <v>2500217.52</v>
      </c>
      <c r="H202" s="356">
        <f t="shared" si="258"/>
        <v>0</v>
      </c>
      <c r="I202" s="365">
        <v>0</v>
      </c>
      <c r="J202" s="365">
        <v>0</v>
      </c>
      <c r="K202" s="365">
        <v>0</v>
      </c>
      <c r="L202" s="365">
        <v>0</v>
      </c>
      <c r="M202" s="365">
        <v>0</v>
      </c>
      <c r="N202" s="356">
        <v>0</v>
      </c>
      <c r="O202" s="356">
        <v>0</v>
      </c>
      <c r="P202" s="356">
        <v>0</v>
      </c>
      <c r="Q202" s="356">
        <v>0</v>
      </c>
      <c r="R202" s="356">
        <v>0</v>
      </c>
      <c r="S202" s="356">
        <v>0</v>
      </c>
      <c r="T202" s="366">
        <v>0</v>
      </c>
      <c r="U202" s="356">
        <v>0</v>
      </c>
      <c r="V202" s="356" t="s">
        <v>112</v>
      </c>
      <c r="W202" s="356">
        <v>619.1</v>
      </c>
      <c r="X202" s="356">
        <f>ROUND(IF(V202="СК",3856.74,3886.86)*W202,2)</f>
        <v>2387707.73</v>
      </c>
      <c r="Y202" s="177">
        <v>0</v>
      </c>
      <c r="Z202" s="177">
        <v>0</v>
      </c>
      <c r="AA202" s="177">
        <v>0</v>
      </c>
      <c r="AB202" s="177">
        <v>0</v>
      </c>
      <c r="AC202" s="177">
        <v>0</v>
      </c>
      <c r="AD202" s="177">
        <v>0</v>
      </c>
      <c r="AE202" s="177">
        <v>0</v>
      </c>
      <c r="AF202" s="177">
        <v>0</v>
      </c>
      <c r="AG202" s="177">
        <v>0</v>
      </c>
      <c r="AH202" s="177">
        <v>0</v>
      </c>
      <c r="AI202" s="177">
        <v>0</v>
      </c>
      <c r="AJ202" s="177">
        <f>ROUND(X202/95.5*3,2)</f>
        <v>75006.53</v>
      </c>
      <c r="AK202" s="177">
        <f>ROUND(X202/95.5*1.5,2)</f>
        <v>37503.26</v>
      </c>
      <c r="AL202" s="177">
        <v>0</v>
      </c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Y202" s="125"/>
      <c r="BZ202" s="126"/>
      <c r="CA202" s="127"/>
      <c r="CB202" s="122"/>
      <c r="CC202" s="128"/>
    </row>
    <row r="203" spans="1:81" s="124" customFormat="1" ht="12" customHeight="1">
      <c r="A203" s="360">
        <v>161</v>
      </c>
      <c r="B203" s="432" t="s">
        <v>762</v>
      </c>
      <c r="C203" s="415">
        <v>590.20000000000005</v>
      </c>
      <c r="D203" s="370"/>
      <c r="E203" s="356"/>
      <c r="F203" s="356"/>
      <c r="G203" s="362">
        <f t="shared" si="257"/>
        <v>2081347.29</v>
      </c>
      <c r="H203" s="356">
        <f t="shared" si="258"/>
        <v>0</v>
      </c>
      <c r="I203" s="365">
        <v>0</v>
      </c>
      <c r="J203" s="365">
        <v>0</v>
      </c>
      <c r="K203" s="365">
        <v>0</v>
      </c>
      <c r="L203" s="365">
        <v>0</v>
      </c>
      <c r="M203" s="365">
        <v>0</v>
      </c>
      <c r="N203" s="356">
        <v>0</v>
      </c>
      <c r="O203" s="356">
        <v>0</v>
      </c>
      <c r="P203" s="356">
        <v>0</v>
      </c>
      <c r="Q203" s="356">
        <v>0</v>
      </c>
      <c r="R203" s="356">
        <v>0</v>
      </c>
      <c r="S203" s="356">
        <v>0</v>
      </c>
      <c r="T203" s="366">
        <v>0</v>
      </c>
      <c r="U203" s="356">
        <v>0</v>
      </c>
      <c r="V203" s="356" t="s">
        <v>112</v>
      </c>
      <c r="W203" s="356">
        <v>515.38</v>
      </c>
      <c r="X203" s="356">
        <f t="shared" si="259"/>
        <v>1987686.66</v>
      </c>
      <c r="Y203" s="177">
        <v>0</v>
      </c>
      <c r="Z203" s="177">
        <v>0</v>
      </c>
      <c r="AA203" s="177">
        <v>0</v>
      </c>
      <c r="AB203" s="177">
        <v>0</v>
      </c>
      <c r="AC203" s="177">
        <v>0</v>
      </c>
      <c r="AD203" s="177">
        <v>0</v>
      </c>
      <c r="AE203" s="177">
        <v>0</v>
      </c>
      <c r="AF203" s="177">
        <v>0</v>
      </c>
      <c r="AG203" s="177">
        <v>0</v>
      </c>
      <c r="AH203" s="177">
        <v>0</v>
      </c>
      <c r="AI203" s="177">
        <v>0</v>
      </c>
      <c r="AJ203" s="177">
        <f t="shared" si="260"/>
        <v>62440.42</v>
      </c>
      <c r="AK203" s="177">
        <f t="shared" si="261"/>
        <v>31220.21</v>
      </c>
      <c r="AL203" s="177">
        <v>0</v>
      </c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Y203" s="125"/>
      <c r="BZ203" s="126"/>
      <c r="CA203" s="127"/>
      <c r="CB203" s="122"/>
      <c r="CC203" s="128"/>
    </row>
    <row r="204" spans="1:81" s="124" customFormat="1" ht="36" customHeight="1">
      <c r="A204" s="424" t="s">
        <v>54</v>
      </c>
      <c r="B204" s="424"/>
      <c r="C204" s="425">
        <f>SUM(C203)</f>
        <v>590.20000000000005</v>
      </c>
      <c r="D204" s="426"/>
      <c r="E204" s="425"/>
      <c r="F204" s="425"/>
      <c r="G204" s="425">
        <f>ROUND(SUM(G198:G203),2)</f>
        <v>15223299.9</v>
      </c>
      <c r="H204" s="425">
        <f>ROUND(SUM(H198:H203),2)</f>
        <v>0</v>
      </c>
      <c r="I204" s="425">
        <f t="shared" ref="I204" si="265">ROUND(SUM(I198:I203),2)</f>
        <v>0</v>
      </c>
      <c r="J204" s="425">
        <f t="shared" ref="J204" si="266">ROUND(SUM(J198:J203),2)</f>
        <v>0</v>
      </c>
      <c r="K204" s="425">
        <f t="shared" ref="K204" si="267">ROUND(SUM(K198:K203),2)</f>
        <v>0</v>
      </c>
      <c r="L204" s="425">
        <f t="shared" ref="L204" si="268">ROUND(SUM(L198:L203),2)</f>
        <v>0</v>
      </c>
      <c r="M204" s="425">
        <f t="shared" ref="M204" si="269">ROUND(SUM(M198:M203),2)</f>
        <v>0</v>
      </c>
      <c r="N204" s="425">
        <f t="shared" ref="N204" si="270">ROUND(SUM(N198:N203),2)</f>
        <v>0</v>
      </c>
      <c r="O204" s="425">
        <f t="shared" ref="O204" si="271">ROUND(SUM(O198:O203),2)</f>
        <v>0</v>
      </c>
      <c r="P204" s="425">
        <f t="shared" ref="P204" si="272">ROUND(SUM(P198:P203),2)</f>
        <v>0</v>
      </c>
      <c r="Q204" s="425">
        <f t="shared" ref="Q204" si="273">ROUND(SUM(Q198:Q203),2)</f>
        <v>0</v>
      </c>
      <c r="R204" s="425">
        <f t="shared" ref="R204" si="274">ROUND(SUM(R198:R203),2)</f>
        <v>0</v>
      </c>
      <c r="S204" s="425">
        <f t="shared" ref="S204" si="275">ROUND(SUM(S198:S203),2)</f>
        <v>0</v>
      </c>
      <c r="T204" s="431">
        <f>SUM(T198:T203)</f>
        <v>0</v>
      </c>
      <c r="U204" s="425">
        <f>SUM(U198:U203)</f>
        <v>0</v>
      </c>
      <c r="V204" s="425" t="s">
        <v>68</v>
      </c>
      <c r="W204" s="425">
        <f>SUM(W198:W203)</f>
        <v>3769.57</v>
      </c>
      <c r="X204" s="425">
        <f>SUM(X198:X203)</f>
        <v>14538251.4</v>
      </c>
      <c r="Y204" s="425">
        <f t="shared" ref="Y204" si="276">SUM(Y198:Y203)</f>
        <v>0</v>
      </c>
      <c r="Z204" s="425">
        <f t="shared" ref="Z204" si="277">SUM(Z198:Z203)</f>
        <v>0</v>
      </c>
      <c r="AA204" s="425">
        <f t="shared" ref="AA204" si="278">SUM(AA198:AA203)</f>
        <v>0</v>
      </c>
      <c r="AB204" s="425">
        <f t="shared" ref="AB204" si="279">SUM(AB198:AB203)</f>
        <v>0</v>
      </c>
      <c r="AC204" s="425">
        <f t="shared" ref="AC204" si="280">SUM(AC198:AC203)</f>
        <v>0</v>
      </c>
      <c r="AD204" s="425">
        <f t="shared" ref="AD204" si="281">SUM(AD198:AD203)</f>
        <v>0</v>
      </c>
      <c r="AE204" s="425">
        <f t="shared" ref="AE204" si="282">SUM(AE198:AE203)</f>
        <v>0</v>
      </c>
      <c r="AF204" s="425">
        <f t="shared" ref="AF204" si="283">SUM(AF198:AF203)</f>
        <v>0</v>
      </c>
      <c r="AG204" s="425">
        <f t="shared" ref="AG204" si="284">SUM(AG198:AG203)</f>
        <v>0</v>
      </c>
      <c r="AH204" s="425">
        <f t="shared" ref="AH204" si="285">SUM(AH198:AH203)</f>
        <v>0</v>
      </c>
      <c r="AI204" s="425">
        <f t="shared" ref="AI204" si="286">SUM(AI198:AI203)</f>
        <v>0</v>
      </c>
      <c r="AJ204" s="425">
        <f>SUM(AJ198:AJ203)</f>
        <v>456699.00999999995</v>
      </c>
      <c r="AK204" s="425">
        <f>SUM(AK198:AK203)</f>
        <v>228349.49000000002</v>
      </c>
      <c r="AL204" s="425">
        <f t="shared" ref="AL204" si="287">SUM(AL198:AL203)</f>
        <v>0</v>
      </c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Y204" s="125"/>
      <c r="BZ204" s="126"/>
      <c r="CA204" s="127"/>
      <c r="CB204" s="122"/>
      <c r="CC204" s="128"/>
    </row>
    <row r="205" spans="1:81" s="124" customFormat="1" ht="12" customHeight="1">
      <c r="A205" s="428" t="s">
        <v>51</v>
      </c>
      <c r="B205" s="429"/>
      <c r="C205" s="429"/>
      <c r="D205" s="429"/>
      <c r="E205" s="429"/>
      <c r="F205" s="429"/>
      <c r="G205" s="429"/>
      <c r="H205" s="429"/>
      <c r="I205" s="429"/>
      <c r="J205" s="429"/>
      <c r="K205" s="429"/>
      <c r="L205" s="429"/>
      <c r="M205" s="429"/>
      <c r="N205" s="429"/>
      <c r="O205" s="429"/>
      <c r="P205" s="429"/>
      <c r="Q205" s="429"/>
      <c r="R205" s="429"/>
      <c r="S205" s="429"/>
      <c r="T205" s="429"/>
      <c r="U205" s="429"/>
      <c r="V205" s="429"/>
      <c r="W205" s="429"/>
      <c r="X205" s="429"/>
      <c r="Y205" s="429"/>
      <c r="Z205" s="429"/>
      <c r="AA205" s="429"/>
      <c r="AB205" s="429"/>
      <c r="AC205" s="429"/>
      <c r="AD205" s="429"/>
      <c r="AE205" s="429"/>
      <c r="AF205" s="429"/>
      <c r="AG205" s="429"/>
      <c r="AH205" s="429"/>
      <c r="AI205" s="429"/>
      <c r="AJ205" s="429"/>
      <c r="AK205" s="429"/>
      <c r="AL205" s="430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Y205" s="125"/>
      <c r="BZ205" s="126"/>
      <c r="CA205" s="127"/>
      <c r="CB205" s="122"/>
      <c r="CC205" s="128"/>
    </row>
    <row r="206" spans="1:81" s="124" customFormat="1" ht="12" customHeight="1">
      <c r="A206" s="360">
        <v>162</v>
      </c>
      <c r="B206" s="178" t="s">
        <v>771</v>
      </c>
      <c r="C206" s="415">
        <v>590.20000000000005</v>
      </c>
      <c r="D206" s="370"/>
      <c r="E206" s="356"/>
      <c r="F206" s="356"/>
      <c r="G206" s="362">
        <f>ROUND(H206+U206+X206+Z206+AB206+AD206+AF206+AH206+AI206+AJ206+AK206+AL206,2)</f>
        <v>3710143.49</v>
      </c>
      <c r="H206" s="356">
        <f>I206+K206+M206+O206+Q206+S206</f>
        <v>0</v>
      </c>
      <c r="I206" s="365">
        <v>0</v>
      </c>
      <c r="J206" s="365">
        <v>0</v>
      </c>
      <c r="K206" s="365">
        <v>0</v>
      </c>
      <c r="L206" s="365">
        <v>0</v>
      </c>
      <c r="M206" s="365">
        <v>0</v>
      </c>
      <c r="N206" s="356">
        <v>0</v>
      </c>
      <c r="O206" s="356">
        <v>0</v>
      </c>
      <c r="P206" s="356">
        <v>0</v>
      </c>
      <c r="Q206" s="356">
        <v>0</v>
      </c>
      <c r="R206" s="356">
        <v>0</v>
      </c>
      <c r="S206" s="356">
        <v>0</v>
      </c>
      <c r="T206" s="366">
        <v>0</v>
      </c>
      <c r="U206" s="356">
        <v>0</v>
      </c>
      <c r="V206" s="356" t="s">
        <v>112</v>
      </c>
      <c r="W206" s="356">
        <v>918.7</v>
      </c>
      <c r="X206" s="356">
        <f t="shared" ref="X206" si="288">ROUND(IF(V206="СК",3856.74,3886.86)*W206,2)</f>
        <v>3543187.04</v>
      </c>
      <c r="Y206" s="177">
        <v>0</v>
      </c>
      <c r="Z206" s="177">
        <v>0</v>
      </c>
      <c r="AA206" s="177">
        <v>0</v>
      </c>
      <c r="AB206" s="177">
        <v>0</v>
      </c>
      <c r="AC206" s="177">
        <v>0</v>
      </c>
      <c r="AD206" s="177">
        <v>0</v>
      </c>
      <c r="AE206" s="177">
        <v>0</v>
      </c>
      <c r="AF206" s="177">
        <v>0</v>
      </c>
      <c r="AG206" s="177">
        <v>0</v>
      </c>
      <c r="AH206" s="177">
        <v>0</v>
      </c>
      <c r="AI206" s="177">
        <v>0</v>
      </c>
      <c r="AJ206" s="177">
        <f t="shared" ref="AJ206" si="289">ROUND(X206/95.5*3,2)</f>
        <v>111304.3</v>
      </c>
      <c r="AK206" s="177">
        <f t="shared" ref="AK206" si="290">ROUND(X206/95.5*1.5,2)</f>
        <v>55652.15</v>
      </c>
      <c r="AL206" s="177">
        <v>0</v>
      </c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Y206" s="125"/>
      <c r="BZ206" s="126"/>
      <c r="CA206" s="127"/>
      <c r="CB206" s="122"/>
      <c r="CC206" s="128"/>
    </row>
    <row r="207" spans="1:81" s="124" customFormat="1" ht="35.25" customHeight="1">
      <c r="A207" s="424" t="s">
        <v>55</v>
      </c>
      <c r="B207" s="424"/>
      <c r="C207" s="425">
        <f>SUM(C206)</f>
        <v>590.20000000000005</v>
      </c>
      <c r="D207" s="426"/>
      <c r="E207" s="425"/>
      <c r="F207" s="425"/>
      <c r="G207" s="425">
        <f>ROUND(SUM(G206),2)</f>
        <v>3710143.49</v>
      </c>
      <c r="H207" s="425">
        <f t="shared" ref="H207:U207" si="291">SUM(H206)</f>
        <v>0</v>
      </c>
      <c r="I207" s="425">
        <f t="shared" si="291"/>
        <v>0</v>
      </c>
      <c r="J207" s="425">
        <f t="shared" si="291"/>
        <v>0</v>
      </c>
      <c r="K207" s="425">
        <f t="shared" si="291"/>
        <v>0</v>
      </c>
      <c r="L207" s="425">
        <f t="shared" si="291"/>
        <v>0</v>
      </c>
      <c r="M207" s="425">
        <f t="shared" si="291"/>
        <v>0</v>
      </c>
      <c r="N207" s="425">
        <f t="shared" si="291"/>
        <v>0</v>
      </c>
      <c r="O207" s="425">
        <f t="shared" si="291"/>
        <v>0</v>
      </c>
      <c r="P207" s="425">
        <f t="shared" si="291"/>
        <v>0</v>
      </c>
      <c r="Q207" s="425">
        <f t="shared" si="291"/>
        <v>0</v>
      </c>
      <c r="R207" s="425">
        <f t="shared" si="291"/>
        <v>0</v>
      </c>
      <c r="S207" s="425">
        <f t="shared" si="291"/>
        <v>0</v>
      </c>
      <c r="T207" s="431">
        <f t="shared" si="291"/>
        <v>0</v>
      </c>
      <c r="U207" s="425">
        <f t="shared" si="291"/>
        <v>0</v>
      </c>
      <c r="V207" s="425" t="s">
        <v>68</v>
      </c>
      <c r="W207" s="425">
        <f>SUM(W206)</f>
        <v>918.7</v>
      </c>
      <c r="X207" s="425">
        <f>SUM(X206)</f>
        <v>3543187.04</v>
      </c>
      <c r="Y207" s="425">
        <f t="shared" ref="Y207:AL207" si="292">SUM(Y206)</f>
        <v>0</v>
      </c>
      <c r="Z207" s="425">
        <f t="shared" si="292"/>
        <v>0</v>
      </c>
      <c r="AA207" s="425">
        <f t="shared" si="292"/>
        <v>0</v>
      </c>
      <c r="AB207" s="425">
        <f t="shared" si="292"/>
        <v>0</v>
      </c>
      <c r="AC207" s="425">
        <f t="shared" si="292"/>
        <v>0</v>
      </c>
      <c r="AD207" s="425">
        <f t="shared" si="292"/>
        <v>0</v>
      </c>
      <c r="AE207" s="425">
        <f t="shared" si="292"/>
        <v>0</v>
      </c>
      <c r="AF207" s="425">
        <f t="shared" si="292"/>
        <v>0</v>
      </c>
      <c r="AG207" s="425">
        <f t="shared" si="292"/>
        <v>0</v>
      </c>
      <c r="AH207" s="425">
        <f t="shared" si="292"/>
        <v>0</v>
      </c>
      <c r="AI207" s="425">
        <f t="shared" si="292"/>
        <v>0</v>
      </c>
      <c r="AJ207" s="425">
        <f t="shared" si="292"/>
        <v>111304.3</v>
      </c>
      <c r="AK207" s="425">
        <f t="shared" si="292"/>
        <v>55652.15</v>
      </c>
      <c r="AL207" s="425">
        <f t="shared" si="292"/>
        <v>0</v>
      </c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Y207" s="125"/>
      <c r="BZ207" s="126"/>
      <c r="CA207" s="127"/>
      <c r="CB207" s="122"/>
      <c r="CC207" s="128"/>
    </row>
    <row r="208" spans="1:81" s="124" customFormat="1" ht="12" customHeight="1">
      <c r="A208" s="428" t="s">
        <v>107</v>
      </c>
      <c r="B208" s="429"/>
      <c r="C208" s="429"/>
      <c r="D208" s="429"/>
      <c r="E208" s="429"/>
      <c r="F208" s="429"/>
      <c r="G208" s="429"/>
      <c r="H208" s="429"/>
      <c r="I208" s="429"/>
      <c r="J208" s="429"/>
      <c r="K208" s="429"/>
      <c r="L208" s="429"/>
      <c r="M208" s="429"/>
      <c r="N208" s="429"/>
      <c r="O208" s="429"/>
      <c r="P208" s="429"/>
      <c r="Q208" s="429"/>
      <c r="R208" s="429"/>
      <c r="S208" s="429"/>
      <c r="T208" s="429"/>
      <c r="U208" s="429"/>
      <c r="V208" s="429"/>
      <c r="W208" s="429"/>
      <c r="X208" s="429"/>
      <c r="Y208" s="429"/>
      <c r="Z208" s="429"/>
      <c r="AA208" s="429"/>
      <c r="AB208" s="429"/>
      <c r="AC208" s="429"/>
      <c r="AD208" s="429"/>
      <c r="AE208" s="429"/>
      <c r="AF208" s="429"/>
      <c r="AG208" s="429"/>
      <c r="AH208" s="429"/>
      <c r="AI208" s="429"/>
      <c r="AJ208" s="429"/>
      <c r="AK208" s="429"/>
      <c r="AL208" s="430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Y208" s="125"/>
      <c r="BZ208" s="126"/>
      <c r="CA208" s="127"/>
      <c r="CB208" s="122"/>
      <c r="CC208" s="128"/>
    </row>
    <row r="209" spans="1:81" s="124" customFormat="1" ht="12" customHeight="1">
      <c r="A209" s="433">
        <v>163</v>
      </c>
      <c r="B209" s="178" t="s">
        <v>793</v>
      </c>
      <c r="C209" s="415">
        <v>590.20000000000005</v>
      </c>
      <c r="D209" s="370"/>
      <c r="E209" s="356"/>
      <c r="F209" s="356"/>
      <c r="G209" s="362">
        <f>ROUND(H209+U209+X209+Z209+AB209+AD209+AF209+AH209+AI209+AJ209+AK209+AL209,2)</f>
        <v>2366544.12</v>
      </c>
      <c r="H209" s="356">
        <f>I209+K209+M209+O209+Q209+S209</f>
        <v>0</v>
      </c>
      <c r="I209" s="365">
        <v>0</v>
      </c>
      <c r="J209" s="365">
        <v>0</v>
      </c>
      <c r="K209" s="365">
        <v>0</v>
      </c>
      <c r="L209" s="365">
        <v>0</v>
      </c>
      <c r="M209" s="365">
        <v>0</v>
      </c>
      <c r="N209" s="356">
        <v>0</v>
      </c>
      <c r="O209" s="356">
        <v>0</v>
      </c>
      <c r="P209" s="356">
        <v>0</v>
      </c>
      <c r="Q209" s="356">
        <v>0</v>
      </c>
      <c r="R209" s="356">
        <v>0</v>
      </c>
      <c r="S209" s="356">
        <v>0</v>
      </c>
      <c r="T209" s="366">
        <v>0</v>
      </c>
      <c r="U209" s="356">
        <v>0</v>
      </c>
      <c r="V209" s="356" t="s">
        <v>112</v>
      </c>
      <c r="W209" s="356">
        <v>586</v>
      </c>
      <c r="X209" s="356">
        <f t="shared" ref="X209" si="293">ROUND(IF(V209="СК",3856.74,3886.86)*W209,2)</f>
        <v>2260049.64</v>
      </c>
      <c r="Y209" s="177">
        <v>0</v>
      </c>
      <c r="Z209" s="177">
        <v>0</v>
      </c>
      <c r="AA209" s="177">
        <v>0</v>
      </c>
      <c r="AB209" s="177">
        <v>0</v>
      </c>
      <c r="AC209" s="177">
        <v>0</v>
      </c>
      <c r="AD209" s="177">
        <v>0</v>
      </c>
      <c r="AE209" s="177">
        <v>0</v>
      </c>
      <c r="AF209" s="177">
        <v>0</v>
      </c>
      <c r="AG209" s="177">
        <v>0</v>
      </c>
      <c r="AH209" s="177">
        <v>0</v>
      </c>
      <c r="AI209" s="177">
        <v>0</v>
      </c>
      <c r="AJ209" s="177">
        <f t="shared" ref="AJ209" si="294">ROUND(X209/95.5*3,2)</f>
        <v>70996.320000000007</v>
      </c>
      <c r="AK209" s="177">
        <f t="shared" ref="AK209" si="295">ROUND(X209/95.5*1.5,2)</f>
        <v>35498.160000000003</v>
      </c>
      <c r="AL209" s="177">
        <v>0</v>
      </c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Y209" s="125"/>
      <c r="BZ209" s="126"/>
      <c r="CA209" s="127"/>
      <c r="CB209" s="122"/>
      <c r="CC209" s="128"/>
    </row>
    <row r="210" spans="1:81" s="124" customFormat="1" ht="30.75" customHeight="1">
      <c r="A210" s="424" t="s">
        <v>108</v>
      </c>
      <c r="B210" s="424"/>
      <c r="C210" s="425">
        <f>SUM(C209)</f>
        <v>590.20000000000005</v>
      </c>
      <c r="D210" s="426"/>
      <c r="E210" s="425"/>
      <c r="F210" s="425"/>
      <c r="G210" s="425">
        <f>ROUND(SUM(G209),2)</f>
        <v>2366544.12</v>
      </c>
      <c r="H210" s="425">
        <f t="shared" ref="H210:U210" si="296">SUM(H209)</f>
        <v>0</v>
      </c>
      <c r="I210" s="425">
        <f t="shared" si="296"/>
        <v>0</v>
      </c>
      <c r="J210" s="425">
        <f t="shared" si="296"/>
        <v>0</v>
      </c>
      <c r="K210" s="425">
        <f t="shared" si="296"/>
        <v>0</v>
      </c>
      <c r="L210" s="425">
        <f t="shared" si="296"/>
        <v>0</v>
      </c>
      <c r="M210" s="425">
        <f t="shared" si="296"/>
        <v>0</v>
      </c>
      <c r="N210" s="425">
        <f t="shared" si="296"/>
        <v>0</v>
      </c>
      <c r="O210" s="425">
        <f t="shared" si="296"/>
        <v>0</v>
      </c>
      <c r="P210" s="425">
        <f t="shared" si="296"/>
        <v>0</v>
      </c>
      <c r="Q210" s="425">
        <f t="shared" si="296"/>
        <v>0</v>
      </c>
      <c r="R210" s="425">
        <f t="shared" si="296"/>
        <v>0</v>
      </c>
      <c r="S210" s="425">
        <f t="shared" si="296"/>
        <v>0</v>
      </c>
      <c r="T210" s="431">
        <f t="shared" si="296"/>
        <v>0</v>
      </c>
      <c r="U210" s="425">
        <f t="shared" si="296"/>
        <v>0</v>
      </c>
      <c r="V210" s="425" t="s">
        <v>68</v>
      </c>
      <c r="W210" s="425">
        <f>SUM(W209)</f>
        <v>586</v>
      </c>
      <c r="X210" s="425">
        <f>SUM(X209)</f>
        <v>2260049.64</v>
      </c>
      <c r="Y210" s="425">
        <f t="shared" ref="Y210:AL210" si="297">SUM(Y209)</f>
        <v>0</v>
      </c>
      <c r="Z210" s="425">
        <f t="shared" si="297"/>
        <v>0</v>
      </c>
      <c r="AA210" s="425">
        <f t="shared" si="297"/>
        <v>0</v>
      </c>
      <c r="AB210" s="425">
        <f t="shared" si="297"/>
        <v>0</v>
      </c>
      <c r="AC210" s="425">
        <f t="shared" si="297"/>
        <v>0</v>
      </c>
      <c r="AD210" s="425">
        <f t="shared" si="297"/>
        <v>0</v>
      </c>
      <c r="AE210" s="425">
        <f t="shared" si="297"/>
        <v>0</v>
      </c>
      <c r="AF210" s="425">
        <f t="shared" si="297"/>
        <v>0</v>
      </c>
      <c r="AG210" s="425">
        <f t="shared" si="297"/>
        <v>0</v>
      </c>
      <c r="AH210" s="425">
        <f t="shared" si="297"/>
        <v>0</v>
      </c>
      <c r="AI210" s="425">
        <f t="shared" si="297"/>
        <v>0</v>
      </c>
      <c r="AJ210" s="425">
        <f t="shared" si="297"/>
        <v>70996.320000000007</v>
      </c>
      <c r="AK210" s="425">
        <f t="shared" si="297"/>
        <v>35498.160000000003</v>
      </c>
      <c r="AL210" s="425">
        <f t="shared" si="297"/>
        <v>0</v>
      </c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Y210" s="125"/>
      <c r="BZ210" s="126"/>
      <c r="CA210" s="127"/>
      <c r="CB210" s="122"/>
      <c r="CC210" s="128"/>
    </row>
    <row r="211" spans="1:81" s="124" customFormat="1" ht="12" customHeight="1">
      <c r="A211" s="417" t="s">
        <v>57</v>
      </c>
      <c r="B211" s="418"/>
      <c r="C211" s="418"/>
      <c r="D211" s="418"/>
      <c r="E211" s="418"/>
      <c r="F211" s="418"/>
      <c r="G211" s="418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  <c r="T211" s="418"/>
      <c r="U211" s="418"/>
      <c r="V211" s="418"/>
      <c r="W211" s="418"/>
      <c r="X211" s="418"/>
      <c r="Y211" s="418"/>
      <c r="Z211" s="418"/>
      <c r="AA211" s="418"/>
      <c r="AB211" s="418"/>
      <c r="AC211" s="418"/>
      <c r="AD211" s="418"/>
      <c r="AE211" s="418"/>
      <c r="AF211" s="418"/>
      <c r="AG211" s="418"/>
      <c r="AH211" s="418"/>
      <c r="AI211" s="418"/>
      <c r="AJ211" s="418"/>
      <c r="AK211" s="418"/>
      <c r="AL211" s="419"/>
      <c r="AN211" s="122" t="e">
        <f>I211/#REF!</f>
        <v>#REF!</v>
      </c>
      <c r="AO211" s="122" t="e">
        <f t="shared" si="132"/>
        <v>#DIV/0!</v>
      </c>
      <c r="AP211" s="122" t="e">
        <f t="shared" si="133"/>
        <v>#DIV/0!</v>
      </c>
      <c r="AQ211" s="122" t="e">
        <f t="shared" si="134"/>
        <v>#DIV/0!</v>
      </c>
      <c r="AR211" s="122" t="e">
        <f t="shared" si="135"/>
        <v>#DIV/0!</v>
      </c>
      <c r="AS211" s="122" t="e">
        <f t="shared" si="136"/>
        <v>#DIV/0!</v>
      </c>
      <c r="AT211" s="122" t="e">
        <f t="shared" si="137"/>
        <v>#DIV/0!</v>
      </c>
      <c r="AU211" s="122" t="e">
        <f t="shared" si="138"/>
        <v>#DIV/0!</v>
      </c>
      <c r="AV211" s="122" t="e">
        <f t="shared" si="139"/>
        <v>#DIV/0!</v>
      </c>
      <c r="AW211" s="122" t="e">
        <f t="shared" si="140"/>
        <v>#DIV/0!</v>
      </c>
      <c r="AX211" s="122" t="e">
        <f t="shared" si="141"/>
        <v>#DIV/0!</v>
      </c>
      <c r="AY211" s="122" t="e">
        <f>AI211/#REF!</f>
        <v>#REF!</v>
      </c>
      <c r="AZ211" s="122">
        <v>730.08</v>
      </c>
      <c r="BA211" s="122">
        <v>2070.12</v>
      </c>
      <c r="BB211" s="122">
        <v>848.92</v>
      </c>
      <c r="BC211" s="122">
        <v>819.73</v>
      </c>
      <c r="BD211" s="122">
        <v>611.5</v>
      </c>
      <c r="BE211" s="122">
        <v>1080.04</v>
      </c>
      <c r="BF211" s="122">
        <v>2671800.0099999998</v>
      </c>
      <c r="BG211" s="122">
        <f t="shared" si="142"/>
        <v>4422.8500000000004</v>
      </c>
      <c r="BH211" s="122">
        <v>8748.57</v>
      </c>
      <c r="BI211" s="122">
        <v>3389.61</v>
      </c>
      <c r="BJ211" s="122">
        <v>5995.76</v>
      </c>
      <c r="BK211" s="122">
        <v>548.62</v>
      </c>
      <c r="BL211" s="123" t="e">
        <f t="shared" si="143"/>
        <v>#REF!</v>
      </c>
      <c r="BM211" s="123" t="e">
        <f t="shared" si="144"/>
        <v>#DIV/0!</v>
      </c>
      <c r="BN211" s="123" t="e">
        <f t="shared" si="145"/>
        <v>#DIV/0!</v>
      </c>
      <c r="BO211" s="123" t="e">
        <f t="shared" si="146"/>
        <v>#DIV/0!</v>
      </c>
      <c r="BP211" s="123" t="e">
        <f t="shared" si="147"/>
        <v>#DIV/0!</v>
      </c>
      <c r="BQ211" s="123" t="e">
        <f t="shared" si="148"/>
        <v>#DIV/0!</v>
      </c>
      <c r="BR211" s="123" t="e">
        <f t="shared" si="149"/>
        <v>#DIV/0!</v>
      </c>
      <c r="BS211" s="123" t="e">
        <f t="shared" si="150"/>
        <v>#DIV/0!</v>
      </c>
      <c r="BT211" s="123" t="e">
        <f t="shared" si="151"/>
        <v>#DIV/0!</v>
      </c>
      <c r="BU211" s="123" t="e">
        <f t="shared" si="152"/>
        <v>#DIV/0!</v>
      </c>
      <c r="BV211" s="123" t="e">
        <f t="shared" si="153"/>
        <v>#DIV/0!</v>
      </c>
      <c r="BW211" s="123" t="e">
        <f t="shared" si="154"/>
        <v>#REF!</v>
      </c>
      <c r="BY211" s="125" t="e">
        <f t="shared" ref="BY211:BY216" si="298">AJ211/G211*100</f>
        <v>#DIV/0!</v>
      </c>
      <c r="BZ211" s="126" t="e">
        <f t="shared" ref="BZ211:BZ216" si="299">AK211/G211*100</f>
        <v>#DIV/0!</v>
      </c>
      <c r="CA211" s="127" t="e">
        <f t="shared" ref="CA211:CA216" si="300">G211/W211</f>
        <v>#DIV/0!</v>
      </c>
      <c r="CB211" s="122">
        <f t="shared" si="155"/>
        <v>4621.88</v>
      </c>
      <c r="CC211" s="128" t="e">
        <f t="shared" si="156"/>
        <v>#DIV/0!</v>
      </c>
    </row>
    <row r="212" spans="1:81" s="124" customFormat="1" ht="12" customHeight="1">
      <c r="A212" s="433">
        <v>164</v>
      </c>
      <c r="B212" s="178" t="s">
        <v>234</v>
      </c>
      <c r="C212" s="356">
        <f>4576.57+103.1</f>
        <v>4679.67</v>
      </c>
      <c r="D212" s="370"/>
      <c r="E212" s="356"/>
      <c r="F212" s="356"/>
      <c r="G212" s="362">
        <f>ROUND(H212+U212+X212+Z212+AB212+AD212+AF212+AH212+AI212+AJ212+AK212+AL212,2)</f>
        <v>7765579.9800000004</v>
      </c>
      <c r="H212" s="356">
        <f>I212+K212+M212+O212+Q212+S212</f>
        <v>0</v>
      </c>
      <c r="I212" s="365">
        <v>0</v>
      </c>
      <c r="J212" s="365">
        <v>0</v>
      </c>
      <c r="K212" s="365">
        <v>0</v>
      </c>
      <c r="L212" s="365">
        <v>0</v>
      </c>
      <c r="M212" s="365">
        <v>0</v>
      </c>
      <c r="N212" s="356">
        <v>0</v>
      </c>
      <c r="O212" s="356">
        <v>0</v>
      </c>
      <c r="P212" s="356">
        <v>0</v>
      </c>
      <c r="Q212" s="356">
        <v>0</v>
      </c>
      <c r="R212" s="356">
        <v>0</v>
      </c>
      <c r="S212" s="356">
        <v>0</v>
      </c>
      <c r="T212" s="366">
        <v>0</v>
      </c>
      <c r="U212" s="356">
        <v>0</v>
      </c>
      <c r="V212" s="356" t="s">
        <v>111</v>
      </c>
      <c r="W212" s="177">
        <v>1908</v>
      </c>
      <c r="X212" s="356">
        <f t="shared" ref="X212:X215" si="301">ROUND(IF(V212="СК",3856.74,3886.86)*W212,2)</f>
        <v>7416128.8799999999</v>
      </c>
      <c r="Y212" s="356">
        <v>0</v>
      </c>
      <c r="Z212" s="356">
        <v>0</v>
      </c>
      <c r="AA212" s="356">
        <v>0</v>
      </c>
      <c r="AB212" s="356">
        <v>0</v>
      </c>
      <c r="AC212" s="356">
        <v>0</v>
      </c>
      <c r="AD212" s="356">
        <v>0</v>
      </c>
      <c r="AE212" s="356">
        <v>0</v>
      </c>
      <c r="AF212" s="356">
        <v>0</v>
      </c>
      <c r="AG212" s="356">
        <v>0</v>
      </c>
      <c r="AH212" s="356">
        <v>0</v>
      </c>
      <c r="AI212" s="356">
        <v>0</v>
      </c>
      <c r="AJ212" s="177">
        <f t="shared" ref="AJ212:AJ214" si="302">ROUND(X212/95.5*3,2)</f>
        <v>232967.4</v>
      </c>
      <c r="AK212" s="177">
        <f t="shared" ref="AK212:AK214" si="303">ROUND(X212/95.5*1.5,2)</f>
        <v>116483.7</v>
      </c>
      <c r="AL212" s="177">
        <v>0</v>
      </c>
      <c r="AN212" s="122" t="e">
        <f>I212/#REF!</f>
        <v>#REF!</v>
      </c>
      <c r="AO212" s="122" t="e">
        <f t="shared" si="132"/>
        <v>#DIV/0!</v>
      </c>
      <c r="AP212" s="122" t="e">
        <f t="shared" si="133"/>
        <v>#DIV/0!</v>
      </c>
      <c r="AQ212" s="122" t="e">
        <f t="shared" si="134"/>
        <v>#DIV/0!</v>
      </c>
      <c r="AR212" s="122" t="e">
        <f t="shared" si="135"/>
        <v>#DIV/0!</v>
      </c>
      <c r="AS212" s="122" t="e">
        <f t="shared" si="136"/>
        <v>#DIV/0!</v>
      </c>
      <c r="AT212" s="122" t="e">
        <f t="shared" si="137"/>
        <v>#DIV/0!</v>
      </c>
      <c r="AU212" s="122">
        <f t="shared" si="138"/>
        <v>3886.86</v>
      </c>
      <c r="AV212" s="122" t="e">
        <f t="shared" si="139"/>
        <v>#DIV/0!</v>
      </c>
      <c r="AW212" s="122" t="e">
        <f t="shared" si="140"/>
        <v>#DIV/0!</v>
      </c>
      <c r="AX212" s="122" t="e">
        <f t="shared" si="141"/>
        <v>#DIV/0!</v>
      </c>
      <c r="AY212" s="122" t="e">
        <f>AI212/#REF!</f>
        <v>#REF!</v>
      </c>
      <c r="AZ212" s="122">
        <v>730.08</v>
      </c>
      <c r="BA212" s="122">
        <v>2070.12</v>
      </c>
      <c r="BB212" s="122">
        <v>848.92</v>
      </c>
      <c r="BC212" s="122">
        <v>819.73</v>
      </c>
      <c r="BD212" s="122">
        <v>611.5</v>
      </c>
      <c r="BE212" s="122">
        <v>1080.04</v>
      </c>
      <c r="BF212" s="122">
        <v>2671800.0099999998</v>
      </c>
      <c r="BG212" s="122">
        <f t="shared" si="142"/>
        <v>4607.6000000000004</v>
      </c>
      <c r="BH212" s="122">
        <v>8748.57</v>
      </c>
      <c r="BI212" s="122">
        <v>3389.61</v>
      </c>
      <c r="BJ212" s="122">
        <v>5995.76</v>
      </c>
      <c r="BK212" s="122">
        <v>548.62</v>
      </c>
      <c r="BL212" s="123" t="e">
        <f t="shared" si="143"/>
        <v>#REF!</v>
      </c>
      <c r="BM212" s="123" t="e">
        <f t="shared" si="144"/>
        <v>#DIV/0!</v>
      </c>
      <c r="BN212" s="123" t="e">
        <f t="shared" si="145"/>
        <v>#DIV/0!</v>
      </c>
      <c r="BO212" s="123" t="e">
        <f t="shared" si="146"/>
        <v>#DIV/0!</v>
      </c>
      <c r="BP212" s="123" t="e">
        <f t="shared" si="147"/>
        <v>#DIV/0!</v>
      </c>
      <c r="BQ212" s="123" t="e">
        <f t="shared" si="148"/>
        <v>#DIV/0!</v>
      </c>
      <c r="BR212" s="123" t="e">
        <f t="shared" si="149"/>
        <v>#DIV/0!</v>
      </c>
      <c r="BS212" s="123" t="str">
        <f t="shared" si="150"/>
        <v xml:space="preserve"> </v>
      </c>
      <c r="BT212" s="123" t="e">
        <f t="shared" si="151"/>
        <v>#DIV/0!</v>
      </c>
      <c r="BU212" s="123" t="e">
        <f t="shared" si="152"/>
        <v>#DIV/0!</v>
      </c>
      <c r="BV212" s="123" t="e">
        <f t="shared" si="153"/>
        <v>#DIV/0!</v>
      </c>
      <c r="BW212" s="123" t="e">
        <f t="shared" si="154"/>
        <v>#REF!</v>
      </c>
      <c r="BY212" s="125">
        <f t="shared" si="298"/>
        <v>3.0000000077264026</v>
      </c>
      <c r="BZ212" s="126">
        <f t="shared" si="299"/>
        <v>1.5000000038632013</v>
      </c>
      <c r="CA212" s="127">
        <f t="shared" si="300"/>
        <v>4070.0104716981136</v>
      </c>
      <c r="CB212" s="122">
        <f t="shared" si="155"/>
        <v>4814.95</v>
      </c>
      <c r="CC212" s="128" t="str">
        <f t="shared" si="156"/>
        <v xml:space="preserve"> </v>
      </c>
    </row>
    <row r="213" spans="1:81" s="124" customFormat="1" ht="12" customHeight="1">
      <c r="A213" s="433">
        <v>165</v>
      </c>
      <c r="B213" s="178" t="s">
        <v>237</v>
      </c>
      <c r="C213" s="356">
        <v>3784</v>
      </c>
      <c r="D213" s="370"/>
      <c r="E213" s="356"/>
      <c r="F213" s="356"/>
      <c r="G213" s="362">
        <f t="shared" ref="G213:G215" si="304">ROUND(H213+U213+X213+Z213+AB213+AD213+AF213+AH213+AI213+AJ213+AK213+AL213,2)</f>
        <v>3242892.38</v>
      </c>
      <c r="H213" s="356">
        <f>I213+K213+M213+O213+Q213+S213</f>
        <v>0</v>
      </c>
      <c r="I213" s="365">
        <v>0</v>
      </c>
      <c r="J213" s="365">
        <v>0</v>
      </c>
      <c r="K213" s="365">
        <v>0</v>
      </c>
      <c r="L213" s="365">
        <v>0</v>
      </c>
      <c r="M213" s="365">
        <v>0</v>
      </c>
      <c r="N213" s="356">
        <v>0</v>
      </c>
      <c r="O213" s="356">
        <v>0</v>
      </c>
      <c r="P213" s="356">
        <v>0</v>
      </c>
      <c r="Q213" s="356">
        <v>0</v>
      </c>
      <c r="R213" s="356">
        <v>0</v>
      </c>
      <c r="S213" s="356">
        <v>0</v>
      </c>
      <c r="T213" s="366">
        <v>0</v>
      </c>
      <c r="U213" s="356">
        <v>0</v>
      </c>
      <c r="V213" s="356" t="s">
        <v>112</v>
      </c>
      <c r="W213" s="177">
        <v>803</v>
      </c>
      <c r="X213" s="356">
        <f t="shared" si="301"/>
        <v>3096962.22</v>
      </c>
      <c r="Y213" s="356">
        <v>0</v>
      </c>
      <c r="Z213" s="356">
        <v>0</v>
      </c>
      <c r="AA213" s="356">
        <v>0</v>
      </c>
      <c r="AB213" s="356">
        <v>0</v>
      </c>
      <c r="AC213" s="356">
        <v>0</v>
      </c>
      <c r="AD213" s="356">
        <v>0</v>
      </c>
      <c r="AE213" s="356">
        <v>0</v>
      </c>
      <c r="AF213" s="356">
        <v>0</v>
      </c>
      <c r="AG213" s="356">
        <v>0</v>
      </c>
      <c r="AH213" s="356">
        <v>0</v>
      </c>
      <c r="AI213" s="356">
        <v>0</v>
      </c>
      <c r="AJ213" s="177">
        <f t="shared" si="302"/>
        <v>97286.77</v>
      </c>
      <c r="AK213" s="177">
        <f t="shared" si="303"/>
        <v>48643.39</v>
      </c>
      <c r="AL213" s="177">
        <v>0</v>
      </c>
      <c r="AN213" s="122" t="e">
        <f>I213/#REF!</f>
        <v>#REF!</v>
      </c>
      <c r="AO213" s="122" t="e">
        <f t="shared" si="132"/>
        <v>#DIV/0!</v>
      </c>
      <c r="AP213" s="122" t="e">
        <f t="shared" si="133"/>
        <v>#DIV/0!</v>
      </c>
      <c r="AQ213" s="122" t="e">
        <f t="shared" si="134"/>
        <v>#DIV/0!</v>
      </c>
      <c r="AR213" s="122" t="e">
        <f t="shared" si="135"/>
        <v>#DIV/0!</v>
      </c>
      <c r="AS213" s="122" t="e">
        <f t="shared" si="136"/>
        <v>#DIV/0!</v>
      </c>
      <c r="AT213" s="122" t="e">
        <f t="shared" si="137"/>
        <v>#DIV/0!</v>
      </c>
      <c r="AU213" s="122">
        <f t="shared" si="138"/>
        <v>3856.7400000000002</v>
      </c>
      <c r="AV213" s="122" t="e">
        <f t="shared" si="139"/>
        <v>#DIV/0!</v>
      </c>
      <c r="AW213" s="122" t="e">
        <f t="shared" si="140"/>
        <v>#DIV/0!</v>
      </c>
      <c r="AX213" s="122" t="e">
        <f t="shared" si="141"/>
        <v>#DIV/0!</v>
      </c>
      <c r="AY213" s="122" t="e">
        <f>AI213/#REF!</f>
        <v>#REF!</v>
      </c>
      <c r="AZ213" s="122">
        <v>730.08</v>
      </c>
      <c r="BA213" s="122">
        <v>2070.12</v>
      </c>
      <c r="BB213" s="122">
        <v>848.92</v>
      </c>
      <c r="BC213" s="122">
        <v>819.73</v>
      </c>
      <c r="BD213" s="122">
        <v>611.5</v>
      </c>
      <c r="BE213" s="122">
        <v>1080.04</v>
      </c>
      <c r="BF213" s="122">
        <v>2671800.0099999998</v>
      </c>
      <c r="BG213" s="122">
        <f t="shared" si="142"/>
        <v>4422.8500000000004</v>
      </c>
      <c r="BH213" s="122">
        <v>8748.57</v>
      </c>
      <c r="BI213" s="122">
        <v>3389.61</v>
      </c>
      <c r="BJ213" s="122">
        <v>5995.76</v>
      </c>
      <c r="BK213" s="122">
        <v>548.62</v>
      </c>
      <c r="BL213" s="123" t="e">
        <f t="shared" si="143"/>
        <v>#REF!</v>
      </c>
      <c r="BM213" s="123" t="e">
        <f t="shared" si="144"/>
        <v>#DIV/0!</v>
      </c>
      <c r="BN213" s="123" t="e">
        <f t="shared" si="145"/>
        <v>#DIV/0!</v>
      </c>
      <c r="BO213" s="123" t="e">
        <f t="shared" si="146"/>
        <v>#DIV/0!</v>
      </c>
      <c r="BP213" s="123" t="e">
        <f t="shared" si="147"/>
        <v>#DIV/0!</v>
      </c>
      <c r="BQ213" s="123" t="e">
        <f t="shared" si="148"/>
        <v>#DIV/0!</v>
      </c>
      <c r="BR213" s="123" t="e">
        <f t="shared" si="149"/>
        <v>#DIV/0!</v>
      </c>
      <c r="BS213" s="123" t="str">
        <f t="shared" si="150"/>
        <v xml:space="preserve"> </v>
      </c>
      <c r="BT213" s="123" t="e">
        <f t="shared" si="151"/>
        <v>#DIV/0!</v>
      </c>
      <c r="BU213" s="123" t="e">
        <f t="shared" si="152"/>
        <v>#DIV/0!</v>
      </c>
      <c r="BV213" s="123" t="e">
        <f t="shared" si="153"/>
        <v>#DIV/0!</v>
      </c>
      <c r="BW213" s="123" t="e">
        <f t="shared" si="154"/>
        <v>#REF!</v>
      </c>
      <c r="BY213" s="125">
        <f t="shared" si="298"/>
        <v>2.9999999568286633</v>
      </c>
      <c r="BZ213" s="126">
        <f t="shared" si="299"/>
        <v>1.5000001325976782</v>
      </c>
      <c r="CA213" s="127">
        <f t="shared" si="300"/>
        <v>4038.4712079701121</v>
      </c>
      <c r="CB213" s="122">
        <f t="shared" si="155"/>
        <v>4621.88</v>
      </c>
      <c r="CC213" s="128" t="str">
        <f t="shared" si="156"/>
        <v xml:space="preserve"> </v>
      </c>
    </row>
    <row r="214" spans="1:81" s="124" customFormat="1" ht="12" customHeight="1">
      <c r="A214" s="433">
        <v>166</v>
      </c>
      <c r="B214" s="178" t="s">
        <v>238</v>
      </c>
      <c r="C214" s="356"/>
      <c r="D214" s="370"/>
      <c r="E214" s="356"/>
      <c r="F214" s="356"/>
      <c r="G214" s="362">
        <f t="shared" si="304"/>
        <v>1697194.37</v>
      </c>
      <c r="H214" s="356">
        <f>I214+K214+M214+O214+Q214+S214</f>
        <v>0</v>
      </c>
      <c r="I214" s="365">
        <v>0</v>
      </c>
      <c r="J214" s="365">
        <v>0</v>
      </c>
      <c r="K214" s="365">
        <v>0</v>
      </c>
      <c r="L214" s="365">
        <v>0</v>
      </c>
      <c r="M214" s="365">
        <v>0</v>
      </c>
      <c r="N214" s="356">
        <v>0</v>
      </c>
      <c r="O214" s="356">
        <v>0</v>
      </c>
      <c r="P214" s="356">
        <v>0</v>
      </c>
      <c r="Q214" s="356">
        <v>0</v>
      </c>
      <c r="R214" s="356">
        <v>0</v>
      </c>
      <c r="S214" s="356">
        <v>0</v>
      </c>
      <c r="T214" s="366">
        <v>0</v>
      </c>
      <c r="U214" s="356">
        <v>0</v>
      </c>
      <c r="V214" s="356" t="s">
        <v>111</v>
      </c>
      <c r="W214" s="177">
        <v>417</v>
      </c>
      <c r="X214" s="356">
        <f t="shared" si="301"/>
        <v>1620820.62</v>
      </c>
      <c r="Y214" s="356">
        <v>0</v>
      </c>
      <c r="Z214" s="356">
        <v>0</v>
      </c>
      <c r="AA214" s="356">
        <v>0</v>
      </c>
      <c r="AB214" s="356">
        <v>0</v>
      </c>
      <c r="AC214" s="356">
        <v>0</v>
      </c>
      <c r="AD214" s="356">
        <v>0</v>
      </c>
      <c r="AE214" s="356">
        <v>0</v>
      </c>
      <c r="AF214" s="356">
        <v>0</v>
      </c>
      <c r="AG214" s="356">
        <v>0</v>
      </c>
      <c r="AH214" s="356">
        <v>0</v>
      </c>
      <c r="AI214" s="356">
        <v>0</v>
      </c>
      <c r="AJ214" s="177">
        <f t="shared" si="302"/>
        <v>50915.83</v>
      </c>
      <c r="AK214" s="177">
        <f t="shared" si="303"/>
        <v>25457.919999999998</v>
      </c>
      <c r="AL214" s="177">
        <v>0</v>
      </c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Y214" s="125"/>
      <c r="BZ214" s="126"/>
      <c r="CA214" s="127"/>
      <c r="CB214" s="122"/>
      <c r="CC214" s="128"/>
    </row>
    <row r="215" spans="1:81" s="124" customFormat="1" ht="12" customHeight="1">
      <c r="A215" s="433">
        <v>167</v>
      </c>
      <c r="B215" s="178" t="s">
        <v>796</v>
      </c>
      <c r="C215" s="356">
        <v>4220.7</v>
      </c>
      <c r="D215" s="370"/>
      <c r="E215" s="356"/>
      <c r="F215" s="356"/>
      <c r="G215" s="362">
        <f t="shared" si="304"/>
        <v>3206546.13</v>
      </c>
      <c r="H215" s="356">
        <f>I215+K215+M215+O215+Q215+S215</f>
        <v>0</v>
      </c>
      <c r="I215" s="365">
        <v>0</v>
      </c>
      <c r="J215" s="365">
        <v>0</v>
      </c>
      <c r="K215" s="365">
        <v>0</v>
      </c>
      <c r="L215" s="365">
        <v>0</v>
      </c>
      <c r="M215" s="365">
        <v>0</v>
      </c>
      <c r="N215" s="356">
        <v>0</v>
      </c>
      <c r="O215" s="356">
        <v>0</v>
      </c>
      <c r="P215" s="356">
        <v>0</v>
      </c>
      <c r="Q215" s="356">
        <v>0</v>
      </c>
      <c r="R215" s="356">
        <v>0</v>
      </c>
      <c r="S215" s="356">
        <v>0</v>
      </c>
      <c r="T215" s="366">
        <v>0</v>
      </c>
      <c r="U215" s="356">
        <v>0</v>
      </c>
      <c r="V215" s="356" t="s">
        <v>112</v>
      </c>
      <c r="W215" s="177">
        <v>794</v>
      </c>
      <c r="X215" s="356">
        <f t="shared" si="301"/>
        <v>3062251.56</v>
      </c>
      <c r="Y215" s="177">
        <v>0</v>
      </c>
      <c r="Z215" s="177">
        <v>0</v>
      </c>
      <c r="AA215" s="177">
        <v>0</v>
      </c>
      <c r="AB215" s="177">
        <v>0</v>
      </c>
      <c r="AC215" s="177">
        <v>0</v>
      </c>
      <c r="AD215" s="177">
        <v>0</v>
      </c>
      <c r="AE215" s="177">
        <v>0</v>
      </c>
      <c r="AF215" s="177">
        <v>0</v>
      </c>
      <c r="AG215" s="177">
        <v>0</v>
      </c>
      <c r="AH215" s="177">
        <v>0</v>
      </c>
      <c r="AI215" s="177">
        <v>0</v>
      </c>
      <c r="AJ215" s="177">
        <f t="shared" ref="AJ215" si="305">ROUND(X215/95.5*3,2)</f>
        <v>96196.38</v>
      </c>
      <c r="AK215" s="177">
        <f t="shared" ref="AK215" si="306">ROUND(X215/95.5*1.5,2)</f>
        <v>48098.19</v>
      </c>
      <c r="AL215" s="177">
        <v>0</v>
      </c>
      <c r="AN215" s="122" t="e">
        <f>I215/#REF!</f>
        <v>#REF!</v>
      </c>
      <c r="AO215" s="122" t="e">
        <f t="shared" si="132"/>
        <v>#DIV/0!</v>
      </c>
      <c r="AP215" s="122" t="e">
        <f t="shared" si="133"/>
        <v>#DIV/0!</v>
      </c>
      <c r="AQ215" s="122" t="e">
        <f t="shared" si="134"/>
        <v>#DIV/0!</v>
      </c>
      <c r="AR215" s="122" t="e">
        <f t="shared" si="135"/>
        <v>#DIV/0!</v>
      </c>
      <c r="AS215" s="122" t="e">
        <f t="shared" si="136"/>
        <v>#DIV/0!</v>
      </c>
      <c r="AT215" s="122" t="e">
        <f t="shared" si="137"/>
        <v>#DIV/0!</v>
      </c>
      <c r="AU215" s="122">
        <f t="shared" si="138"/>
        <v>3856.7400000000002</v>
      </c>
      <c r="AV215" s="122" t="e">
        <f t="shared" si="139"/>
        <v>#DIV/0!</v>
      </c>
      <c r="AW215" s="122" t="e">
        <f t="shared" si="140"/>
        <v>#DIV/0!</v>
      </c>
      <c r="AX215" s="122" t="e">
        <f t="shared" si="141"/>
        <v>#DIV/0!</v>
      </c>
      <c r="AY215" s="122" t="e">
        <f>AI215/#REF!</f>
        <v>#REF!</v>
      </c>
      <c r="AZ215" s="122">
        <v>730.08</v>
      </c>
      <c r="BA215" s="122">
        <v>2070.12</v>
      </c>
      <c r="BB215" s="122">
        <v>848.92</v>
      </c>
      <c r="BC215" s="122">
        <v>819.73</v>
      </c>
      <c r="BD215" s="122">
        <v>611.5</v>
      </c>
      <c r="BE215" s="122">
        <v>1080.04</v>
      </c>
      <c r="BF215" s="122">
        <v>2671800.0099999998</v>
      </c>
      <c r="BG215" s="122">
        <f t="shared" si="142"/>
        <v>4422.8500000000004</v>
      </c>
      <c r="BH215" s="122">
        <v>8748.57</v>
      </c>
      <c r="BI215" s="122">
        <v>3389.61</v>
      </c>
      <c r="BJ215" s="122">
        <v>5995.76</v>
      </c>
      <c r="BK215" s="122">
        <v>548.62</v>
      </c>
      <c r="BL215" s="123" t="e">
        <f t="shared" si="143"/>
        <v>#REF!</v>
      </c>
      <c r="BM215" s="123" t="e">
        <f t="shared" si="144"/>
        <v>#DIV/0!</v>
      </c>
      <c r="BN215" s="123" t="e">
        <f t="shared" si="145"/>
        <v>#DIV/0!</v>
      </c>
      <c r="BO215" s="123" t="e">
        <f t="shared" si="146"/>
        <v>#DIV/0!</v>
      </c>
      <c r="BP215" s="123" t="e">
        <f t="shared" si="147"/>
        <v>#DIV/0!</v>
      </c>
      <c r="BQ215" s="123" t="e">
        <f t="shared" si="148"/>
        <v>#DIV/0!</v>
      </c>
      <c r="BR215" s="123" t="e">
        <f t="shared" si="149"/>
        <v>#DIV/0!</v>
      </c>
      <c r="BS215" s="123" t="str">
        <f t="shared" si="150"/>
        <v xml:space="preserve"> </v>
      </c>
      <c r="BT215" s="123" t="e">
        <f t="shared" si="151"/>
        <v>#DIV/0!</v>
      </c>
      <c r="BU215" s="123" t="e">
        <f t="shared" si="152"/>
        <v>#DIV/0!</v>
      </c>
      <c r="BV215" s="123" t="e">
        <f t="shared" si="153"/>
        <v>#DIV/0!</v>
      </c>
      <c r="BW215" s="123" t="e">
        <f t="shared" si="154"/>
        <v>#REF!</v>
      </c>
      <c r="BY215" s="125">
        <f t="shared" si="298"/>
        <v>2.9999998783738069</v>
      </c>
      <c r="BZ215" s="126">
        <f t="shared" si="299"/>
        <v>1.4999999391869034</v>
      </c>
      <c r="CA215" s="127">
        <f t="shared" si="300"/>
        <v>4038.4711964735516</v>
      </c>
      <c r="CB215" s="122">
        <f t="shared" si="155"/>
        <v>4621.88</v>
      </c>
      <c r="CC215" s="128" t="str">
        <f t="shared" si="156"/>
        <v xml:space="preserve"> </v>
      </c>
    </row>
    <row r="216" spans="1:81" s="124" customFormat="1" ht="43.5" customHeight="1">
      <c r="A216" s="420" t="s">
        <v>58</v>
      </c>
      <c r="B216" s="420"/>
      <c r="C216" s="421">
        <f>SUM(C212:C215)</f>
        <v>12684.369999999999</v>
      </c>
      <c r="D216" s="421"/>
      <c r="E216" s="356"/>
      <c r="F216" s="356"/>
      <c r="G216" s="421">
        <f>ROUND(SUM(G212:G215),2)</f>
        <v>15912212.859999999</v>
      </c>
      <c r="H216" s="421">
        <f t="shared" ref="H216:U216" si="307">SUM(H212:H215)</f>
        <v>0</v>
      </c>
      <c r="I216" s="421">
        <f t="shared" si="307"/>
        <v>0</v>
      </c>
      <c r="J216" s="421">
        <f t="shared" si="307"/>
        <v>0</v>
      </c>
      <c r="K216" s="421">
        <f t="shared" si="307"/>
        <v>0</v>
      </c>
      <c r="L216" s="421">
        <f t="shared" si="307"/>
        <v>0</v>
      </c>
      <c r="M216" s="421">
        <f t="shared" si="307"/>
        <v>0</v>
      </c>
      <c r="N216" s="421">
        <f t="shared" si="307"/>
        <v>0</v>
      </c>
      <c r="O216" s="421">
        <f t="shared" si="307"/>
        <v>0</v>
      </c>
      <c r="P216" s="421">
        <f t="shared" si="307"/>
        <v>0</v>
      </c>
      <c r="Q216" s="421">
        <f t="shared" si="307"/>
        <v>0</v>
      </c>
      <c r="R216" s="421">
        <f t="shared" si="307"/>
        <v>0</v>
      </c>
      <c r="S216" s="421">
        <f t="shared" si="307"/>
        <v>0</v>
      </c>
      <c r="T216" s="422">
        <f t="shared" si="307"/>
        <v>0</v>
      </c>
      <c r="U216" s="421">
        <f t="shared" si="307"/>
        <v>0</v>
      </c>
      <c r="V216" s="356" t="s">
        <v>68</v>
      </c>
      <c r="W216" s="421">
        <f t="shared" ref="W216:AL216" si="308">SUM(W212:W215)</f>
        <v>3922</v>
      </c>
      <c r="X216" s="421">
        <f t="shared" si="308"/>
        <v>15196163.279999999</v>
      </c>
      <c r="Y216" s="421">
        <f t="shared" si="308"/>
        <v>0</v>
      </c>
      <c r="Z216" s="421">
        <f t="shared" si="308"/>
        <v>0</v>
      </c>
      <c r="AA216" s="421">
        <f t="shared" si="308"/>
        <v>0</v>
      </c>
      <c r="AB216" s="421">
        <f t="shared" si="308"/>
        <v>0</v>
      </c>
      <c r="AC216" s="421">
        <f t="shared" si="308"/>
        <v>0</v>
      </c>
      <c r="AD216" s="421">
        <f t="shared" si="308"/>
        <v>0</v>
      </c>
      <c r="AE216" s="421">
        <f t="shared" si="308"/>
        <v>0</v>
      </c>
      <c r="AF216" s="421">
        <f t="shared" si="308"/>
        <v>0</v>
      </c>
      <c r="AG216" s="421">
        <f t="shared" si="308"/>
        <v>0</v>
      </c>
      <c r="AH216" s="421">
        <f t="shared" si="308"/>
        <v>0</v>
      </c>
      <c r="AI216" s="421">
        <f t="shared" si="308"/>
        <v>0</v>
      </c>
      <c r="AJ216" s="421">
        <f t="shared" si="308"/>
        <v>477366.38</v>
      </c>
      <c r="AK216" s="421">
        <f t="shared" si="308"/>
        <v>238683.2</v>
      </c>
      <c r="AL216" s="421">
        <f t="shared" si="308"/>
        <v>0</v>
      </c>
      <c r="AN216" s="122" t="e">
        <f>I216/#REF!</f>
        <v>#REF!</v>
      </c>
      <c r="AO216" s="122" t="e">
        <f t="shared" si="132"/>
        <v>#DIV/0!</v>
      </c>
      <c r="AP216" s="122" t="e">
        <f t="shared" si="133"/>
        <v>#DIV/0!</v>
      </c>
      <c r="AQ216" s="122" t="e">
        <f t="shared" si="134"/>
        <v>#DIV/0!</v>
      </c>
      <c r="AR216" s="122" t="e">
        <f t="shared" si="135"/>
        <v>#DIV/0!</v>
      </c>
      <c r="AS216" s="122" t="e">
        <f t="shared" si="136"/>
        <v>#DIV/0!</v>
      </c>
      <c r="AT216" s="122" t="e">
        <f t="shared" si="137"/>
        <v>#DIV/0!</v>
      </c>
      <c r="AU216" s="122">
        <f t="shared" si="138"/>
        <v>3874.5954309026006</v>
      </c>
      <c r="AV216" s="122" t="e">
        <f t="shared" si="139"/>
        <v>#DIV/0!</v>
      </c>
      <c r="AW216" s="122" t="e">
        <f t="shared" si="140"/>
        <v>#DIV/0!</v>
      </c>
      <c r="AX216" s="122" t="e">
        <f t="shared" si="141"/>
        <v>#DIV/0!</v>
      </c>
      <c r="AY216" s="122" t="e">
        <f>AI216/#REF!</f>
        <v>#REF!</v>
      </c>
      <c r="AZ216" s="122">
        <v>730.08</v>
      </c>
      <c r="BA216" s="122">
        <v>2070.12</v>
      </c>
      <c r="BB216" s="122">
        <v>848.92</v>
      </c>
      <c r="BC216" s="122">
        <v>819.73</v>
      </c>
      <c r="BD216" s="122">
        <v>611.5</v>
      </c>
      <c r="BE216" s="122">
        <v>1080.04</v>
      </c>
      <c r="BF216" s="122">
        <v>2671800.0099999998</v>
      </c>
      <c r="BG216" s="122">
        <f t="shared" si="142"/>
        <v>4422.8500000000004</v>
      </c>
      <c r="BH216" s="122">
        <v>8748.57</v>
      </c>
      <c r="BI216" s="122">
        <v>3389.61</v>
      </c>
      <c r="BJ216" s="122">
        <v>5995.76</v>
      </c>
      <c r="BK216" s="122">
        <v>548.62</v>
      </c>
      <c r="BL216" s="123" t="e">
        <f t="shared" si="143"/>
        <v>#REF!</v>
      </c>
      <c r="BM216" s="123" t="e">
        <f t="shared" si="144"/>
        <v>#DIV/0!</v>
      </c>
      <c r="BN216" s="123" t="e">
        <f t="shared" si="145"/>
        <v>#DIV/0!</v>
      </c>
      <c r="BO216" s="123" t="e">
        <f t="shared" si="146"/>
        <v>#DIV/0!</v>
      </c>
      <c r="BP216" s="123" t="e">
        <f t="shared" si="147"/>
        <v>#DIV/0!</v>
      </c>
      <c r="BQ216" s="123" t="e">
        <f t="shared" si="148"/>
        <v>#DIV/0!</v>
      </c>
      <c r="BR216" s="123" t="e">
        <f t="shared" si="149"/>
        <v>#DIV/0!</v>
      </c>
      <c r="BS216" s="123" t="str">
        <f t="shared" si="150"/>
        <v xml:space="preserve"> </v>
      </c>
      <c r="BT216" s="123" t="e">
        <f t="shared" si="151"/>
        <v>#DIV/0!</v>
      </c>
      <c r="BU216" s="123" t="e">
        <f t="shared" si="152"/>
        <v>#DIV/0!</v>
      </c>
      <c r="BV216" s="123" t="e">
        <f t="shared" si="153"/>
        <v>#DIV/0!</v>
      </c>
      <c r="BW216" s="123" t="e">
        <f t="shared" si="154"/>
        <v>#REF!</v>
      </c>
      <c r="BY216" s="125">
        <f t="shared" si="298"/>
        <v>2.9999999635500099</v>
      </c>
      <c r="BZ216" s="126">
        <f t="shared" si="299"/>
        <v>1.5000000446198154</v>
      </c>
      <c r="CA216" s="127">
        <f t="shared" si="300"/>
        <v>4057.1679908210094</v>
      </c>
      <c r="CB216" s="122">
        <f t="shared" si="155"/>
        <v>4621.88</v>
      </c>
      <c r="CC216" s="128" t="str">
        <f t="shared" si="156"/>
        <v xml:space="preserve"> </v>
      </c>
    </row>
    <row r="217" spans="1:81" s="124" customFormat="1" ht="12" customHeight="1">
      <c r="A217" s="428" t="s">
        <v>976</v>
      </c>
      <c r="B217" s="429"/>
      <c r="C217" s="429"/>
      <c r="D217" s="429"/>
      <c r="E217" s="429"/>
      <c r="F217" s="429"/>
      <c r="G217" s="429"/>
      <c r="H217" s="429"/>
      <c r="I217" s="429"/>
      <c r="J217" s="429"/>
      <c r="K217" s="429"/>
      <c r="L217" s="429"/>
      <c r="M217" s="429"/>
      <c r="N217" s="429"/>
      <c r="O217" s="429"/>
      <c r="P217" s="429"/>
      <c r="Q217" s="429"/>
      <c r="R217" s="429"/>
      <c r="S217" s="429"/>
      <c r="T217" s="429"/>
      <c r="U217" s="429"/>
      <c r="V217" s="429"/>
      <c r="W217" s="429"/>
      <c r="X217" s="429"/>
      <c r="Y217" s="429"/>
      <c r="Z217" s="429"/>
      <c r="AA217" s="429"/>
      <c r="AB217" s="429"/>
      <c r="AC217" s="429"/>
      <c r="AD217" s="429"/>
      <c r="AE217" s="429"/>
      <c r="AF217" s="429"/>
      <c r="AG217" s="429"/>
      <c r="AH217" s="429"/>
      <c r="AI217" s="429"/>
      <c r="AJ217" s="429"/>
      <c r="AK217" s="429"/>
      <c r="AL217" s="430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Y217" s="125"/>
      <c r="BZ217" s="126"/>
      <c r="CA217" s="127"/>
      <c r="CB217" s="122"/>
      <c r="CC217" s="128"/>
    </row>
    <row r="218" spans="1:81" s="124" customFormat="1" ht="12" customHeight="1">
      <c r="A218" s="360">
        <v>168</v>
      </c>
      <c r="B218" s="178" t="s">
        <v>798</v>
      </c>
      <c r="C218" s="415">
        <v>590.20000000000005</v>
      </c>
      <c r="D218" s="370"/>
      <c r="E218" s="356"/>
      <c r="F218" s="356"/>
      <c r="G218" s="362">
        <f>ROUND(H218+U218+X218+Z218+AB218+AD218+AF218+AH218+AI218+AJ218+AK218+AL218,2)</f>
        <v>2177947.52</v>
      </c>
      <c r="H218" s="356">
        <f>I218+K218+M218+O218+Q218+S218</f>
        <v>0</v>
      </c>
      <c r="I218" s="365">
        <v>0</v>
      </c>
      <c r="J218" s="365">
        <v>0</v>
      </c>
      <c r="K218" s="365">
        <v>0</v>
      </c>
      <c r="L218" s="365">
        <v>0</v>
      </c>
      <c r="M218" s="365">
        <v>0</v>
      </c>
      <c r="N218" s="356">
        <v>0</v>
      </c>
      <c r="O218" s="356">
        <v>0</v>
      </c>
      <c r="P218" s="356">
        <v>0</v>
      </c>
      <c r="Q218" s="356">
        <v>0</v>
      </c>
      <c r="R218" s="356">
        <v>0</v>
      </c>
      <c r="S218" s="356">
        <v>0</v>
      </c>
      <c r="T218" s="366">
        <v>0</v>
      </c>
      <c r="U218" s="356">
        <v>0</v>
      </c>
      <c r="V218" s="356" t="s">
        <v>112</v>
      </c>
      <c r="W218" s="356">
        <v>539.29999999999995</v>
      </c>
      <c r="X218" s="356">
        <f t="shared" ref="X218" si="309">ROUND(IF(V218="СК",3856.74,3886.86)*W218,2)</f>
        <v>2079939.88</v>
      </c>
      <c r="Y218" s="177">
        <v>0</v>
      </c>
      <c r="Z218" s="177">
        <v>0</v>
      </c>
      <c r="AA218" s="177">
        <v>0</v>
      </c>
      <c r="AB218" s="177">
        <v>0</v>
      </c>
      <c r="AC218" s="177">
        <v>0</v>
      </c>
      <c r="AD218" s="177">
        <v>0</v>
      </c>
      <c r="AE218" s="177">
        <v>0</v>
      </c>
      <c r="AF218" s="177">
        <v>0</v>
      </c>
      <c r="AG218" s="177">
        <v>0</v>
      </c>
      <c r="AH218" s="177">
        <v>0</v>
      </c>
      <c r="AI218" s="177">
        <v>0</v>
      </c>
      <c r="AJ218" s="177">
        <f t="shared" ref="AJ218" si="310">ROUND(X218/95.5*3,2)</f>
        <v>65338.43</v>
      </c>
      <c r="AK218" s="177">
        <f t="shared" ref="AK218" si="311">ROUND(X218/95.5*1.5,2)</f>
        <v>32669.21</v>
      </c>
      <c r="AL218" s="177">
        <v>0</v>
      </c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Y218" s="125"/>
      <c r="BZ218" s="126"/>
      <c r="CA218" s="127"/>
      <c r="CB218" s="122"/>
      <c r="CC218" s="128"/>
    </row>
    <row r="219" spans="1:81" s="124" customFormat="1" ht="43.5" customHeight="1">
      <c r="A219" s="424" t="s">
        <v>977</v>
      </c>
      <c r="B219" s="424"/>
      <c r="C219" s="425">
        <f>SUM(C218)</f>
        <v>590.20000000000005</v>
      </c>
      <c r="D219" s="426"/>
      <c r="E219" s="425"/>
      <c r="F219" s="425"/>
      <c r="G219" s="425">
        <f>ROUND(SUM(G218),2)</f>
        <v>2177947.52</v>
      </c>
      <c r="H219" s="425">
        <f t="shared" ref="H219:U219" si="312">SUM(H218)</f>
        <v>0</v>
      </c>
      <c r="I219" s="425">
        <f t="shared" si="312"/>
        <v>0</v>
      </c>
      <c r="J219" s="425">
        <f t="shared" si="312"/>
        <v>0</v>
      </c>
      <c r="K219" s="425">
        <f t="shared" si="312"/>
        <v>0</v>
      </c>
      <c r="L219" s="425">
        <f t="shared" si="312"/>
        <v>0</v>
      </c>
      <c r="M219" s="425">
        <f t="shared" si="312"/>
        <v>0</v>
      </c>
      <c r="N219" s="425">
        <f t="shared" si="312"/>
        <v>0</v>
      </c>
      <c r="O219" s="425">
        <f t="shared" si="312"/>
        <v>0</v>
      </c>
      <c r="P219" s="425">
        <f t="shared" si="312"/>
        <v>0</v>
      </c>
      <c r="Q219" s="425">
        <f t="shared" si="312"/>
        <v>0</v>
      </c>
      <c r="R219" s="425">
        <f t="shared" si="312"/>
        <v>0</v>
      </c>
      <c r="S219" s="425">
        <f t="shared" si="312"/>
        <v>0</v>
      </c>
      <c r="T219" s="431">
        <f t="shared" si="312"/>
        <v>0</v>
      </c>
      <c r="U219" s="425">
        <f t="shared" si="312"/>
        <v>0</v>
      </c>
      <c r="V219" s="425" t="s">
        <v>68</v>
      </c>
      <c r="W219" s="425">
        <f>SUM(W218)</f>
        <v>539.29999999999995</v>
      </c>
      <c r="X219" s="425">
        <f>SUM(X218)</f>
        <v>2079939.88</v>
      </c>
      <c r="Y219" s="425">
        <f t="shared" ref="Y219:AL219" si="313">SUM(Y218)</f>
        <v>0</v>
      </c>
      <c r="Z219" s="425">
        <f t="shared" si="313"/>
        <v>0</v>
      </c>
      <c r="AA219" s="425">
        <f t="shared" si="313"/>
        <v>0</v>
      </c>
      <c r="AB219" s="425">
        <f t="shared" si="313"/>
        <v>0</v>
      </c>
      <c r="AC219" s="425">
        <f t="shared" si="313"/>
        <v>0</v>
      </c>
      <c r="AD219" s="425">
        <f t="shared" si="313"/>
        <v>0</v>
      </c>
      <c r="AE219" s="425">
        <f t="shared" si="313"/>
        <v>0</v>
      </c>
      <c r="AF219" s="425">
        <f t="shared" si="313"/>
        <v>0</v>
      </c>
      <c r="AG219" s="425">
        <f t="shared" si="313"/>
        <v>0</v>
      </c>
      <c r="AH219" s="425">
        <f t="shared" si="313"/>
        <v>0</v>
      </c>
      <c r="AI219" s="425">
        <f t="shared" si="313"/>
        <v>0</v>
      </c>
      <c r="AJ219" s="425">
        <f t="shared" si="313"/>
        <v>65338.43</v>
      </c>
      <c r="AK219" s="425">
        <f t="shared" si="313"/>
        <v>32669.21</v>
      </c>
      <c r="AL219" s="425">
        <f t="shared" si="313"/>
        <v>0</v>
      </c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  <c r="BH219" s="122"/>
      <c r="BI219" s="122"/>
      <c r="BJ219" s="122"/>
      <c r="BK219" s="122"/>
      <c r="BL219" s="123"/>
      <c r="BM219" s="123"/>
      <c r="BN219" s="123"/>
      <c r="BO219" s="123"/>
      <c r="BP219" s="123"/>
      <c r="BQ219" s="123"/>
      <c r="BR219" s="123"/>
      <c r="BS219" s="123"/>
      <c r="BT219" s="123"/>
      <c r="BU219" s="123"/>
      <c r="BV219" s="123"/>
      <c r="BW219" s="123"/>
      <c r="BY219" s="125"/>
      <c r="BZ219" s="126"/>
      <c r="CA219" s="127"/>
      <c r="CB219" s="122"/>
      <c r="CC219" s="128"/>
    </row>
    <row r="220" spans="1:81" s="124" customFormat="1" ht="12" customHeight="1">
      <c r="A220" s="417" t="s">
        <v>78</v>
      </c>
      <c r="B220" s="418"/>
      <c r="C220" s="418"/>
      <c r="D220" s="418"/>
      <c r="E220" s="418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18"/>
      <c r="AA220" s="418"/>
      <c r="AB220" s="418"/>
      <c r="AC220" s="418"/>
      <c r="AD220" s="418"/>
      <c r="AE220" s="418"/>
      <c r="AF220" s="418"/>
      <c r="AG220" s="418"/>
      <c r="AH220" s="418"/>
      <c r="AI220" s="418"/>
      <c r="AJ220" s="418"/>
      <c r="AK220" s="418"/>
      <c r="AL220" s="419"/>
      <c r="AN220" s="122" t="e">
        <f>I220/#REF!</f>
        <v>#REF!</v>
      </c>
      <c r="AO220" s="122" t="e">
        <f t="shared" ref="AO220:AO222" si="314">K220/J220</f>
        <v>#DIV/0!</v>
      </c>
      <c r="AP220" s="122" t="e">
        <f t="shared" ref="AP220:AP222" si="315">M220/L220</f>
        <v>#DIV/0!</v>
      </c>
      <c r="AQ220" s="122" t="e">
        <f t="shared" ref="AQ220:AQ222" si="316">O220/N220</f>
        <v>#DIV/0!</v>
      </c>
      <c r="AR220" s="122" t="e">
        <f t="shared" ref="AR220:AR222" si="317">Q220/P220</f>
        <v>#DIV/0!</v>
      </c>
      <c r="AS220" s="122" t="e">
        <f t="shared" ref="AS220:AS222" si="318">S220/R220</f>
        <v>#DIV/0!</v>
      </c>
      <c r="AT220" s="122" t="e">
        <f t="shared" ref="AT220:AT222" si="319">U220/T220</f>
        <v>#DIV/0!</v>
      </c>
      <c r="AU220" s="122" t="e">
        <f t="shared" ref="AU220:AU222" si="320">X220/W220</f>
        <v>#DIV/0!</v>
      </c>
      <c r="AV220" s="122" t="e">
        <f t="shared" ref="AV220:AV222" si="321">Z220/Y220</f>
        <v>#DIV/0!</v>
      </c>
      <c r="AW220" s="122" t="e">
        <f t="shared" ref="AW220:AW222" si="322">AB220/AA220</f>
        <v>#DIV/0!</v>
      </c>
      <c r="AX220" s="122" t="e">
        <f t="shared" ref="AX220:AX222" si="323">AH220/AG220</f>
        <v>#DIV/0!</v>
      </c>
      <c r="AY220" s="122" t="e">
        <f>AI220/#REF!</f>
        <v>#REF!</v>
      </c>
      <c r="AZ220" s="122">
        <v>730.08</v>
      </c>
      <c r="BA220" s="122">
        <v>2070.12</v>
      </c>
      <c r="BB220" s="122">
        <v>848.92</v>
      </c>
      <c r="BC220" s="122">
        <v>819.73</v>
      </c>
      <c r="BD220" s="122">
        <v>611.5</v>
      </c>
      <c r="BE220" s="122">
        <v>1080.04</v>
      </c>
      <c r="BF220" s="122">
        <v>2671800.0099999998</v>
      </c>
      <c r="BG220" s="122">
        <f t="shared" ref="BG220:BG222" si="324">IF(V220="ПК",4607.6,4422.85)</f>
        <v>4422.8500000000004</v>
      </c>
      <c r="BH220" s="122">
        <v>8748.57</v>
      </c>
      <c r="BI220" s="122">
        <v>3389.61</v>
      </c>
      <c r="BJ220" s="122">
        <v>5995.76</v>
      </c>
      <c r="BK220" s="122">
        <v>548.62</v>
      </c>
      <c r="BL220" s="123" t="e">
        <f t="shared" ref="BL220:BL222" si="325">IF(AN220&gt;AZ220, "+", " ")</f>
        <v>#REF!</v>
      </c>
      <c r="BM220" s="123" t="e">
        <f t="shared" ref="BM220:BM222" si="326">IF(AO220&gt;BA220, "+", " ")</f>
        <v>#DIV/0!</v>
      </c>
      <c r="BN220" s="123" t="e">
        <f t="shared" ref="BN220:BN222" si="327">IF(AP220&gt;BB220, "+", " ")</f>
        <v>#DIV/0!</v>
      </c>
      <c r="BO220" s="123" t="e">
        <f t="shared" ref="BO220:BO222" si="328">IF(AQ220&gt;BC220, "+", " ")</f>
        <v>#DIV/0!</v>
      </c>
      <c r="BP220" s="123" t="e">
        <f t="shared" ref="BP220:BP222" si="329">IF(AR220&gt;BD220, "+", " ")</f>
        <v>#DIV/0!</v>
      </c>
      <c r="BQ220" s="123" t="e">
        <f t="shared" ref="BQ220:BQ222" si="330">IF(AS220&gt;BE220, "+", " ")</f>
        <v>#DIV/0!</v>
      </c>
      <c r="BR220" s="123" t="e">
        <f t="shared" ref="BR220:BR222" si="331">IF(AT220&gt;BF220, "+", " ")</f>
        <v>#DIV/0!</v>
      </c>
      <c r="BS220" s="123" t="e">
        <f t="shared" ref="BS220:BS222" si="332">IF(AU220&gt;BG220, "+", " ")</f>
        <v>#DIV/0!</v>
      </c>
      <c r="BT220" s="123" t="e">
        <f t="shared" ref="BT220:BT222" si="333">IF(AV220&gt;BH220, "+", " ")</f>
        <v>#DIV/0!</v>
      </c>
      <c r="BU220" s="123" t="e">
        <f t="shared" ref="BU220:BU222" si="334">IF(AW220&gt;BI220, "+", " ")</f>
        <v>#DIV/0!</v>
      </c>
      <c r="BV220" s="123" t="e">
        <f t="shared" ref="BV220:BV222" si="335">IF(AX220&gt;BJ220, "+", " ")</f>
        <v>#DIV/0!</v>
      </c>
      <c r="BW220" s="123" t="e">
        <f t="shared" ref="BW220:BW222" si="336">IF(AY220&gt;BK220, "+", " ")</f>
        <v>#REF!</v>
      </c>
      <c r="BY220" s="125" t="e">
        <f t="shared" ref="BY220:BY222" si="337">AJ220/G220*100</f>
        <v>#DIV/0!</v>
      </c>
      <c r="BZ220" s="126" t="e">
        <f t="shared" ref="BZ220:BZ222" si="338">AK220/G220*100</f>
        <v>#DIV/0!</v>
      </c>
      <c r="CA220" s="127" t="e">
        <f t="shared" ref="CA220:CA222" si="339">G220/W220</f>
        <v>#DIV/0!</v>
      </c>
      <c r="CB220" s="122">
        <f t="shared" ref="CB220:CB222" si="340">IF(V220="ПК",4814.95,4621.88)</f>
        <v>4621.88</v>
      </c>
      <c r="CC220" s="128" t="e">
        <f t="shared" ref="CC220:CC222" si="341">IF(CA220&gt;CB220, "+", " ")</f>
        <v>#DIV/0!</v>
      </c>
    </row>
    <row r="221" spans="1:81" s="124" customFormat="1" ht="12" customHeight="1">
      <c r="A221" s="360">
        <v>169</v>
      </c>
      <c r="B221" s="432" t="s">
        <v>803</v>
      </c>
      <c r="C221" s="356">
        <f>4576.57+103.1</f>
        <v>4679.67</v>
      </c>
      <c r="D221" s="370"/>
      <c r="E221" s="356"/>
      <c r="F221" s="356"/>
      <c r="G221" s="362">
        <f t="shared" ref="G221:G226" si="342">ROUND(H221+U221+X221+Z221+AB221+AD221+AF221+AH221+AI221+AJ221+AK221+AL221,2)</f>
        <v>1090387.23</v>
      </c>
      <c r="H221" s="356">
        <f t="shared" ref="H221:H226" si="343">I221+K221+M221+O221+Q221+S221</f>
        <v>0</v>
      </c>
      <c r="I221" s="365">
        <v>0</v>
      </c>
      <c r="J221" s="365">
        <v>0</v>
      </c>
      <c r="K221" s="365">
        <v>0</v>
      </c>
      <c r="L221" s="365">
        <v>0</v>
      </c>
      <c r="M221" s="365">
        <v>0</v>
      </c>
      <c r="N221" s="356">
        <v>0</v>
      </c>
      <c r="O221" s="356">
        <v>0</v>
      </c>
      <c r="P221" s="356">
        <v>0</v>
      </c>
      <c r="Q221" s="356">
        <v>0</v>
      </c>
      <c r="R221" s="356">
        <v>0</v>
      </c>
      <c r="S221" s="356">
        <v>0</v>
      </c>
      <c r="T221" s="366">
        <v>0</v>
      </c>
      <c r="U221" s="356">
        <v>0</v>
      </c>
      <c r="V221" s="356" t="s">
        <v>112</v>
      </c>
      <c r="W221" s="356">
        <v>270</v>
      </c>
      <c r="X221" s="356">
        <f t="shared" ref="X221:X226" si="344">ROUND(IF(V221="СК",3856.74,3886.86)*W221,2)</f>
        <v>1041319.8</v>
      </c>
      <c r="Y221" s="177">
        <v>0</v>
      </c>
      <c r="Z221" s="177">
        <v>0</v>
      </c>
      <c r="AA221" s="177">
        <v>0</v>
      </c>
      <c r="AB221" s="177">
        <v>0</v>
      </c>
      <c r="AC221" s="177">
        <v>0</v>
      </c>
      <c r="AD221" s="177">
        <v>0</v>
      </c>
      <c r="AE221" s="177">
        <v>0</v>
      </c>
      <c r="AF221" s="177">
        <v>0</v>
      </c>
      <c r="AG221" s="177">
        <v>0</v>
      </c>
      <c r="AH221" s="177">
        <v>0</v>
      </c>
      <c r="AI221" s="177">
        <v>0</v>
      </c>
      <c r="AJ221" s="177">
        <f t="shared" ref="AJ221:AJ226" si="345">ROUND(X221/95.5*3,2)</f>
        <v>32711.62</v>
      </c>
      <c r="AK221" s="177">
        <f t="shared" ref="AK221:AK226" si="346">ROUND(X221/95.5*1.5,2)</f>
        <v>16355.81</v>
      </c>
      <c r="AL221" s="177">
        <v>0</v>
      </c>
      <c r="AN221" s="122" t="e">
        <f>I221/#REF!</f>
        <v>#REF!</v>
      </c>
      <c r="AO221" s="122" t="e">
        <f t="shared" si="314"/>
        <v>#DIV/0!</v>
      </c>
      <c r="AP221" s="122" t="e">
        <f t="shared" si="315"/>
        <v>#DIV/0!</v>
      </c>
      <c r="AQ221" s="122" t="e">
        <f t="shared" si="316"/>
        <v>#DIV/0!</v>
      </c>
      <c r="AR221" s="122" t="e">
        <f t="shared" si="317"/>
        <v>#DIV/0!</v>
      </c>
      <c r="AS221" s="122" t="e">
        <f t="shared" si="318"/>
        <v>#DIV/0!</v>
      </c>
      <c r="AT221" s="122" t="e">
        <f t="shared" si="319"/>
        <v>#DIV/0!</v>
      </c>
      <c r="AU221" s="122">
        <f t="shared" si="320"/>
        <v>3856.7400000000002</v>
      </c>
      <c r="AV221" s="122" t="e">
        <f t="shared" si="321"/>
        <v>#DIV/0!</v>
      </c>
      <c r="AW221" s="122" t="e">
        <f t="shared" si="322"/>
        <v>#DIV/0!</v>
      </c>
      <c r="AX221" s="122" t="e">
        <f t="shared" si="323"/>
        <v>#DIV/0!</v>
      </c>
      <c r="AY221" s="122" t="e">
        <f>AI221/#REF!</f>
        <v>#REF!</v>
      </c>
      <c r="AZ221" s="122">
        <v>730.08</v>
      </c>
      <c r="BA221" s="122">
        <v>2070.12</v>
      </c>
      <c r="BB221" s="122">
        <v>848.92</v>
      </c>
      <c r="BC221" s="122">
        <v>819.73</v>
      </c>
      <c r="BD221" s="122">
        <v>611.5</v>
      </c>
      <c r="BE221" s="122">
        <v>1080.04</v>
      </c>
      <c r="BF221" s="122">
        <v>2671800.0099999998</v>
      </c>
      <c r="BG221" s="122">
        <f t="shared" si="324"/>
        <v>4422.8500000000004</v>
      </c>
      <c r="BH221" s="122">
        <v>8748.57</v>
      </c>
      <c r="BI221" s="122">
        <v>3389.61</v>
      </c>
      <c r="BJ221" s="122">
        <v>5995.76</v>
      </c>
      <c r="BK221" s="122">
        <v>548.62</v>
      </c>
      <c r="BL221" s="123" t="e">
        <f t="shared" si="325"/>
        <v>#REF!</v>
      </c>
      <c r="BM221" s="123" t="e">
        <f t="shared" si="326"/>
        <v>#DIV/0!</v>
      </c>
      <c r="BN221" s="123" t="e">
        <f t="shared" si="327"/>
        <v>#DIV/0!</v>
      </c>
      <c r="BO221" s="123" t="e">
        <f t="shared" si="328"/>
        <v>#DIV/0!</v>
      </c>
      <c r="BP221" s="123" t="e">
        <f t="shared" si="329"/>
        <v>#DIV/0!</v>
      </c>
      <c r="BQ221" s="123" t="e">
        <f t="shared" si="330"/>
        <v>#DIV/0!</v>
      </c>
      <c r="BR221" s="123" t="e">
        <f t="shared" si="331"/>
        <v>#DIV/0!</v>
      </c>
      <c r="BS221" s="123" t="str">
        <f t="shared" si="332"/>
        <v xml:space="preserve"> </v>
      </c>
      <c r="BT221" s="123" t="e">
        <f t="shared" si="333"/>
        <v>#DIV/0!</v>
      </c>
      <c r="BU221" s="123" t="e">
        <f t="shared" si="334"/>
        <v>#DIV/0!</v>
      </c>
      <c r="BV221" s="123" t="e">
        <f t="shared" si="335"/>
        <v>#DIV/0!</v>
      </c>
      <c r="BW221" s="123" t="e">
        <f t="shared" si="336"/>
        <v>#REF!</v>
      </c>
      <c r="BY221" s="125">
        <f t="shared" si="337"/>
        <v>3.000000284302669</v>
      </c>
      <c r="BZ221" s="126">
        <f t="shared" si="338"/>
        <v>1.5000001421513345</v>
      </c>
      <c r="CA221" s="127">
        <f t="shared" si="339"/>
        <v>4038.471222222222</v>
      </c>
      <c r="CB221" s="122">
        <f t="shared" si="340"/>
        <v>4621.88</v>
      </c>
      <c r="CC221" s="128" t="str">
        <f t="shared" si="341"/>
        <v xml:space="preserve"> </v>
      </c>
    </row>
    <row r="222" spans="1:81" s="124" customFormat="1" ht="12" customHeight="1">
      <c r="A222" s="360">
        <v>170</v>
      </c>
      <c r="B222" s="432" t="s">
        <v>801</v>
      </c>
      <c r="C222" s="356">
        <f>4576.57+103.1</f>
        <v>4679.67</v>
      </c>
      <c r="D222" s="370"/>
      <c r="E222" s="356"/>
      <c r="F222" s="356"/>
      <c r="G222" s="362">
        <f t="shared" si="342"/>
        <v>1741550.32</v>
      </c>
      <c r="H222" s="356">
        <f t="shared" si="343"/>
        <v>0</v>
      </c>
      <c r="I222" s="365">
        <v>0</v>
      </c>
      <c r="J222" s="365">
        <v>0</v>
      </c>
      <c r="K222" s="365">
        <v>0</v>
      </c>
      <c r="L222" s="365">
        <v>0</v>
      </c>
      <c r="M222" s="365">
        <v>0</v>
      </c>
      <c r="N222" s="356">
        <v>0</v>
      </c>
      <c r="O222" s="356">
        <v>0</v>
      </c>
      <c r="P222" s="356">
        <v>0</v>
      </c>
      <c r="Q222" s="356">
        <v>0</v>
      </c>
      <c r="R222" s="356">
        <v>0</v>
      </c>
      <c r="S222" s="356">
        <v>0</v>
      </c>
      <c r="T222" s="366">
        <v>0</v>
      </c>
      <c r="U222" s="356">
        <v>0</v>
      </c>
      <c r="V222" s="356" t="s">
        <v>112</v>
      </c>
      <c r="W222" s="356">
        <v>431.24</v>
      </c>
      <c r="X222" s="356">
        <f t="shared" si="344"/>
        <v>1663180.56</v>
      </c>
      <c r="Y222" s="177">
        <v>0</v>
      </c>
      <c r="Z222" s="177">
        <v>0</v>
      </c>
      <c r="AA222" s="177">
        <v>0</v>
      </c>
      <c r="AB222" s="177">
        <v>0</v>
      </c>
      <c r="AC222" s="177">
        <v>0</v>
      </c>
      <c r="AD222" s="177">
        <v>0</v>
      </c>
      <c r="AE222" s="177">
        <v>0</v>
      </c>
      <c r="AF222" s="177">
        <v>0</v>
      </c>
      <c r="AG222" s="177">
        <v>0</v>
      </c>
      <c r="AH222" s="177">
        <v>0</v>
      </c>
      <c r="AI222" s="177">
        <v>0</v>
      </c>
      <c r="AJ222" s="177">
        <f t="shared" si="345"/>
        <v>52246.51</v>
      </c>
      <c r="AK222" s="177">
        <f t="shared" si="346"/>
        <v>26123.25</v>
      </c>
      <c r="AL222" s="177">
        <v>0</v>
      </c>
      <c r="AN222" s="122" t="e">
        <f>I222/#REF!</f>
        <v>#REF!</v>
      </c>
      <c r="AO222" s="122" t="e">
        <f t="shared" si="314"/>
        <v>#DIV/0!</v>
      </c>
      <c r="AP222" s="122" t="e">
        <f t="shared" si="315"/>
        <v>#DIV/0!</v>
      </c>
      <c r="AQ222" s="122" t="e">
        <f t="shared" si="316"/>
        <v>#DIV/0!</v>
      </c>
      <c r="AR222" s="122" t="e">
        <f t="shared" si="317"/>
        <v>#DIV/0!</v>
      </c>
      <c r="AS222" s="122" t="e">
        <f t="shared" si="318"/>
        <v>#DIV/0!</v>
      </c>
      <c r="AT222" s="122" t="e">
        <f t="shared" si="319"/>
        <v>#DIV/0!</v>
      </c>
      <c r="AU222" s="122">
        <f t="shared" si="320"/>
        <v>3856.7400055653466</v>
      </c>
      <c r="AV222" s="122" t="e">
        <f t="shared" si="321"/>
        <v>#DIV/0!</v>
      </c>
      <c r="AW222" s="122" t="e">
        <f t="shared" si="322"/>
        <v>#DIV/0!</v>
      </c>
      <c r="AX222" s="122" t="e">
        <f t="shared" si="323"/>
        <v>#DIV/0!</v>
      </c>
      <c r="AY222" s="122" t="e">
        <f>AI222/#REF!</f>
        <v>#REF!</v>
      </c>
      <c r="AZ222" s="122">
        <v>730.08</v>
      </c>
      <c r="BA222" s="122">
        <v>2070.12</v>
      </c>
      <c r="BB222" s="122">
        <v>848.92</v>
      </c>
      <c r="BC222" s="122">
        <v>819.73</v>
      </c>
      <c r="BD222" s="122">
        <v>611.5</v>
      </c>
      <c r="BE222" s="122">
        <v>1080.04</v>
      </c>
      <c r="BF222" s="122">
        <v>2671800.0099999998</v>
      </c>
      <c r="BG222" s="122">
        <f t="shared" si="324"/>
        <v>4422.8500000000004</v>
      </c>
      <c r="BH222" s="122">
        <v>8748.57</v>
      </c>
      <c r="BI222" s="122">
        <v>3389.61</v>
      </c>
      <c r="BJ222" s="122">
        <v>5995.76</v>
      </c>
      <c r="BK222" s="122">
        <v>548.62</v>
      </c>
      <c r="BL222" s="123" t="e">
        <f t="shared" si="325"/>
        <v>#REF!</v>
      </c>
      <c r="BM222" s="123" t="e">
        <f t="shared" si="326"/>
        <v>#DIV/0!</v>
      </c>
      <c r="BN222" s="123" t="e">
        <f t="shared" si="327"/>
        <v>#DIV/0!</v>
      </c>
      <c r="BO222" s="123" t="e">
        <f t="shared" si="328"/>
        <v>#DIV/0!</v>
      </c>
      <c r="BP222" s="123" t="e">
        <f t="shared" si="329"/>
        <v>#DIV/0!</v>
      </c>
      <c r="BQ222" s="123" t="e">
        <f t="shared" si="330"/>
        <v>#DIV/0!</v>
      </c>
      <c r="BR222" s="123" t="e">
        <f t="shared" si="331"/>
        <v>#DIV/0!</v>
      </c>
      <c r="BS222" s="123" t="str">
        <f t="shared" si="332"/>
        <v xml:space="preserve"> </v>
      </c>
      <c r="BT222" s="123" t="e">
        <f t="shared" si="333"/>
        <v>#DIV/0!</v>
      </c>
      <c r="BU222" s="123" t="e">
        <f t="shared" si="334"/>
        <v>#DIV/0!</v>
      </c>
      <c r="BV222" s="123" t="e">
        <f t="shared" si="335"/>
        <v>#DIV/0!</v>
      </c>
      <c r="BW222" s="123" t="e">
        <f t="shared" si="336"/>
        <v>#REF!</v>
      </c>
      <c r="BY222" s="125">
        <f t="shared" si="337"/>
        <v>3.0000000229680417</v>
      </c>
      <c r="BZ222" s="126">
        <f t="shared" si="338"/>
        <v>1.4999997243835022</v>
      </c>
      <c r="CA222" s="127">
        <f t="shared" si="339"/>
        <v>4038.4711993321584</v>
      </c>
      <c r="CB222" s="122">
        <f t="shared" si="340"/>
        <v>4621.88</v>
      </c>
      <c r="CC222" s="128" t="str">
        <f t="shared" si="341"/>
        <v xml:space="preserve"> </v>
      </c>
    </row>
    <row r="223" spans="1:81" s="124" customFormat="1" ht="12" customHeight="1">
      <c r="A223" s="360">
        <v>171</v>
      </c>
      <c r="B223" s="432" t="s">
        <v>812</v>
      </c>
      <c r="C223" s="356"/>
      <c r="D223" s="370"/>
      <c r="E223" s="356"/>
      <c r="F223" s="356"/>
      <c r="G223" s="362">
        <f t="shared" si="342"/>
        <v>1872204.81</v>
      </c>
      <c r="H223" s="356">
        <f t="shared" si="343"/>
        <v>0</v>
      </c>
      <c r="I223" s="365">
        <v>0</v>
      </c>
      <c r="J223" s="365">
        <v>0</v>
      </c>
      <c r="K223" s="365">
        <v>0</v>
      </c>
      <c r="L223" s="365">
        <v>0</v>
      </c>
      <c r="M223" s="365">
        <v>0</v>
      </c>
      <c r="N223" s="356">
        <v>0</v>
      </c>
      <c r="O223" s="356">
        <v>0</v>
      </c>
      <c r="P223" s="356">
        <v>0</v>
      </c>
      <c r="Q223" s="356">
        <v>0</v>
      </c>
      <c r="R223" s="356">
        <v>0</v>
      </c>
      <c r="S223" s="356">
        <v>0</v>
      </c>
      <c r="T223" s="366">
        <v>0</v>
      </c>
      <c r="U223" s="356">
        <v>0</v>
      </c>
      <c r="V223" s="356" t="s">
        <v>111</v>
      </c>
      <c r="W223" s="356">
        <v>460</v>
      </c>
      <c r="X223" s="356">
        <f t="shared" si="344"/>
        <v>1787955.6</v>
      </c>
      <c r="Y223" s="177">
        <v>0</v>
      </c>
      <c r="Z223" s="177">
        <v>0</v>
      </c>
      <c r="AA223" s="177">
        <v>0</v>
      </c>
      <c r="AB223" s="177">
        <v>0</v>
      </c>
      <c r="AC223" s="177">
        <v>0</v>
      </c>
      <c r="AD223" s="177">
        <v>0</v>
      </c>
      <c r="AE223" s="177">
        <v>0</v>
      </c>
      <c r="AF223" s="177">
        <v>0</v>
      </c>
      <c r="AG223" s="177">
        <v>0</v>
      </c>
      <c r="AH223" s="177">
        <v>0</v>
      </c>
      <c r="AI223" s="177">
        <v>0</v>
      </c>
      <c r="AJ223" s="177">
        <f t="shared" si="345"/>
        <v>56166.14</v>
      </c>
      <c r="AK223" s="177">
        <f t="shared" si="346"/>
        <v>28083.07</v>
      </c>
      <c r="AL223" s="177">
        <v>0</v>
      </c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  <c r="BG223" s="122"/>
      <c r="BH223" s="122"/>
      <c r="BI223" s="122"/>
      <c r="BJ223" s="122"/>
      <c r="BK223" s="122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3"/>
      <c r="BW223" s="123"/>
      <c r="BY223" s="125"/>
      <c r="BZ223" s="126"/>
      <c r="CA223" s="127"/>
      <c r="CB223" s="122"/>
      <c r="CC223" s="128"/>
    </row>
    <row r="224" spans="1:81" s="124" customFormat="1" ht="12" customHeight="1">
      <c r="A224" s="360">
        <v>172</v>
      </c>
      <c r="B224" s="432" t="s">
        <v>813</v>
      </c>
      <c r="C224" s="356"/>
      <c r="D224" s="370"/>
      <c r="E224" s="356"/>
      <c r="F224" s="356"/>
      <c r="G224" s="362">
        <f t="shared" si="342"/>
        <v>2567256.14</v>
      </c>
      <c r="H224" s="356">
        <f t="shared" si="343"/>
        <v>0</v>
      </c>
      <c r="I224" s="365">
        <v>0</v>
      </c>
      <c r="J224" s="365">
        <v>0</v>
      </c>
      <c r="K224" s="365">
        <v>0</v>
      </c>
      <c r="L224" s="365">
        <v>0</v>
      </c>
      <c r="M224" s="365">
        <v>0</v>
      </c>
      <c r="N224" s="356">
        <v>0</v>
      </c>
      <c r="O224" s="356">
        <v>0</v>
      </c>
      <c r="P224" s="356">
        <v>0</v>
      </c>
      <c r="Q224" s="356">
        <v>0</v>
      </c>
      <c r="R224" s="356">
        <v>0</v>
      </c>
      <c r="S224" s="356">
        <v>0</v>
      </c>
      <c r="T224" s="366">
        <v>0</v>
      </c>
      <c r="U224" s="356">
        <v>0</v>
      </c>
      <c r="V224" s="356" t="s">
        <v>112</v>
      </c>
      <c r="W224" s="356">
        <v>635.70000000000005</v>
      </c>
      <c r="X224" s="356">
        <f t="shared" si="344"/>
        <v>2451729.62</v>
      </c>
      <c r="Y224" s="177">
        <v>0</v>
      </c>
      <c r="Z224" s="177">
        <v>0</v>
      </c>
      <c r="AA224" s="177">
        <v>0</v>
      </c>
      <c r="AB224" s="177">
        <v>0</v>
      </c>
      <c r="AC224" s="177">
        <v>0</v>
      </c>
      <c r="AD224" s="177">
        <v>0</v>
      </c>
      <c r="AE224" s="177">
        <v>0</v>
      </c>
      <c r="AF224" s="177">
        <v>0</v>
      </c>
      <c r="AG224" s="177">
        <v>0</v>
      </c>
      <c r="AH224" s="177">
        <v>0</v>
      </c>
      <c r="AI224" s="177">
        <v>0</v>
      </c>
      <c r="AJ224" s="177">
        <f t="shared" si="345"/>
        <v>77017.679999999993</v>
      </c>
      <c r="AK224" s="177">
        <f t="shared" si="346"/>
        <v>38508.839999999997</v>
      </c>
      <c r="AL224" s="177">
        <v>0</v>
      </c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  <c r="BH224" s="122"/>
      <c r="BI224" s="122"/>
      <c r="BJ224" s="122"/>
      <c r="BK224" s="122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Y224" s="125"/>
      <c r="BZ224" s="126"/>
      <c r="CA224" s="127"/>
      <c r="CB224" s="122"/>
      <c r="CC224" s="128"/>
    </row>
    <row r="225" spans="1:81" s="124" customFormat="1" ht="12" customHeight="1">
      <c r="A225" s="360">
        <v>173</v>
      </c>
      <c r="B225" s="432" t="s">
        <v>814</v>
      </c>
      <c r="C225" s="356"/>
      <c r="D225" s="370"/>
      <c r="E225" s="356"/>
      <c r="F225" s="356"/>
      <c r="G225" s="362">
        <f t="shared" si="342"/>
        <v>2279205.87</v>
      </c>
      <c r="H225" s="356">
        <f t="shared" si="343"/>
        <v>0</v>
      </c>
      <c r="I225" s="365">
        <v>0</v>
      </c>
      <c r="J225" s="365">
        <v>0</v>
      </c>
      <c r="K225" s="365">
        <v>0</v>
      </c>
      <c r="L225" s="365">
        <v>0</v>
      </c>
      <c r="M225" s="365">
        <v>0</v>
      </c>
      <c r="N225" s="356">
        <v>0</v>
      </c>
      <c r="O225" s="356">
        <v>0</v>
      </c>
      <c r="P225" s="356">
        <v>0</v>
      </c>
      <c r="Q225" s="356">
        <v>0</v>
      </c>
      <c r="R225" s="356">
        <v>0</v>
      </c>
      <c r="S225" s="356">
        <v>0</v>
      </c>
      <c r="T225" s="366">
        <v>0</v>
      </c>
      <c r="U225" s="356">
        <v>0</v>
      </c>
      <c r="V225" s="356" t="s">
        <v>111</v>
      </c>
      <c r="W225" s="356">
        <v>560</v>
      </c>
      <c r="X225" s="356">
        <f t="shared" si="344"/>
        <v>2176641.6</v>
      </c>
      <c r="Y225" s="177">
        <v>0</v>
      </c>
      <c r="Z225" s="177">
        <v>0</v>
      </c>
      <c r="AA225" s="177">
        <v>0</v>
      </c>
      <c r="AB225" s="177">
        <v>0</v>
      </c>
      <c r="AC225" s="177">
        <v>0</v>
      </c>
      <c r="AD225" s="177">
        <v>0</v>
      </c>
      <c r="AE225" s="177">
        <v>0</v>
      </c>
      <c r="AF225" s="177">
        <v>0</v>
      </c>
      <c r="AG225" s="177">
        <v>0</v>
      </c>
      <c r="AH225" s="177">
        <v>0</v>
      </c>
      <c r="AI225" s="177">
        <v>0</v>
      </c>
      <c r="AJ225" s="177">
        <f t="shared" si="345"/>
        <v>68376.179999999993</v>
      </c>
      <c r="AK225" s="177">
        <f t="shared" si="346"/>
        <v>34188.089999999997</v>
      </c>
      <c r="AL225" s="177">
        <v>0</v>
      </c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  <c r="BG225" s="122"/>
      <c r="BH225" s="122"/>
      <c r="BI225" s="122"/>
      <c r="BJ225" s="122"/>
      <c r="BK225" s="122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Y225" s="125"/>
      <c r="BZ225" s="126"/>
      <c r="CA225" s="127"/>
      <c r="CB225" s="122"/>
      <c r="CC225" s="128"/>
    </row>
    <row r="226" spans="1:81" s="124" customFormat="1" ht="12" customHeight="1">
      <c r="A226" s="360">
        <v>174</v>
      </c>
      <c r="B226" s="432" t="s">
        <v>820</v>
      </c>
      <c r="C226" s="356"/>
      <c r="D226" s="370"/>
      <c r="E226" s="356"/>
      <c r="F226" s="356"/>
      <c r="G226" s="362">
        <f t="shared" si="342"/>
        <v>1938466.18</v>
      </c>
      <c r="H226" s="356">
        <f t="shared" si="343"/>
        <v>0</v>
      </c>
      <c r="I226" s="365">
        <v>0</v>
      </c>
      <c r="J226" s="365">
        <v>0</v>
      </c>
      <c r="K226" s="365">
        <v>0</v>
      </c>
      <c r="L226" s="365">
        <v>0</v>
      </c>
      <c r="M226" s="365">
        <v>0</v>
      </c>
      <c r="N226" s="356">
        <v>0</v>
      </c>
      <c r="O226" s="356">
        <v>0</v>
      </c>
      <c r="P226" s="356">
        <v>0</v>
      </c>
      <c r="Q226" s="356">
        <v>0</v>
      </c>
      <c r="R226" s="356">
        <v>0</v>
      </c>
      <c r="S226" s="356">
        <v>0</v>
      </c>
      <c r="T226" s="366">
        <v>0</v>
      </c>
      <c r="U226" s="356">
        <v>0</v>
      </c>
      <c r="V226" s="356" t="s">
        <v>112</v>
      </c>
      <c r="W226" s="356">
        <v>480</v>
      </c>
      <c r="X226" s="356">
        <f t="shared" si="344"/>
        <v>1851235.2</v>
      </c>
      <c r="Y226" s="177">
        <v>0</v>
      </c>
      <c r="Z226" s="177">
        <v>0</v>
      </c>
      <c r="AA226" s="177">
        <v>0</v>
      </c>
      <c r="AB226" s="177">
        <v>0</v>
      </c>
      <c r="AC226" s="177">
        <v>0</v>
      </c>
      <c r="AD226" s="177">
        <v>0</v>
      </c>
      <c r="AE226" s="177">
        <v>0</v>
      </c>
      <c r="AF226" s="177">
        <v>0</v>
      </c>
      <c r="AG226" s="177">
        <v>0</v>
      </c>
      <c r="AH226" s="177">
        <v>0</v>
      </c>
      <c r="AI226" s="177">
        <v>0</v>
      </c>
      <c r="AJ226" s="177">
        <f t="shared" si="345"/>
        <v>58153.99</v>
      </c>
      <c r="AK226" s="177">
        <f t="shared" si="346"/>
        <v>29076.99</v>
      </c>
      <c r="AL226" s="177">
        <v>0</v>
      </c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  <c r="BG226" s="122"/>
      <c r="BH226" s="122"/>
      <c r="BI226" s="122"/>
      <c r="BJ226" s="122"/>
      <c r="BK226" s="122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Y226" s="125"/>
      <c r="BZ226" s="126"/>
      <c r="CA226" s="127"/>
      <c r="CB226" s="122"/>
      <c r="CC226" s="128"/>
    </row>
    <row r="227" spans="1:81" s="124" customFormat="1" ht="31.5" customHeight="1">
      <c r="A227" s="420" t="s">
        <v>79</v>
      </c>
      <c r="B227" s="420"/>
      <c r="C227" s="421">
        <f>SUM(C221:C226)</f>
        <v>9359.34</v>
      </c>
      <c r="D227" s="421"/>
      <c r="E227" s="356"/>
      <c r="F227" s="356"/>
      <c r="G227" s="421">
        <f>ROUND(SUM(G221:G226),2)</f>
        <v>11489070.550000001</v>
      </c>
      <c r="H227" s="421">
        <f t="shared" ref="H227:U227" si="347">SUM(H221:H226)</f>
        <v>0</v>
      </c>
      <c r="I227" s="421">
        <f t="shared" si="347"/>
        <v>0</v>
      </c>
      <c r="J227" s="421">
        <f t="shared" si="347"/>
        <v>0</v>
      </c>
      <c r="K227" s="421">
        <f t="shared" si="347"/>
        <v>0</v>
      </c>
      <c r="L227" s="421">
        <f t="shared" si="347"/>
        <v>0</v>
      </c>
      <c r="M227" s="421">
        <f t="shared" si="347"/>
        <v>0</v>
      </c>
      <c r="N227" s="421">
        <f t="shared" si="347"/>
        <v>0</v>
      </c>
      <c r="O227" s="421">
        <f t="shared" si="347"/>
        <v>0</v>
      </c>
      <c r="P227" s="421">
        <f t="shared" si="347"/>
        <v>0</v>
      </c>
      <c r="Q227" s="421">
        <f t="shared" si="347"/>
        <v>0</v>
      </c>
      <c r="R227" s="421">
        <f t="shared" si="347"/>
        <v>0</v>
      </c>
      <c r="S227" s="421">
        <f t="shared" si="347"/>
        <v>0</v>
      </c>
      <c r="T227" s="422">
        <f t="shared" si="347"/>
        <v>0</v>
      </c>
      <c r="U227" s="421">
        <f t="shared" si="347"/>
        <v>0</v>
      </c>
      <c r="V227" s="356" t="s">
        <v>68</v>
      </c>
      <c r="W227" s="421">
        <f t="shared" ref="W227:AL227" si="348">SUM(W221:W226)</f>
        <v>2836.94</v>
      </c>
      <c r="X227" s="421">
        <f t="shared" si="348"/>
        <v>10972062.380000001</v>
      </c>
      <c r="Y227" s="421">
        <f t="shared" si="348"/>
        <v>0</v>
      </c>
      <c r="Z227" s="421">
        <f t="shared" si="348"/>
        <v>0</v>
      </c>
      <c r="AA227" s="421">
        <f t="shared" si="348"/>
        <v>0</v>
      </c>
      <c r="AB227" s="421">
        <f t="shared" si="348"/>
        <v>0</v>
      </c>
      <c r="AC227" s="421">
        <f t="shared" si="348"/>
        <v>0</v>
      </c>
      <c r="AD227" s="421">
        <f t="shared" si="348"/>
        <v>0</v>
      </c>
      <c r="AE227" s="421">
        <f t="shared" si="348"/>
        <v>0</v>
      </c>
      <c r="AF227" s="421">
        <f t="shared" si="348"/>
        <v>0</v>
      </c>
      <c r="AG227" s="421">
        <f t="shared" si="348"/>
        <v>0</v>
      </c>
      <c r="AH227" s="421">
        <f t="shared" si="348"/>
        <v>0</v>
      </c>
      <c r="AI227" s="421">
        <f t="shared" si="348"/>
        <v>0</v>
      </c>
      <c r="AJ227" s="421">
        <f t="shared" si="348"/>
        <v>344672.12</v>
      </c>
      <c r="AK227" s="421">
        <f t="shared" si="348"/>
        <v>172336.05</v>
      </c>
      <c r="AL227" s="421">
        <f t="shared" si="348"/>
        <v>0</v>
      </c>
      <c r="AN227" s="122" t="e">
        <f>I227/#REF!</f>
        <v>#REF!</v>
      </c>
      <c r="AO227" s="122" t="e">
        <f t="shared" ref="AO227" si="349">K227/J227</f>
        <v>#DIV/0!</v>
      </c>
      <c r="AP227" s="122" t="e">
        <f t="shared" ref="AP227" si="350">M227/L227</f>
        <v>#DIV/0!</v>
      </c>
      <c r="AQ227" s="122" t="e">
        <f t="shared" ref="AQ227" si="351">O227/N227</f>
        <v>#DIV/0!</v>
      </c>
      <c r="AR227" s="122" t="e">
        <f t="shared" ref="AR227" si="352">Q227/P227</f>
        <v>#DIV/0!</v>
      </c>
      <c r="AS227" s="122" t="e">
        <f t="shared" ref="AS227" si="353">S227/R227</f>
        <v>#DIV/0!</v>
      </c>
      <c r="AT227" s="122" t="e">
        <f t="shared" ref="AT227" si="354">U227/T227</f>
        <v>#DIV/0!</v>
      </c>
      <c r="AU227" s="122">
        <f t="shared" ref="AU227" si="355">X227/W227</f>
        <v>3867.5694163429612</v>
      </c>
      <c r="AV227" s="122" t="e">
        <f t="shared" ref="AV227" si="356">Z227/Y227</f>
        <v>#DIV/0!</v>
      </c>
      <c r="AW227" s="122" t="e">
        <f t="shared" ref="AW227" si="357">AB227/AA227</f>
        <v>#DIV/0!</v>
      </c>
      <c r="AX227" s="122" t="e">
        <f t="shared" ref="AX227" si="358">AH227/AG227</f>
        <v>#DIV/0!</v>
      </c>
      <c r="AY227" s="122" t="e">
        <f>AI227/#REF!</f>
        <v>#REF!</v>
      </c>
      <c r="AZ227" s="122">
        <v>730.08</v>
      </c>
      <c r="BA227" s="122">
        <v>2070.12</v>
      </c>
      <c r="BB227" s="122">
        <v>848.92</v>
      </c>
      <c r="BC227" s="122">
        <v>819.73</v>
      </c>
      <c r="BD227" s="122">
        <v>611.5</v>
      </c>
      <c r="BE227" s="122">
        <v>1080.04</v>
      </c>
      <c r="BF227" s="122">
        <v>2671800.0099999998</v>
      </c>
      <c r="BG227" s="122">
        <f t="shared" ref="BG227" si="359">IF(V227="ПК",4607.6,4422.85)</f>
        <v>4422.8500000000004</v>
      </c>
      <c r="BH227" s="122">
        <v>8748.57</v>
      </c>
      <c r="BI227" s="122">
        <v>3389.61</v>
      </c>
      <c r="BJ227" s="122">
        <v>5995.76</v>
      </c>
      <c r="BK227" s="122">
        <v>548.62</v>
      </c>
      <c r="BL227" s="123" t="e">
        <f t="shared" ref="BL227" si="360">IF(AN227&gt;AZ227, "+", " ")</f>
        <v>#REF!</v>
      </c>
      <c r="BM227" s="123" t="e">
        <f t="shared" ref="BM227" si="361">IF(AO227&gt;BA227, "+", " ")</f>
        <v>#DIV/0!</v>
      </c>
      <c r="BN227" s="123" t="e">
        <f t="shared" ref="BN227" si="362">IF(AP227&gt;BB227, "+", " ")</f>
        <v>#DIV/0!</v>
      </c>
      <c r="BO227" s="123" t="e">
        <f t="shared" ref="BO227" si="363">IF(AQ227&gt;BC227, "+", " ")</f>
        <v>#DIV/0!</v>
      </c>
      <c r="BP227" s="123" t="e">
        <f t="shared" ref="BP227" si="364">IF(AR227&gt;BD227, "+", " ")</f>
        <v>#DIV/0!</v>
      </c>
      <c r="BQ227" s="123" t="e">
        <f t="shared" ref="BQ227" si="365">IF(AS227&gt;BE227, "+", " ")</f>
        <v>#DIV/0!</v>
      </c>
      <c r="BR227" s="123" t="e">
        <f t="shared" ref="BR227" si="366">IF(AT227&gt;BF227, "+", " ")</f>
        <v>#DIV/0!</v>
      </c>
      <c r="BS227" s="123" t="str">
        <f t="shared" ref="BS227" si="367">IF(AU227&gt;BG227, "+", " ")</f>
        <v xml:space="preserve"> </v>
      </c>
      <c r="BT227" s="123" t="e">
        <f t="shared" ref="BT227" si="368">IF(AV227&gt;BH227, "+", " ")</f>
        <v>#DIV/0!</v>
      </c>
      <c r="BU227" s="123" t="e">
        <f t="shared" ref="BU227" si="369">IF(AW227&gt;BI227, "+", " ")</f>
        <v>#DIV/0!</v>
      </c>
      <c r="BV227" s="123" t="e">
        <f t="shared" ref="BV227" si="370">IF(AX227&gt;BJ227, "+", " ")</f>
        <v>#DIV/0!</v>
      </c>
      <c r="BW227" s="123" t="e">
        <f t="shared" ref="BW227" si="371">IF(AY227&gt;BK227, "+", " ")</f>
        <v>#REF!</v>
      </c>
      <c r="BY227" s="125">
        <f t="shared" ref="BY227" si="372">AJ227/G227*100</f>
        <v>3.0000000304637346</v>
      </c>
      <c r="BZ227" s="126">
        <f t="shared" ref="BZ227" si="373">AK227/G227*100</f>
        <v>1.4999999281926246</v>
      </c>
      <c r="CA227" s="127">
        <f t="shared" ref="CA227" si="374">G227/W227</f>
        <v>4049.8109054121696</v>
      </c>
      <c r="CB227" s="122">
        <f t="shared" ref="CB227" si="375">IF(V227="ПК",4814.95,4621.88)</f>
        <v>4621.88</v>
      </c>
      <c r="CC227" s="128" t="str">
        <f t="shared" ref="CC227" si="376">IF(CA227&gt;CB227, "+", " ")</f>
        <v xml:space="preserve"> </v>
      </c>
    </row>
    <row r="228" spans="1:81" s="124" customFormat="1" ht="12" customHeight="1">
      <c r="A228" s="428" t="s">
        <v>821</v>
      </c>
      <c r="B228" s="429"/>
      <c r="C228" s="429"/>
      <c r="D228" s="429"/>
      <c r="E228" s="429"/>
      <c r="F228" s="429"/>
      <c r="G228" s="429"/>
      <c r="H228" s="429"/>
      <c r="I228" s="429"/>
      <c r="J228" s="429"/>
      <c r="K228" s="429"/>
      <c r="L228" s="429"/>
      <c r="M228" s="429"/>
      <c r="N228" s="429"/>
      <c r="O228" s="429"/>
      <c r="P228" s="429"/>
      <c r="Q228" s="429"/>
      <c r="R228" s="429"/>
      <c r="S228" s="429"/>
      <c r="T228" s="429"/>
      <c r="U228" s="429"/>
      <c r="V228" s="429"/>
      <c r="W228" s="429"/>
      <c r="X228" s="429"/>
      <c r="Y228" s="429"/>
      <c r="Z228" s="429"/>
      <c r="AA228" s="429"/>
      <c r="AB228" s="429"/>
      <c r="AC228" s="429"/>
      <c r="AD228" s="429"/>
      <c r="AE228" s="429"/>
      <c r="AF228" s="429"/>
      <c r="AG228" s="429"/>
      <c r="AH228" s="429"/>
      <c r="AI228" s="429"/>
      <c r="AJ228" s="429"/>
      <c r="AK228" s="429"/>
      <c r="AL228" s="430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122"/>
      <c r="BK228" s="122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Y228" s="125"/>
      <c r="BZ228" s="126"/>
      <c r="CA228" s="127"/>
      <c r="CB228" s="122"/>
      <c r="CC228" s="128"/>
    </row>
    <row r="229" spans="1:81" s="124" customFormat="1" ht="12" customHeight="1">
      <c r="A229" s="360">
        <v>175</v>
      </c>
      <c r="B229" s="178" t="s">
        <v>824</v>
      </c>
      <c r="C229" s="415">
        <v>590.20000000000005</v>
      </c>
      <c r="D229" s="370"/>
      <c r="E229" s="356"/>
      <c r="F229" s="356"/>
      <c r="G229" s="362">
        <f>ROUND(H229+U229+X229+Z229+AB229+AD229+AF229+AH229+AI229+AJ229+AK229+AL229,2)</f>
        <v>3460969.82</v>
      </c>
      <c r="H229" s="356">
        <f>I229+K229+M229+O229+Q229+S229</f>
        <v>0</v>
      </c>
      <c r="I229" s="365">
        <v>0</v>
      </c>
      <c r="J229" s="365">
        <v>0</v>
      </c>
      <c r="K229" s="365">
        <v>0</v>
      </c>
      <c r="L229" s="365">
        <v>0</v>
      </c>
      <c r="M229" s="365">
        <v>0</v>
      </c>
      <c r="N229" s="356">
        <v>0</v>
      </c>
      <c r="O229" s="356">
        <v>0</v>
      </c>
      <c r="P229" s="356">
        <v>0</v>
      </c>
      <c r="Q229" s="356">
        <v>0</v>
      </c>
      <c r="R229" s="356">
        <v>0</v>
      </c>
      <c r="S229" s="356">
        <v>0</v>
      </c>
      <c r="T229" s="366">
        <v>0</v>
      </c>
      <c r="U229" s="356">
        <v>0</v>
      </c>
      <c r="V229" s="356" t="s">
        <v>112</v>
      </c>
      <c r="W229" s="356">
        <v>857</v>
      </c>
      <c r="X229" s="356">
        <f t="shared" ref="X229" si="377">ROUND(IF(V229="СК",3856.74,3886.86)*W229,2)</f>
        <v>3305226.18</v>
      </c>
      <c r="Y229" s="177">
        <v>0</v>
      </c>
      <c r="Z229" s="177">
        <v>0</v>
      </c>
      <c r="AA229" s="177">
        <v>0</v>
      </c>
      <c r="AB229" s="177">
        <v>0</v>
      </c>
      <c r="AC229" s="177">
        <v>0</v>
      </c>
      <c r="AD229" s="177">
        <v>0</v>
      </c>
      <c r="AE229" s="177">
        <v>0</v>
      </c>
      <c r="AF229" s="177">
        <v>0</v>
      </c>
      <c r="AG229" s="177">
        <v>0</v>
      </c>
      <c r="AH229" s="177">
        <v>0</v>
      </c>
      <c r="AI229" s="177">
        <v>0</v>
      </c>
      <c r="AJ229" s="177">
        <f t="shared" ref="AJ229" si="378">ROUND(X229/95.5*3,2)</f>
        <v>103829.09</v>
      </c>
      <c r="AK229" s="177">
        <f t="shared" ref="AK229" si="379">ROUND(X229/95.5*1.5,2)</f>
        <v>51914.55</v>
      </c>
      <c r="AL229" s="177">
        <v>0</v>
      </c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Y229" s="125"/>
      <c r="BZ229" s="126"/>
      <c r="CA229" s="127"/>
      <c r="CB229" s="122"/>
      <c r="CC229" s="128"/>
    </row>
    <row r="230" spans="1:81" s="124" customFormat="1" ht="27.75" customHeight="1">
      <c r="A230" s="424" t="s">
        <v>822</v>
      </c>
      <c r="B230" s="424"/>
      <c r="C230" s="425">
        <f>SUM(C229)</f>
        <v>590.20000000000005</v>
      </c>
      <c r="D230" s="426"/>
      <c r="E230" s="425"/>
      <c r="F230" s="425"/>
      <c r="G230" s="425">
        <f>ROUND(SUM(G229),2)</f>
        <v>3460969.82</v>
      </c>
      <c r="H230" s="425">
        <f t="shared" ref="H230:U230" si="380">SUM(H229)</f>
        <v>0</v>
      </c>
      <c r="I230" s="425">
        <f t="shared" si="380"/>
        <v>0</v>
      </c>
      <c r="J230" s="425">
        <f t="shared" si="380"/>
        <v>0</v>
      </c>
      <c r="K230" s="425">
        <f t="shared" si="380"/>
        <v>0</v>
      </c>
      <c r="L230" s="425">
        <f t="shared" si="380"/>
        <v>0</v>
      </c>
      <c r="M230" s="425">
        <f t="shared" si="380"/>
        <v>0</v>
      </c>
      <c r="N230" s="425">
        <f t="shared" si="380"/>
        <v>0</v>
      </c>
      <c r="O230" s="425">
        <f t="shared" si="380"/>
        <v>0</v>
      </c>
      <c r="P230" s="425">
        <f t="shared" si="380"/>
        <v>0</v>
      </c>
      <c r="Q230" s="425">
        <f t="shared" si="380"/>
        <v>0</v>
      </c>
      <c r="R230" s="425">
        <f t="shared" si="380"/>
        <v>0</v>
      </c>
      <c r="S230" s="425">
        <f t="shared" si="380"/>
        <v>0</v>
      </c>
      <c r="T230" s="431">
        <f t="shared" si="380"/>
        <v>0</v>
      </c>
      <c r="U230" s="425">
        <f t="shared" si="380"/>
        <v>0</v>
      </c>
      <c r="V230" s="425" t="s">
        <v>68</v>
      </c>
      <c r="W230" s="425">
        <f>SUM(W229)</f>
        <v>857</v>
      </c>
      <c r="X230" s="425">
        <f>SUM(X229)</f>
        <v>3305226.18</v>
      </c>
      <c r="Y230" s="425">
        <f t="shared" ref="Y230:AL230" si="381">SUM(Y229)</f>
        <v>0</v>
      </c>
      <c r="Z230" s="425">
        <f t="shared" si="381"/>
        <v>0</v>
      </c>
      <c r="AA230" s="425">
        <f t="shared" si="381"/>
        <v>0</v>
      </c>
      <c r="AB230" s="425">
        <f t="shared" si="381"/>
        <v>0</v>
      </c>
      <c r="AC230" s="425">
        <f t="shared" si="381"/>
        <v>0</v>
      </c>
      <c r="AD230" s="425">
        <f t="shared" si="381"/>
        <v>0</v>
      </c>
      <c r="AE230" s="425">
        <f t="shared" si="381"/>
        <v>0</v>
      </c>
      <c r="AF230" s="425">
        <f t="shared" si="381"/>
        <v>0</v>
      </c>
      <c r="AG230" s="425">
        <f t="shared" si="381"/>
        <v>0</v>
      </c>
      <c r="AH230" s="425">
        <f t="shared" si="381"/>
        <v>0</v>
      </c>
      <c r="AI230" s="425">
        <f t="shared" si="381"/>
        <v>0</v>
      </c>
      <c r="AJ230" s="425">
        <f t="shared" si="381"/>
        <v>103829.09</v>
      </c>
      <c r="AK230" s="425">
        <f t="shared" si="381"/>
        <v>51914.55</v>
      </c>
      <c r="AL230" s="425">
        <f t="shared" si="381"/>
        <v>0</v>
      </c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Y230" s="125"/>
      <c r="BZ230" s="126"/>
      <c r="CA230" s="127"/>
      <c r="CB230" s="122"/>
      <c r="CC230" s="128"/>
    </row>
    <row r="231" spans="1:81" s="124" customFormat="1" ht="12" customHeight="1">
      <c r="A231" s="358" t="s">
        <v>123</v>
      </c>
      <c r="B231" s="359"/>
      <c r="C231" s="359"/>
      <c r="D231" s="359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359"/>
      <c r="AF231" s="359"/>
      <c r="AG231" s="359"/>
      <c r="AH231" s="359"/>
      <c r="AI231" s="359"/>
      <c r="AJ231" s="359"/>
      <c r="AK231" s="359"/>
      <c r="AL231" s="434"/>
      <c r="AN231" s="122" t="e">
        <f>I231/#REF!</f>
        <v>#REF!</v>
      </c>
      <c r="AO231" s="122" t="e">
        <f t="shared" ref="AO231:AO242" si="382">K231/J231</f>
        <v>#DIV/0!</v>
      </c>
      <c r="AP231" s="122" t="e">
        <f t="shared" ref="AP231:AP242" si="383">M231/L231</f>
        <v>#DIV/0!</v>
      </c>
      <c r="AQ231" s="122" t="e">
        <f t="shared" ref="AQ231:AQ242" si="384">O231/N231</f>
        <v>#DIV/0!</v>
      </c>
      <c r="AR231" s="122" t="e">
        <f t="shared" ref="AR231:AR242" si="385">Q231/P231</f>
        <v>#DIV/0!</v>
      </c>
      <c r="AS231" s="122" t="e">
        <f t="shared" ref="AS231:AS242" si="386">S231/R231</f>
        <v>#DIV/0!</v>
      </c>
      <c r="AT231" s="122" t="e">
        <f t="shared" ref="AT231:AT242" si="387">U231/T231</f>
        <v>#DIV/0!</v>
      </c>
      <c r="AU231" s="122" t="e">
        <f t="shared" ref="AU231:AU242" si="388">X231/W231</f>
        <v>#DIV/0!</v>
      </c>
      <c r="AV231" s="122" t="e">
        <f t="shared" ref="AV231:AV242" si="389">Z231/Y231</f>
        <v>#DIV/0!</v>
      </c>
      <c r="AW231" s="122" t="e">
        <f t="shared" ref="AW231:AW242" si="390">AB231/AA231</f>
        <v>#DIV/0!</v>
      </c>
      <c r="AX231" s="122" t="e">
        <f t="shared" ref="AX231:AX242" si="391">AH231/AG231</f>
        <v>#DIV/0!</v>
      </c>
      <c r="AY231" s="122" t="e">
        <f>AI231/#REF!</f>
        <v>#REF!</v>
      </c>
      <c r="AZ231" s="122">
        <v>730.08</v>
      </c>
      <c r="BA231" s="122">
        <v>2070.12</v>
      </c>
      <c r="BB231" s="122">
        <v>848.92</v>
      </c>
      <c r="BC231" s="122">
        <v>819.73</v>
      </c>
      <c r="BD231" s="122">
        <v>611.5</v>
      </c>
      <c r="BE231" s="122">
        <v>1080.04</v>
      </c>
      <c r="BF231" s="122">
        <v>2671800.0099999998</v>
      </c>
      <c r="BG231" s="122">
        <f t="shared" ref="BG231:BG242" si="392">IF(V231="ПК",4607.6,4422.85)</f>
        <v>4422.8500000000004</v>
      </c>
      <c r="BH231" s="122">
        <v>8748.57</v>
      </c>
      <c r="BI231" s="122">
        <v>3389.61</v>
      </c>
      <c r="BJ231" s="122">
        <v>5995.76</v>
      </c>
      <c r="BK231" s="122">
        <v>548.62</v>
      </c>
      <c r="BL231" s="123" t="e">
        <f t="shared" ref="BL231:BL242" si="393">IF(AN231&gt;AZ231, "+", " ")</f>
        <v>#REF!</v>
      </c>
      <c r="BM231" s="123" t="e">
        <f t="shared" ref="BM231:BM242" si="394">IF(AO231&gt;BA231, "+", " ")</f>
        <v>#DIV/0!</v>
      </c>
      <c r="BN231" s="123" t="e">
        <f t="shared" ref="BN231:BN242" si="395">IF(AP231&gt;BB231, "+", " ")</f>
        <v>#DIV/0!</v>
      </c>
      <c r="BO231" s="123" t="e">
        <f t="shared" ref="BO231:BO242" si="396">IF(AQ231&gt;BC231, "+", " ")</f>
        <v>#DIV/0!</v>
      </c>
      <c r="BP231" s="123" t="e">
        <f t="shared" ref="BP231:BP242" si="397">IF(AR231&gt;BD231, "+", " ")</f>
        <v>#DIV/0!</v>
      </c>
      <c r="BQ231" s="123" t="e">
        <f t="shared" ref="BQ231:BQ242" si="398">IF(AS231&gt;BE231, "+", " ")</f>
        <v>#DIV/0!</v>
      </c>
      <c r="BR231" s="123" t="e">
        <f t="shared" ref="BR231:BR242" si="399">IF(AT231&gt;BF231, "+", " ")</f>
        <v>#DIV/0!</v>
      </c>
      <c r="BS231" s="123" t="e">
        <f t="shared" ref="BS231:BS242" si="400">IF(AU231&gt;BG231, "+", " ")</f>
        <v>#DIV/0!</v>
      </c>
      <c r="BT231" s="123" t="e">
        <f t="shared" ref="BT231:BT242" si="401">IF(AV231&gt;BH231, "+", " ")</f>
        <v>#DIV/0!</v>
      </c>
      <c r="BU231" s="123" t="e">
        <f t="shared" ref="BU231:BU242" si="402">IF(AW231&gt;BI231, "+", " ")</f>
        <v>#DIV/0!</v>
      </c>
      <c r="BV231" s="123" t="e">
        <f t="shared" ref="BV231:BV242" si="403">IF(AX231&gt;BJ231, "+", " ")</f>
        <v>#DIV/0!</v>
      </c>
      <c r="BW231" s="123" t="e">
        <f t="shared" ref="BW231:BW242" si="404">IF(AY231&gt;BK231, "+", " ")</f>
        <v>#REF!</v>
      </c>
      <c r="BY231" s="125" t="e">
        <f t="shared" ref="BY231:BY242" si="405">AJ231/G231*100</f>
        <v>#DIV/0!</v>
      </c>
      <c r="BZ231" s="126" t="e">
        <f t="shared" ref="BZ231:BZ242" si="406">AK231/G231*100</f>
        <v>#DIV/0!</v>
      </c>
      <c r="CA231" s="127" t="e">
        <f t="shared" ref="CA231:CA242" si="407">G231/W231</f>
        <v>#DIV/0!</v>
      </c>
      <c r="CB231" s="122">
        <f t="shared" ref="CB231:CB242" si="408">IF(V231="ПК",4814.95,4621.88)</f>
        <v>4621.88</v>
      </c>
      <c r="CC231" s="128" t="e">
        <f t="shared" ref="CC231:CC242" si="409">IF(CA231&gt;CB231, "+", " ")</f>
        <v>#DIV/0!</v>
      </c>
    </row>
    <row r="232" spans="1:81" s="124" customFormat="1" ht="12" customHeight="1">
      <c r="A232" s="360">
        <v>176</v>
      </c>
      <c r="B232" s="432" t="s">
        <v>240</v>
      </c>
      <c r="C232" s="356">
        <v>909.2</v>
      </c>
      <c r="D232" s="370"/>
      <c r="E232" s="356"/>
      <c r="F232" s="356"/>
      <c r="G232" s="362">
        <f>ROUND(H232+U232+X232+Z232+AB232+AD232+AF232+AH232+AI232+AJ232+AK232+AL232,2)</f>
        <v>2627833.2200000002</v>
      </c>
      <c r="H232" s="356">
        <f>I232+K232+M232+O232+Q232+S232</f>
        <v>0</v>
      </c>
      <c r="I232" s="365">
        <v>0</v>
      </c>
      <c r="J232" s="365">
        <v>0</v>
      </c>
      <c r="K232" s="365">
        <v>0</v>
      </c>
      <c r="L232" s="365">
        <v>0</v>
      </c>
      <c r="M232" s="365">
        <v>0</v>
      </c>
      <c r="N232" s="356">
        <v>0</v>
      </c>
      <c r="O232" s="356">
        <v>0</v>
      </c>
      <c r="P232" s="356">
        <v>0</v>
      </c>
      <c r="Q232" s="356">
        <v>0</v>
      </c>
      <c r="R232" s="356">
        <v>0</v>
      </c>
      <c r="S232" s="356">
        <v>0</v>
      </c>
      <c r="T232" s="366">
        <v>0</v>
      </c>
      <c r="U232" s="356">
        <v>0</v>
      </c>
      <c r="V232" s="356" t="s">
        <v>112</v>
      </c>
      <c r="W232" s="177">
        <v>650.70000000000005</v>
      </c>
      <c r="X232" s="356">
        <f t="shared" ref="X232:X233" si="410">ROUND(IF(V232="СК",3856.74,3886.86)*W232,2)</f>
        <v>2509580.7200000002</v>
      </c>
      <c r="Y232" s="177">
        <v>0</v>
      </c>
      <c r="Z232" s="177">
        <v>0</v>
      </c>
      <c r="AA232" s="177">
        <v>0</v>
      </c>
      <c r="AB232" s="177">
        <v>0</v>
      </c>
      <c r="AC232" s="177">
        <v>0</v>
      </c>
      <c r="AD232" s="177">
        <v>0</v>
      </c>
      <c r="AE232" s="177">
        <v>0</v>
      </c>
      <c r="AF232" s="177">
        <v>0</v>
      </c>
      <c r="AG232" s="177">
        <v>0</v>
      </c>
      <c r="AH232" s="177">
        <v>0</v>
      </c>
      <c r="AI232" s="177">
        <v>0</v>
      </c>
      <c r="AJ232" s="177">
        <f t="shared" ref="AJ232:AJ233" si="411">ROUND(X232/95.5*3,2)</f>
        <v>78835</v>
      </c>
      <c r="AK232" s="177">
        <f t="shared" ref="AK232:AK233" si="412">ROUND(X232/95.5*1.5,2)</f>
        <v>39417.5</v>
      </c>
      <c r="AL232" s="177">
        <v>0</v>
      </c>
      <c r="AN232" s="122" t="e">
        <f>I232/#REF!</f>
        <v>#REF!</v>
      </c>
      <c r="AO232" s="122" t="e">
        <f t="shared" si="382"/>
        <v>#DIV/0!</v>
      </c>
      <c r="AP232" s="122" t="e">
        <f t="shared" si="383"/>
        <v>#DIV/0!</v>
      </c>
      <c r="AQ232" s="122" t="e">
        <f t="shared" si="384"/>
        <v>#DIV/0!</v>
      </c>
      <c r="AR232" s="122" t="e">
        <f t="shared" si="385"/>
        <v>#DIV/0!</v>
      </c>
      <c r="AS232" s="122" t="e">
        <f t="shared" si="386"/>
        <v>#DIV/0!</v>
      </c>
      <c r="AT232" s="122" t="e">
        <f t="shared" si="387"/>
        <v>#DIV/0!</v>
      </c>
      <c r="AU232" s="122">
        <f t="shared" si="388"/>
        <v>3856.740003073613</v>
      </c>
      <c r="AV232" s="122" t="e">
        <f t="shared" si="389"/>
        <v>#DIV/0!</v>
      </c>
      <c r="AW232" s="122" t="e">
        <f t="shared" si="390"/>
        <v>#DIV/0!</v>
      </c>
      <c r="AX232" s="122" t="e">
        <f t="shared" si="391"/>
        <v>#DIV/0!</v>
      </c>
      <c r="AY232" s="122" t="e">
        <f>AI232/#REF!</f>
        <v>#REF!</v>
      </c>
      <c r="AZ232" s="122">
        <v>730.08</v>
      </c>
      <c r="BA232" s="122">
        <v>2070.12</v>
      </c>
      <c r="BB232" s="122">
        <v>848.92</v>
      </c>
      <c r="BC232" s="122">
        <v>819.73</v>
      </c>
      <c r="BD232" s="122">
        <v>611.5</v>
      </c>
      <c r="BE232" s="122">
        <v>1080.04</v>
      </c>
      <c r="BF232" s="122">
        <v>2671800.0099999998</v>
      </c>
      <c r="BG232" s="122">
        <f t="shared" si="392"/>
        <v>4422.8500000000004</v>
      </c>
      <c r="BH232" s="122">
        <v>8748.57</v>
      </c>
      <c r="BI232" s="122">
        <v>3389.61</v>
      </c>
      <c r="BJ232" s="122">
        <v>5995.76</v>
      </c>
      <c r="BK232" s="122">
        <v>548.62</v>
      </c>
      <c r="BL232" s="123" t="e">
        <f t="shared" si="393"/>
        <v>#REF!</v>
      </c>
      <c r="BM232" s="123" t="e">
        <f t="shared" si="394"/>
        <v>#DIV/0!</v>
      </c>
      <c r="BN232" s="123" t="e">
        <f t="shared" si="395"/>
        <v>#DIV/0!</v>
      </c>
      <c r="BO232" s="123" t="e">
        <f t="shared" si="396"/>
        <v>#DIV/0!</v>
      </c>
      <c r="BP232" s="123" t="e">
        <f t="shared" si="397"/>
        <v>#DIV/0!</v>
      </c>
      <c r="BQ232" s="123" t="e">
        <f t="shared" si="398"/>
        <v>#DIV/0!</v>
      </c>
      <c r="BR232" s="123" t="e">
        <f t="shared" si="399"/>
        <v>#DIV/0!</v>
      </c>
      <c r="BS232" s="123" t="str">
        <f t="shared" si="400"/>
        <v xml:space="preserve"> </v>
      </c>
      <c r="BT232" s="123" t="e">
        <f t="shared" si="401"/>
        <v>#DIV/0!</v>
      </c>
      <c r="BU232" s="123" t="e">
        <f t="shared" si="402"/>
        <v>#DIV/0!</v>
      </c>
      <c r="BV232" s="123" t="e">
        <f t="shared" si="403"/>
        <v>#DIV/0!</v>
      </c>
      <c r="BW232" s="123" t="e">
        <f t="shared" si="404"/>
        <v>#REF!</v>
      </c>
      <c r="BY232" s="125">
        <f t="shared" si="405"/>
        <v>3.0000001293841625</v>
      </c>
      <c r="BZ232" s="126">
        <f t="shared" si="406"/>
        <v>1.5000000646920812</v>
      </c>
      <c r="CA232" s="127">
        <f t="shared" si="407"/>
        <v>4038.4712156139544</v>
      </c>
      <c r="CB232" s="122">
        <f t="shared" si="408"/>
        <v>4621.88</v>
      </c>
      <c r="CC232" s="128" t="str">
        <f t="shared" si="409"/>
        <v xml:space="preserve"> </v>
      </c>
    </row>
    <row r="233" spans="1:81" s="124" customFormat="1" ht="12" customHeight="1">
      <c r="A233" s="360">
        <v>177</v>
      </c>
      <c r="B233" s="432" t="s">
        <v>825</v>
      </c>
      <c r="C233" s="356">
        <f>444.5+117.9</f>
        <v>562.4</v>
      </c>
      <c r="D233" s="370"/>
      <c r="E233" s="356"/>
      <c r="F233" s="356"/>
      <c r="G233" s="362">
        <f>ROUND(H233+U233+X233+Z233+AB233+AD233+AF233+AH233+AI233+AJ233+AK233+AL233,2)</f>
        <v>3433629.37</v>
      </c>
      <c r="H233" s="356">
        <f>I233+K233+M233+O233+Q233+S233</f>
        <v>0</v>
      </c>
      <c r="I233" s="365">
        <v>0</v>
      </c>
      <c r="J233" s="365">
        <v>0</v>
      </c>
      <c r="K233" s="365">
        <v>0</v>
      </c>
      <c r="L233" s="365">
        <v>0</v>
      </c>
      <c r="M233" s="365">
        <v>0</v>
      </c>
      <c r="N233" s="356">
        <v>0</v>
      </c>
      <c r="O233" s="356">
        <v>0</v>
      </c>
      <c r="P233" s="356">
        <v>0</v>
      </c>
      <c r="Q233" s="356">
        <v>0</v>
      </c>
      <c r="R233" s="356">
        <v>0</v>
      </c>
      <c r="S233" s="356">
        <v>0</v>
      </c>
      <c r="T233" s="366">
        <v>0</v>
      </c>
      <c r="U233" s="356">
        <v>0</v>
      </c>
      <c r="V233" s="356" t="s">
        <v>112</v>
      </c>
      <c r="W233" s="177">
        <v>850.23</v>
      </c>
      <c r="X233" s="356">
        <f t="shared" si="410"/>
        <v>3279116.05</v>
      </c>
      <c r="Y233" s="177">
        <v>0</v>
      </c>
      <c r="Z233" s="177">
        <v>0</v>
      </c>
      <c r="AA233" s="177">
        <v>0</v>
      </c>
      <c r="AB233" s="177">
        <v>0</v>
      </c>
      <c r="AC233" s="177">
        <v>0</v>
      </c>
      <c r="AD233" s="177">
        <v>0</v>
      </c>
      <c r="AE233" s="177">
        <v>0</v>
      </c>
      <c r="AF233" s="177">
        <v>0</v>
      </c>
      <c r="AG233" s="177">
        <v>0</v>
      </c>
      <c r="AH233" s="177">
        <v>0</v>
      </c>
      <c r="AI233" s="177">
        <v>0</v>
      </c>
      <c r="AJ233" s="177">
        <f t="shared" si="411"/>
        <v>103008.88</v>
      </c>
      <c r="AK233" s="177">
        <f t="shared" si="412"/>
        <v>51504.44</v>
      </c>
      <c r="AL233" s="177">
        <v>0</v>
      </c>
      <c r="AN233" s="122" t="e">
        <f>I233/#REF!</f>
        <v>#REF!</v>
      </c>
      <c r="AO233" s="122" t="e">
        <f t="shared" si="382"/>
        <v>#DIV/0!</v>
      </c>
      <c r="AP233" s="122" t="e">
        <f t="shared" si="383"/>
        <v>#DIV/0!</v>
      </c>
      <c r="AQ233" s="122" t="e">
        <f t="shared" si="384"/>
        <v>#DIV/0!</v>
      </c>
      <c r="AR233" s="122" t="e">
        <f t="shared" si="385"/>
        <v>#DIV/0!</v>
      </c>
      <c r="AS233" s="122" t="e">
        <f t="shared" si="386"/>
        <v>#DIV/0!</v>
      </c>
      <c r="AT233" s="122" t="e">
        <f t="shared" si="387"/>
        <v>#DIV/0!</v>
      </c>
      <c r="AU233" s="122">
        <f t="shared" si="388"/>
        <v>3856.7399997647694</v>
      </c>
      <c r="AV233" s="122" t="e">
        <f t="shared" si="389"/>
        <v>#DIV/0!</v>
      </c>
      <c r="AW233" s="122" t="e">
        <f t="shared" si="390"/>
        <v>#DIV/0!</v>
      </c>
      <c r="AX233" s="122" t="e">
        <f t="shared" si="391"/>
        <v>#DIV/0!</v>
      </c>
      <c r="AY233" s="122" t="e">
        <f>AI233/#REF!</f>
        <v>#REF!</v>
      </c>
      <c r="AZ233" s="122">
        <v>730.08</v>
      </c>
      <c r="BA233" s="122">
        <v>2070.12</v>
      </c>
      <c r="BB233" s="122">
        <v>848.92</v>
      </c>
      <c r="BC233" s="122">
        <v>819.73</v>
      </c>
      <c r="BD233" s="122">
        <v>611.5</v>
      </c>
      <c r="BE233" s="122">
        <v>1080.04</v>
      </c>
      <c r="BF233" s="122">
        <v>2671800.0099999998</v>
      </c>
      <c r="BG233" s="122">
        <f t="shared" si="392"/>
        <v>4422.8500000000004</v>
      </c>
      <c r="BH233" s="122">
        <v>8748.57</v>
      </c>
      <c r="BI233" s="122">
        <v>3389.61</v>
      </c>
      <c r="BJ233" s="122">
        <v>5995.76</v>
      </c>
      <c r="BK233" s="122">
        <v>548.62</v>
      </c>
      <c r="BL233" s="123" t="e">
        <f t="shared" si="393"/>
        <v>#REF!</v>
      </c>
      <c r="BM233" s="123" t="e">
        <f t="shared" si="394"/>
        <v>#DIV/0!</v>
      </c>
      <c r="BN233" s="123" t="e">
        <f t="shared" si="395"/>
        <v>#DIV/0!</v>
      </c>
      <c r="BO233" s="123" t="e">
        <f t="shared" si="396"/>
        <v>#DIV/0!</v>
      </c>
      <c r="BP233" s="123" t="e">
        <f t="shared" si="397"/>
        <v>#DIV/0!</v>
      </c>
      <c r="BQ233" s="123" t="e">
        <f t="shared" si="398"/>
        <v>#DIV/0!</v>
      </c>
      <c r="BR233" s="123" t="e">
        <f t="shared" si="399"/>
        <v>#DIV/0!</v>
      </c>
      <c r="BS233" s="123" t="str">
        <f t="shared" si="400"/>
        <v xml:space="preserve"> </v>
      </c>
      <c r="BT233" s="123" t="e">
        <f t="shared" si="401"/>
        <v>#DIV/0!</v>
      </c>
      <c r="BU233" s="123" t="e">
        <f t="shared" si="402"/>
        <v>#DIV/0!</v>
      </c>
      <c r="BV233" s="123" t="e">
        <f t="shared" si="403"/>
        <v>#DIV/0!</v>
      </c>
      <c r="BW233" s="123" t="e">
        <f t="shared" si="404"/>
        <v>#REF!</v>
      </c>
      <c r="BY233" s="125">
        <f t="shared" si="405"/>
        <v>2.9999999679639275</v>
      </c>
      <c r="BZ233" s="126">
        <f t="shared" si="406"/>
        <v>1.4999999839819638</v>
      </c>
      <c r="CA233" s="127">
        <f t="shared" si="407"/>
        <v>4038.4712019100716</v>
      </c>
      <c r="CB233" s="122">
        <f t="shared" si="408"/>
        <v>4621.88</v>
      </c>
      <c r="CC233" s="128" t="str">
        <f t="shared" si="409"/>
        <v xml:space="preserve"> </v>
      </c>
    </row>
    <row r="234" spans="1:81" s="124" customFormat="1" ht="43.5" customHeight="1">
      <c r="A234" s="374" t="s">
        <v>110</v>
      </c>
      <c r="B234" s="374"/>
      <c r="C234" s="356">
        <f>SUM(C232:C233)</f>
        <v>1471.6</v>
      </c>
      <c r="D234" s="413"/>
      <c r="E234" s="369"/>
      <c r="F234" s="369"/>
      <c r="G234" s="356">
        <f>ROUND(SUM(G232:G233),2)</f>
        <v>6061462.5899999999</v>
      </c>
      <c r="H234" s="356">
        <f t="shared" ref="H234:U234" si="413">SUM(H232:H233)</f>
        <v>0</v>
      </c>
      <c r="I234" s="356">
        <f t="shared" si="413"/>
        <v>0</v>
      </c>
      <c r="J234" s="356">
        <f t="shared" si="413"/>
        <v>0</v>
      </c>
      <c r="K234" s="356">
        <f t="shared" si="413"/>
        <v>0</v>
      </c>
      <c r="L234" s="356">
        <f t="shared" si="413"/>
        <v>0</v>
      </c>
      <c r="M234" s="356">
        <f t="shared" si="413"/>
        <v>0</v>
      </c>
      <c r="N234" s="356">
        <f t="shared" si="413"/>
        <v>0</v>
      </c>
      <c r="O234" s="356">
        <f t="shared" si="413"/>
        <v>0</v>
      </c>
      <c r="P234" s="356">
        <f t="shared" si="413"/>
        <v>0</v>
      </c>
      <c r="Q234" s="356">
        <f t="shared" si="413"/>
        <v>0</v>
      </c>
      <c r="R234" s="356">
        <f t="shared" si="413"/>
        <v>0</v>
      </c>
      <c r="S234" s="356">
        <f t="shared" si="413"/>
        <v>0</v>
      </c>
      <c r="T234" s="366">
        <f t="shared" si="413"/>
        <v>0</v>
      </c>
      <c r="U234" s="356">
        <f t="shared" si="413"/>
        <v>0</v>
      </c>
      <c r="V234" s="369" t="s">
        <v>68</v>
      </c>
      <c r="W234" s="356">
        <f>SUM(W232:W233)</f>
        <v>1500.93</v>
      </c>
      <c r="X234" s="356">
        <f t="shared" ref="X234:AL234" si="414">SUM(X232:X233)</f>
        <v>5788696.7699999996</v>
      </c>
      <c r="Y234" s="356">
        <f t="shared" si="414"/>
        <v>0</v>
      </c>
      <c r="Z234" s="356">
        <f t="shared" si="414"/>
        <v>0</v>
      </c>
      <c r="AA234" s="356">
        <f t="shared" si="414"/>
        <v>0</v>
      </c>
      <c r="AB234" s="356">
        <f t="shared" si="414"/>
        <v>0</v>
      </c>
      <c r="AC234" s="356">
        <f t="shared" si="414"/>
        <v>0</v>
      </c>
      <c r="AD234" s="356">
        <f t="shared" si="414"/>
        <v>0</v>
      </c>
      <c r="AE234" s="356">
        <f t="shared" si="414"/>
        <v>0</v>
      </c>
      <c r="AF234" s="356">
        <f t="shared" si="414"/>
        <v>0</v>
      </c>
      <c r="AG234" s="356">
        <f t="shared" si="414"/>
        <v>0</v>
      </c>
      <c r="AH234" s="356">
        <f t="shared" si="414"/>
        <v>0</v>
      </c>
      <c r="AI234" s="356">
        <f t="shared" si="414"/>
        <v>0</v>
      </c>
      <c r="AJ234" s="356">
        <f t="shared" si="414"/>
        <v>181843.88</v>
      </c>
      <c r="AK234" s="356">
        <f t="shared" si="414"/>
        <v>90921.94</v>
      </c>
      <c r="AL234" s="356">
        <f t="shared" si="414"/>
        <v>0</v>
      </c>
      <c r="AN234" s="122" t="e">
        <f>I234/#REF!</f>
        <v>#REF!</v>
      </c>
      <c r="AO234" s="122" t="e">
        <f t="shared" si="382"/>
        <v>#DIV/0!</v>
      </c>
      <c r="AP234" s="122" t="e">
        <f t="shared" si="383"/>
        <v>#DIV/0!</v>
      </c>
      <c r="AQ234" s="122" t="e">
        <f t="shared" si="384"/>
        <v>#DIV/0!</v>
      </c>
      <c r="AR234" s="122" t="e">
        <f t="shared" si="385"/>
        <v>#DIV/0!</v>
      </c>
      <c r="AS234" s="122" t="e">
        <f t="shared" si="386"/>
        <v>#DIV/0!</v>
      </c>
      <c r="AT234" s="122" t="e">
        <f t="shared" si="387"/>
        <v>#DIV/0!</v>
      </c>
      <c r="AU234" s="122">
        <f t="shared" si="388"/>
        <v>3856.7400011992559</v>
      </c>
      <c r="AV234" s="122" t="e">
        <f t="shared" si="389"/>
        <v>#DIV/0!</v>
      </c>
      <c r="AW234" s="122" t="e">
        <f t="shared" si="390"/>
        <v>#DIV/0!</v>
      </c>
      <c r="AX234" s="122" t="e">
        <f t="shared" si="391"/>
        <v>#DIV/0!</v>
      </c>
      <c r="AY234" s="122" t="e">
        <f>AI234/#REF!</f>
        <v>#REF!</v>
      </c>
      <c r="AZ234" s="122">
        <v>730.08</v>
      </c>
      <c r="BA234" s="122">
        <v>2070.12</v>
      </c>
      <c r="BB234" s="122">
        <v>848.92</v>
      </c>
      <c r="BC234" s="122">
        <v>819.73</v>
      </c>
      <c r="BD234" s="122">
        <v>611.5</v>
      </c>
      <c r="BE234" s="122">
        <v>1080.04</v>
      </c>
      <c r="BF234" s="122">
        <v>2671800.0099999998</v>
      </c>
      <c r="BG234" s="122">
        <f t="shared" si="392"/>
        <v>4422.8500000000004</v>
      </c>
      <c r="BH234" s="122">
        <v>8748.57</v>
      </c>
      <c r="BI234" s="122">
        <v>3389.61</v>
      </c>
      <c r="BJ234" s="122">
        <v>5995.76</v>
      </c>
      <c r="BK234" s="122">
        <v>548.62</v>
      </c>
      <c r="BL234" s="123" t="e">
        <f t="shared" si="393"/>
        <v>#REF!</v>
      </c>
      <c r="BM234" s="123" t="e">
        <f t="shared" si="394"/>
        <v>#DIV/0!</v>
      </c>
      <c r="BN234" s="123" t="e">
        <f t="shared" si="395"/>
        <v>#DIV/0!</v>
      </c>
      <c r="BO234" s="123" t="e">
        <f t="shared" si="396"/>
        <v>#DIV/0!</v>
      </c>
      <c r="BP234" s="123" t="e">
        <f t="shared" si="397"/>
        <v>#DIV/0!</v>
      </c>
      <c r="BQ234" s="123" t="e">
        <f t="shared" si="398"/>
        <v>#DIV/0!</v>
      </c>
      <c r="BR234" s="123" t="e">
        <f t="shared" si="399"/>
        <v>#DIV/0!</v>
      </c>
      <c r="BS234" s="123" t="str">
        <f t="shared" si="400"/>
        <v xml:space="preserve"> </v>
      </c>
      <c r="BT234" s="123" t="e">
        <f t="shared" si="401"/>
        <v>#DIV/0!</v>
      </c>
      <c r="BU234" s="123" t="e">
        <f t="shared" si="402"/>
        <v>#DIV/0!</v>
      </c>
      <c r="BV234" s="123" t="e">
        <f t="shared" si="403"/>
        <v>#DIV/0!</v>
      </c>
      <c r="BW234" s="123" t="e">
        <f t="shared" si="404"/>
        <v>#REF!</v>
      </c>
      <c r="BY234" s="125">
        <f t="shared" si="405"/>
        <v>3.0000000379446377</v>
      </c>
      <c r="BZ234" s="126">
        <f t="shared" si="406"/>
        <v>1.5000000189723188</v>
      </c>
      <c r="CA234" s="127">
        <f t="shared" si="407"/>
        <v>4038.471207851132</v>
      </c>
      <c r="CB234" s="122">
        <f t="shared" si="408"/>
        <v>4621.88</v>
      </c>
      <c r="CC234" s="128" t="str">
        <f t="shared" si="409"/>
        <v xml:space="preserve"> </v>
      </c>
    </row>
    <row r="235" spans="1:81" s="124" customFormat="1" ht="12" customHeight="1">
      <c r="A235" s="358" t="s">
        <v>76</v>
      </c>
      <c r="B235" s="359"/>
      <c r="C235" s="359"/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359"/>
      <c r="Y235" s="359"/>
      <c r="Z235" s="359"/>
      <c r="AA235" s="359"/>
      <c r="AB235" s="359"/>
      <c r="AC235" s="359"/>
      <c r="AD235" s="359"/>
      <c r="AE235" s="359"/>
      <c r="AF235" s="359"/>
      <c r="AG235" s="359"/>
      <c r="AH235" s="359"/>
      <c r="AI235" s="359"/>
      <c r="AJ235" s="359"/>
      <c r="AK235" s="359"/>
      <c r="AL235" s="434"/>
      <c r="AN235" s="122" t="e">
        <f>I235/#REF!</f>
        <v>#REF!</v>
      </c>
      <c r="AO235" s="122" t="e">
        <f t="shared" si="382"/>
        <v>#DIV/0!</v>
      </c>
      <c r="AP235" s="122" t="e">
        <f t="shared" si="383"/>
        <v>#DIV/0!</v>
      </c>
      <c r="AQ235" s="122" t="e">
        <f t="shared" si="384"/>
        <v>#DIV/0!</v>
      </c>
      <c r="AR235" s="122" t="e">
        <f t="shared" si="385"/>
        <v>#DIV/0!</v>
      </c>
      <c r="AS235" s="122" t="e">
        <f t="shared" si="386"/>
        <v>#DIV/0!</v>
      </c>
      <c r="AT235" s="122" t="e">
        <f t="shared" si="387"/>
        <v>#DIV/0!</v>
      </c>
      <c r="AU235" s="122" t="e">
        <f t="shared" si="388"/>
        <v>#DIV/0!</v>
      </c>
      <c r="AV235" s="122" t="e">
        <f t="shared" si="389"/>
        <v>#DIV/0!</v>
      </c>
      <c r="AW235" s="122" t="e">
        <f t="shared" si="390"/>
        <v>#DIV/0!</v>
      </c>
      <c r="AX235" s="122" t="e">
        <f t="shared" si="391"/>
        <v>#DIV/0!</v>
      </c>
      <c r="AY235" s="122" t="e">
        <f>AI235/#REF!</f>
        <v>#REF!</v>
      </c>
      <c r="AZ235" s="122">
        <v>730.08</v>
      </c>
      <c r="BA235" s="122">
        <v>2070.12</v>
      </c>
      <c r="BB235" s="122">
        <v>848.92</v>
      </c>
      <c r="BC235" s="122">
        <v>819.73</v>
      </c>
      <c r="BD235" s="122">
        <v>611.5</v>
      </c>
      <c r="BE235" s="122">
        <v>1080.04</v>
      </c>
      <c r="BF235" s="122">
        <v>2671800.0099999998</v>
      </c>
      <c r="BG235" s="122">
        <f t="shared" si="392"/>
        <v>4422.8500000000004</v>
      </c>
      <c r="BH235" s="122">
        <v>8748.57</v>
      </c>
      <c r="BI235" s="122">
        <v>3389.61</v>
      </c>
      <c r="BJ235" s="122">
        <v>5995.76</v>
      </c>
      <c r="BK235" s="122">
        <v>548.62</v>
      </c>
      <c r="BL235" s="123" t="e">
        <f t="shared" si="393"/>
        <v>#REF!</v>
      </c>
      <c r="BM235" s="123" t="e">
        <f t="shared" si="394"/>
        <v>#DIV/0!</v>
      </c>
      <c r="BN235" s="123" t="e">
        <f t="shared" si="395"/>
        <v>#DIV/0!</v>
      </c>
      <c r="BO235" s="123" t="e">
        <f t="shared" si="396"/>
        <v>#DIV/0!</v>
      </c>
      <c r="BP235" s="123" t="e">
        <f t="shared" si="397"/>
        <v>#DIV/0!</v>
      </c>
      <c r="BQ235" s="123" t="e">
        <f t="shared" si="398"/>
        <v>#DIV/0!</v>
      </c>
      <c r="BR235" s="123" t="e">
        <f t="shared" si="399"/>
        <v>#DIV/0!</v>
      </c>
      <c r="BS235" s="123" t="e">
        <f t="shared" si="400"/>
        <v>#DIV/0!</v>
      </c>
      <c r="BT235" s="123" t="e">
        <f t="shared" si="401"/>
        <v>#DIV/0!</v>
      </c>
      <c r="BU235" s="123" t="e">
        <f t="shared" si="402"/>
        <v>#DIV/0!</v>
      </c>
      <c r="BV235" s="123" t="e">
        <f t="shared" si="403"/>
        <v>#DIV/0!</v>
      </c>
      <c r="BW235" s="123" t="e">
        <f t="shared" si="404"/>
        <v>#REF!</v>
      </c>
      <c r="BY235" s="125" t="e">
        <f t="shared" si="405"/>
        <v>#DIV/0!</v>
      </c>
      <c r="BZ235" s="126" t="e">
        <f t="shared" si="406"/>
        <v>#DIV/0!</v>
      </c>
      <c r="CA235" s="127" t="e">
        <f t="shared" si="407"/>
        <v>#DIV/0!</v>
      </c>
      <c r="CB235" s="122">
        <f t="shared" si="408"/>
        <v>4621.88</v>
      </c>
      <c r="CC235" s="128" t="e">
        <f t="shared" si="409"/>
        <v>#DIV/0!</v>
      </c>
    </row>
    <row r="236" spans="1:81" s="124" customFormat="1" ht="12" customHeight="1">
      <c r="A236" s="360">
        <v>178</v>
      </c>
      <c r="B236" s="432" t="s">
        <v>830</v>
      </c>
      <c r="C236" s="356">
        <v>909.2</v>
      </c>
      <c r="D236" s="370"/>
      <c r="E236" s="356"/>
      <c r="F236" s="356"/>
      <c r="G236" s="362">
        <f>ROUND(H236+U236+X236+Z236+AB236+AD236+AF236+AH236+AI236+AJ236+AK236+AL236,2)</f>
        <v>2282745.86</v>
      </c>
      <c r="H236" s="356">
        <f>I236+K236+M236+O236+Q236+S236</f>
        <v>0</v>
      </c>
      <c r="I236" s="365">
        <v>0</v>
      </c>
      <c r="J236" s="365">
        <v>0</v>
      </c>
      <c r="K236" s="365">
        <v>0</v>
      </c>
      <c r="L236" s="365">
        <v>0</v>
      </c>
      <c r="M236" s="365">
        <v>0</v>
      </c>
      <c r="N236" s="356">
        <v>0</v>
      </c>
      <c r="O236" s="356">
        <v>0</v>
      </c>
      <c r="P236" s="356">
        <v>0</v>
      </c>
      <c r="Q236" s="356">
        <v>0</v>
      </c>
      <c r="R236" s="356">
        <v>0</v>
      </c>
      <c r="S236" s="356">
        <v>0</v>
      </c>
      <c r="T236" s="366">
        <v>0</v>
      </c>
      <c r="U236" s="356">
        <v>0</v>
      </c>
      <c r="V236" s="356" t="s">
        <v>112</v>
      </c>
      <c r="W236" s="177">
        <v>565.25</v>
      </c>
      <c r="X236" s="356">
        <f t="shared" ref="X236:X237" si="415">ROUND(IF(V236="СК",3856.74,3886.86)*W236,2)</f>
        <v>2180022.29</v>
      </c>
      <c r="Y236" s="177">
        <v>0</v>
      </c>
      <c r="Z236" s="177">
        <v>0</v>
      </c>
      <c r="AA236" s="177">
        <v>0</v>
      </c>
      <c r="AB236" s="177">
        <v>0</v>
      </c>
      <c r="AC236" s="177">
        <v>0</v>
      </c>
      <c r="AD236" s="177">
        <v>0</v>
      </c>
      <c r="AE236" s="177">
        <v>0</v>
      </c>
      <c r="AF236" s="177">
        <v>0</v>
      </c>
      <c r="AG236" s="177">
        <v>0</v>
      </c>
      <c r="AH236" s="177">
        <v>0</v>
      </c>
      <c r="AI236" s="177">
        <v>0</v>
      </c>
      <c r="AJ236" s="177">
        <f t="shared" ref="AJ236:AJ237" si="416">ROUND(X236/95.5*3,2)</f>
        <v>68482.38</v>
      </c>
      <c r="AK236" s="177">
        <f t="shared" ref="AK236:AK237" si="417">ROUND(X236/95.5*1.5,2)</f>
        <v>34241.19</v>
      </c>
      <c r="AL236" s="177">
        <v>0</v>
      </c>
      <c r="AN236" s="122" t="e">
        <f>I236/#REF!</f>
        <v>#REF!</v>
      </c>
      <c r="AO236" s="122" t="e">
        <f t="shared" si="382"/>
        <v>#DIV/0!</v>
      </c>
      <c r="AP236" s="122" t="e">
        <f t="shared" si="383"/>
        <v>#DIV/0!</v>
      </c>
      <c r="AQ236" s="122" t="e">
        <f t="shared" si="384"/>
        <v>#DIV/0!</v>
      </c>
      <c r="AR236" s="122" t="e">
        <f t="shared" si="385"/>
        <v>#DIV/0!</v>
      </c>
      <c r="AS236" s="122" t="e">
        <f t="shared" si="386"/>
        <v>#DIV/0!</v>
      </c>
      <c r="AT236" s="122" t="e">
        <f t="shared" si="387"/>
        <v>#DIV/0!</v>
      </c>
      <c r="AU236" s="122">
        <f t="shared" si="388"/>
        <v>3856.7400088456434</v>
      </c>
      <c r="AV236" s="122" t="e">
        <f t="shared" si="389"/>
        <v>#DIV/0!</v>
      </c>
      <c r="AW236" s="122" t="e">
        <f t="shared" si="390"/>
        <v>#DIV/0!</v>
      </c>
      <c r="AX236" s="122" t="e">
        <f t="shared" si="391"/>
        <v>#DIV/0!</v>
      </c>
      <c r="AY236" s="122" t="e">
        <f>AI236/#REF!</f>
        <v>#REF!</v>
      </c>
      <c r="AZ236" s="122">
        <v>730.08</v>
      </c>
      <c r="BA236" s="122">
        <v>2070.12</v>
      </c>
      <c r="BB236" s="122">
        <v>848.92</v>
      </c>
      <c r="BC236" s="122">
        <v>819.73</v>
      </c>
      <c r="BD236" s="122">
        <v>611.5</v>
      </c>
      <c r="BE236" s="122">
        <v>1080.04</v>
      </c>
      <c r="BF236" s="122">
        <v>2671800.0099999998</v>
      </c>
      <c r="BG236" s="122">
        <f t="shared" si="392"/>
        <v>4422.8500000000004</v>
      </c>
      <c r="BH236" s="122">
        <v>8748.57</v>
      </c>
      <c r="BI236" s="122">
        <v>3389.61</v>
      </c>
      <c r="BJ236" s="122">
        <v>5995.76</v>
      </c>
      <c r="BK236" s="122">
        <v>548.62</v>
      </c>
      <c r="BL236" s="123" t="e">
        <f t="shared" si="393"/>
        <v>#REF!</v>
      </c>
      <c r="BM236" s="123" t="e">
        <f t="shared" si="394"/>
        <v>#DIV/0!</v>
      </c>
      <c r="BN236" s="123" t="e">
        <f t="shared" si="395"/>
        <v>#DIV/0!</v>
      </c>
      <c r="BO236" s="123" t="e">
        <f t="shared" si="396"/>
        <v>#DIV/0!</v>
      </c>
      <c r="BP236" s="123" t="e">
        <f t="shared" si="397"/>
        <v>#DIV/0!</v>
      </c>
      <c r="BQ236" s="123" t="e">
        <f t="shared" si="398"/>
        <v>#DIV/0!</v>
      </c>
      <c r="BR236" s="123" t="e">
        <f t="shared" si="399"/>
        <v>#DIV/0!</v>
      </c>
      <c r="BS236" s="123" t="str">
        <f t="shared" si="400"/>
        <v xml:space="preserve"> </v>
      </c>
      <c r="BT236" s="123" t="e">
        <f t="shared" si="401"/>
        <v>#DIV/0!</v>
      </c>
      <c r="BU236" s="123" t="e">
        <f t="shared" si="402"/>
        <v>#DIV/0!</v>
      </c>
      <c r="BV236" s="123" t="e">
        <f t="shared" si="403"/>
        <v>#DIV/0!</v>
      </c>
      <c r="BW236" s="123" t="e">
        <f t="shared" si="404"/>
        <v>#REF!</v>
      </c>
      <c r="BY236" s="125">
        <f t="shared" si="405"/>
        <v>3.0000001839889445</v>
      </c>
      <c r="BZ236" s="126">
        <f t="shared" si="406"/>
        <v>1.5000000919944723</v>
      </c>
      <c r="CA236" s="127">
        <f t="shared" si="407"/>
        <v>4038.4712251216274</v>
      </c>
      <c r="CB236" s="122">
        <f t="shared" si="408"/>
        <v>4621.88</v>
      </c>
      <c r="CC236" s="128" t="str">
        <f t="shared" si="409"/>
        <v xml:space="preserve"> </v>
      </c>
    </row>
    <row r="237" spans="1:81" s="124" customFormat="1" ht="12" customHeight="1">
      <c r="A237" s="360">
        <v>179</v>
      </c>
      <c r="B237" s="432" t="s">
        <v>829</v>
      </c>
      <c r="C237" s="356">
        <f>444.5+117.9</f>
        <v>562.4</v>
      </c>
      <c r="D237" s="370"/>
      <c r="E237" s="356"/>
      <c r="F237" s="356"/>
      <c r="G237" s="362">
        <f>ROUND(H237+U237+X237+Z237+AB237+AD237+AF237+AH237+AI237+AJ237+AK237+AL237,2)</f>
        <v>1764811.92</v>
      </c>
      <c r="H237" s="356">
        <f>I237+K237+M237+O237+Q237+S237</f>
        <v>0</v>
      </c>
      <c r="I237" s="365">
        <v>0</v>
      </c>
      <c r="J237" s="365">
        <v>0</v>
      </c>
      <c r="K237" s="365">
        <v>0</v>
      </c>
      <c r="L237" s="365">
        <v>0</v>
      </c>
      <c r="M237" s="365">
        <v>0</v>
      </c>
      <c r="N237" s="356">
        <v>0</v>
      </c>
      <c r="O237" s="356">
        <v>0</v>
      </c>
      <c r="P237" s="356">
        <v>0</v>
      </c>
      <c r="Q237" s="356">
        <v>0</v>
      </c>
      <c r="R237" s="356">
        <v>0</v>
      </c>
      <c r="S237" s="356">
        <v>0</v>
      </c>
      <c r="T237" s="366">
        <v>0</v>
      </c>
      <c r="U237" s="356">
        <v>0</v>
      </c>
      <c r="V237" s="356" t="s">
        <v>112</v>
      </c>
      <c r="W237" s="177">
        <v>437</v>
      </c>
      <c r="X237" s="356">
        <f t="shared" si="415"/>
        <v>1685395.38</v>
      </c>
      <c r="Y237" s="177">
        <v>0</v>
      </c>
      <c r="Z237" s="177">
        <v>0</v>
      </c>
      <c r="AA237" s="177">
        <v>0</v>
      </c>
      <c r="AB237" s="177">
        <v>0</v>
      </c>
      <c r="AC237" s="177">
        <v>0</v>
      </c>
      <c r="AD237" s="177">
        <v>0</v>
      </c>
      <c r="AE237" s="177">
        <v>0</v>
      </c>
      <c r="AF237" s="177">
        <v>0</v>
      </c>
      <c r="AG237" s="177">
        <v>0</v>
      </c>
      <c r="AH237" s="177">
        <v>0</v>
      </c>
      <c r="AI237" s="177">
        <v>0</v>
      </c>
      <c r="AJ237" s="177">
        <f t="shared" si="416"/>
        <v>52944.36</v>
      </c>
      <c r="AK237" s="177">
        <f t="shared" si="417"/>
        <v>26472.18</v>
      </c>
      <c r="AL237" s="177">
        <v>0</v>
      </c>
      <c r="AN237" s="122" t="e">
        <f>I237/#REF!</f>
        <v>#REF!</v>
      </c>
      <c r="AO237" s="122" t="e">
        <f t="shared" si="382"/>
        <v>#DIV/0!</v>
      </c>
      <c r="AP237" s="122" t="e">
        <f t="shared" si="383"/>
        <v>#DIV/0!</v>
      </c>
      <c r="AQ237" s="122" t="e">
        <f t="shared" si="384"/>
        <v>#DIV/0!</v>
      </c>
      <c r="AR237" s="122" t="e">
        <f t="shared" si="385"/>
        <v>#DIV/0!</v>
      </c>
      <c r="AS237" s="122" t="e">
        <f t="shared" si="386"/>
        <v>#DIV/0!</v>
      </c>
      <c r="AT237" s="122" t="e">
        <f t="shared" si="387"/>
        <v>#DIV/0!</v>
      </c>
      <c r="AU237" s="122">
        <f t="shared" si="388"/>
        <v>3856.74</v>
      </c>
      <c r="AV237" s="122" t="e">
        <f t="shared" si="389"/>
        <v>#DIV/0!</v>
      </c>
      <c r="AW237" s="122" t="e">
        <f t="shared" si="390"/>
        <v>#DIV/0!</v>
      </c>
      <c r="AX237" s="122" t="e">
        <f t="shared" si="391"/>
        <v>#DIV/0!</v>
      </c>
      <c r="AY237" s="122" t="e">
        <f>AI237/#REF!</f>
        <v>#REF!</v>
      </c>
      <c r="AZ237" s="122">
        <v>730.08</v>
      </c>
      <c r="BA237" s="122">
        <v>2070.12</v>
      </c>
      <c r="BB237" s="122">
        <v>848.92</v>
      </c>
      <c r="BC237" s="122">
        <v>819.73</v>
      </c>
      <c r="BD237" s="122">
        <v>611.5</v>
      </c>
      <c r="BE237" s="122">
        <v>1080.04</v>
      </c>
      <c r="BF237" s="122">
        <v>2671800.0099999998</v>
      </c>
      <c r="BG237" s="122">
        <f t="shared" si="392"/>
        <v>4422.8500000000004</v>
      </c>
      <c r="BH237" s="122">
        <v>8748.57</v>
      </c>
      <c r="BI237" s="122">
        <v>3389.61</v>
      </c>
      <c r="BJ237" s="122">
        <v>5995.76</v>
      </c>
      <c r="BK237" s="122">
        <v>548.62</v>
      </c>
      <c r="BL237" s="123" t="e">
        <f t="shared" si="393"/>
        <v>#REF!</v>
      </c>
      <c r="BM237" s="123" t="e">
        <f t="shared" si="394"/>
        <v>#DIV/0!</v>
      </c>
      <c r="BN237" s="123" t="e">
        <f t="shared" si="395"/>
        <v>#DIV/0!</v>
      </c>
      <c r="BO237" s="123" t="e">
        <f t="shared" si="396"/>
        <v>#DIV/0!</v>
      </c>
      <c r="BP237" s="123" t="e">
        <f t="shared" si="397"/>
        <v>#DIV/0!</v>
      </c>
      <c r="BQ237" s="123" t="e">
        <f t="shared" si="398"/>
        <v>#DIV/0!</v>
      </c>
      <c r="BR237" s="123" t="e">
        <f t="shared" si="399"/>
        <v>#DIV/0!</v>
      </c>
      <c r="BS237" s="123" t="str">
        <f t="shared" si="400"/>
        <v xml:space="preserve"> </v>
      </c>
      <c r="BT237" s="123" t="e">
        <f t="shared" si="401"/>
        <v>#DIV/0!</v>
      </c>
      <c r="BU237" s="123" t="e">
        <f t="shared" si="402"/>
        <v>#DIV/0!</v>
      </c>
      <c r="BV237" s="123" t="e">
        <f t="shared" si="403"/>
        <v>#DIV/0!</v>
      </c>
      <c r="BW237" s="123" t="e">
        <f t="shared" si="404"/>
        <v>#REF!</v>
      </c>
      <c r="BY237" s="125">
        <f t="shared" si="405"/>
        <v>3.0000001359918289</v>
      </c>
      <c r="BZ237" s="126">
        <f t="shared" si="406"/>
        <v>1.5000000679959145</v>
      </c>
      <c r="CA237" s="127">
        <f t="shared" si="407"/>
        <v>4038.4712128146452</v>
      </c>
      <c r="CB237" s="122">
        <f t="shared" si="408"/>
        <v>4621.88</v>
      </c>
      <c r="CC237" s="128" t="str">
        <f t="shared" si="409"/>
        <v xml:space="preserve"> </v>
      </c>
    </row>
    <row r="238" spans="1:81" s="124" customFormat="1" ht="28.5" customHeight="1">
      <c r="A238" s="374" t="s">
        <v>75</v>
      </c>
      <c r="B238" s="374"/>
      <c r="C238" s="356">
        <f>SUM(C236:C237)</f>
        <v>1471.6</v>
      </c>
      <c r="D238" s="413"/>
      <c r="E238" s="369"/>
      <c r="F238" s="369"/>
      <c r="G238" s="356">
        <f>ROUND(SUM(G236:G237),2)</f>
        <v>4047557.78</v>
      </c>
      <c r="H238" s="356">
        <f t="shared" ref="H238:U238" si="418">SUM(H236:H237)</f>
        <v>0</v>
      </c>
      <c r="I238" s="356">
        <f t="shared" si="418"/>
        <v>0</v>
      </c>
      <c r="J238" s="356">
        <f t="shared" si="418"/>
        <v>0</v>
      </c>
      <c r="K238" s="356">
        <f t="shared" si="418"/>
        <v>0</v>
      </c>
      <c r="L238" s="356">
        <f t="shared" si="418"/>
        <v>0</v>
      </c>
      <c r="M238" s="356">
        <f t="shared" si="418"/>
        <v>0</v>
      </c>
      <c r="N238" s="356">
        <f t="shared" si="418"/>
        <v>0</v>
      </c>
      <c r="O238" s="356">
        <f t="shared" si="418"/>
        <v>0</v>
      </c>
      <c r="P238" s="356">
        <f t="shared" si="418"/>
        <v>0</v>
      </c>
      <c r="Q238" s="356">
        <f t="shared" si="418"/>
        <v>0</v>
      </c>
      <c r="R238" s="356">
        <f t="shared" si="418"/>
        <v>0</v>
      </c>
      <c r="S238" s="356">
        <f t="shared" si="418"/>
        <v>0</v>
      </c>
      <c r="T238" s="366">
        <f t="shared" si="418"/>
        <v>0</v>
      </c>
      <c r="U238" s="356">
        <f t="shared" si="418"/>
        <v>0</v>
      </c>
      <c r="V238" s="369" t="s">
        <v>68</v>
      </c>
      <c r="W238" s="356">
        <f>SUM(W236:W237)</f>
        <v>1002.25</v>
      </c>
      <c r="X238" s="356">
        <f>SUM(X236:X237)</f>
        <v>3865417.67</v>
      </c>
      <c r="Y238" s="356">
        <f t="shared" ref="Y238:AL238" si="419">SUM(Y236:Y237)</f>
        <v>0</v>
      </c>
      <c r="Z238" s="356">
        <f t="shared" si="419"/>
        <v>0</v>
      </c>
      <c r="AA238" s="356">
        <f t="shared" si="419"/>
        <v>0</v>
      </c>
      <c r="AB238" s="356">
        <f t="shared" si="419"/>
        <v>0</v>
      </c>
      <c r="AC238" s="356">
        <f t="shared" si="419"/>
        <v>0</v>
      </c>
      <c r="AD238" s="356">
        <f t="shared" si="419"/>
        <v>0</v>
      </c>
      <c r="AE238" s="356">
        <f t="shared" si="419"/>
        <v>0</v>
      </c>
      <c r="AF238" s="356">
        <f t="shared" si="419"/>
        <v>0</v>
      </c>
      <c r="AG238" s="356">
        <f t="shared" si="419"/>
        <v>0</v>
      </c>
      <c r="AH238" s="356">
        <f t="shared" si="419"/>
        <v>0</v>
      </c>
      <c r="AI238" s="356">
        <f t="shared" si="419"/>
        <v>0</v>
      </c>
      <c r="AJ238" s="356">
        <f t="shared" si="419"/>
        <v>121426.74</v>
      </c>
      <c r="AK238" s="356">
        <f t="shared" si="419"/>
        <v>60713.37</v>
      </c>
      <c r="AL238" s="356">
        <f t="shared" si="419"/>
        <v>0</v>
      </c>
      <c r="AN238" s="122" t="e">
        <f>I238/#REF!</f>
        <v>#REF!</v>
      </c>
      <c r="AO238" s="122" t="e">
        <f t="shared" si="382"/>
        <v>#DIV/0!</v>
      </c>
      <c r="AP238" s="122" t="e">
        <f t="shared" si="383"/>
        <v>#DIV/0!</v>
      </c>
      <c r="AQ238" s="122" t="e">
        <f t="shared" si="384"/>
        <v>#DIV/0!</v>
      </c>
      <c r="AR238" s="122" t="e">
        <f t="shared" si="385"/>
        <v>#DIV/0!</v>
      </c>
      <c r="AS238" s="122" t="e">
        <f t="shared" si="386"/>
        <v>#DIV/0!</v>
      </c>
      <c r="AT238" s="122" t="e">
        <f t="shared" si="387"/>
        <v>#DIV/0!</v>
      </c>
      <c r="AU238" s="122">
        <f t="shared" si="388"/>
        <v>3856.7400049887751</v>
      </c>
      <c r="AV238" s="122" t="e">
        <f t="shared" si="389"/>
        <v>#DIV/0!</v>
      </c>
      <c r="AW238" s="122" t="e">
        <f t="shared" si="390"/>
        <v>#DIV/0!</v>
      </c>
      <c r="AX238" s="122" t="e">
        <f t="shared" si="391"/>
        <v>#DIV/0!</v>
      </c>
      <c r="AY238" s="122" t="e">
        <f>AI238/#REF!</f>
        <v>#REF!</v>
      </c>
      <c r="AZ238" s="122">
        <v>730.08</v>
      </c>
      <c r="BA238" s="122">
        <v>2070.12</v>
      </c>
      <c r="BB238" s="122">
        <v>848.92</v>
      </c>
      <c r="BC238" s="122">
        <v>819.73</v>
      </c>
      <c r="BD238" s="122">
        <v>611.5</v>
      </c>
      <c r="BE238" s="122">
        <v>1080.04</v>
      </c>
      <c r="BF238" s="122">
        <v>2671800.0099999998</v>
      </c>
      <c r="BG238" s="122">
        <f t="shared" si="392"/>
        <v>4422.8500000000004</v>
      </c>
      <c r="BH238" s="122">
        <v>8748.57</v>
      </c>
      <c r="BI238" s="122">
        <v>3389.61</v>
      </c>
      <c r="BJ238" s="122">
        <v>5995.76</v>
      </c>
      <c r="BK238" s="122">
        <v>548.62</v>
      </c>
      <c r="BL238" s="123" t="e">
        <f t="shared" si="393"/>
        <v>#REF!</v>
      </c>
      <c r="BM238" s="123" t="e">
        <f t="shared" si="394"/>
        <v>#DIV/0!</v>
      </c>
      <c r="BN238" s="123" t="e">
        <f t="shared" si="395"/>
        <v>#DIV/0!</v>
      </c>
      <c r="BO238" s="123" t="e">
        <f t="shared" si="396"/>
        <v>#DIV/0!</v>
      </c>
      <c r="BP238" s="123" t="e">
        <f t="shared" si="397"/>
        <v>#DIV/0!</v>
      </c>
      <c r="BQ238" s="123" t="e">
        <f t="shared" si="398"/>
        <v>#DIV/0!</v>
      </c>
      <c r="BR238" s="123" t="e">
        <f t="shared" si="399"/>
        <v>#DIV/0!</v>
      </c>
      <c r="BS238" s="123" t="str">
        <f t="shared" si="400"/>
        <v xml:space="preserve"> </v>
      </c>
      <c r="BT238" s="123" t="e">
        <f t="shared" si="401"/>
        <v>#DIV/0!</v>
      </c>
      <c r="BU238" s="123" t="e">
        <f t="shared" si="402"/>
        <v>#DIV/0!</v>
      </c>
      <c r="BV238" s="123" t="e">
        <f t="shared" si="403"/>
        <v>#DIV/0!</v>
      </c>
      <c r="BW238" s="123" t="e">
        <f t="shared" si="404"/>
        <v>#REF!</v>
      </c>
      <c r="BY238" s="125">
        <f t="shared" si="405"/>
        <v>3.000000163061292</v>
      </c>
      <c r="BZ238" s="126">
        <f t="shared" si="406"/>
        <v>1.500000081530646</v>
      </c>
      <c r="CA238" s="127">
        <f t="shared" si="407"/>
        <v>4038.47121975555</v>
      </c>
      <c r="CB238" s="122">
        <f t="shared" si="408"/>
        <v>4621.88</v>
      </c>
      <c r="CC238" s="128" t="str">
        <f t="shared" si="409"/>
        <v xml:space="preserve"> </v>
      </c>
    </row>
    <row r="239" spans="1:81" s="124" customFormat="1" ht="12" customHeight="1">
      <c r="A239" s="358" t="s">
        <v>61</v>
      </c>
      <c r="B239" s="359"/>
      <c r="C239" s="359"/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59"/>
      <c r="AD239" s="359"/>
      <c r="AE239" s="359"/>
      <c r="AF239" s="359"/>
      <c r="AG239" s="359"/>
      <c r="AH239" s="359"/>
      <c r="AI239" s="359"/>
      <c r="AJ239" s="359"/>
      <c r="AK239" s="359"/>
      <c r="AL239" s="434"/>
      <c r="AN239" s="122" t="e">
        <f>I239/#REF!</f>
        <v>#REF!</v>
      </c>
      <c r="AO239" s="122" t="e">
        <f t="shared" si="382"/>
        <v>#DIV/0!</v>
      </c>
      <c r="AP239" s="122" t="e">
        <f t="shared" si="383"/>
        <v>#DIV/0!</v>
      </c>
      <c r="AQ239" s="122" t="e">
        <f t="shared" si="384"/>
        <v>#DIV/0!</v>
      </c>
      <c r="AR239" s="122" t="e">
        <f t="shared" si="385"/>
        <v>#DIV/0!</v>
      </c>
      <c r="AS239" s="122" t="e">
        <f t="shared" si="386"/>
        <v>#DIV/0!</v>
      </c>
      <c r="AT239" s="122" t="e">
        <f t="shared" si="387"/>
        <v>#DIV/0!</v>
      </c>
      <c r="AU239" s="122" t="e">
        <f t="shared" si="388"/>
        <v>#DIV/0!</v>
      </c>
      <c r="AV239" s="122" t="e">
        <f t="shared" si="389"/>
        <v>#DIV/0!</v>
      </c>
      <c r="AW239" s="122" t="e">
        <f t="shared" si="390"/>
        <v>#DIV/0!</v>
      </c>
      <c r="AX239" s="122" t="e">
        <f t="shared" si="391"/>
        <v>#DIV/0!</v>
      </c>
      <c r="AY239" s="122" t="e">
        <f>AI239/#REF!</f>
        <v>#REF!</v>
      </c>
      <c r="AZ239" s="122">
        <v>730.08</v>
      </c>
      <c r="BA239" s="122">
        <v>2070.12</v>
      </c>
      <c r="BB239" s="122">
        <v>848.92</v>
      </c>
      <c r="BC239" s="122">
        <v>819.73</v>
      </c>
      <c r="BD239" s="122">
        <v>611.5</v>
      </c>
      <c r="BE239" s="122">
        <v>1080.04</v>
      </c>
      <c r="BF239" s="122">
        <v>2671800.0099999998</v>
      </c>
      <c r="BG239" s="122">
        <f t="shared" si="392"/>
        <v>4422.8500000000004</v>
      </c>
      <c r="BH239" s="122">
        <v>8748.57</v>
      </c>
      <c r="BI239" s="122">
        <v>3389.61</v>
      </c>
      <c r="BJ239" s="122">
        <v>5995.76</v>
      </c>
      <c r="BK239" s="122">
        <v>548.62</v>
      </c>
      <c r="BL239" s="123" t="e">
        <f t="shared" si="393"/>
        <v>#REF!</v>
      </c>
      <c r="BM239" s="123" t="e">
        <f t="shared" si="394"/>
        <v>#DIV/0!</v>
      </c>
      <c r="BN239" s="123" t="e">
        <f t="shared" si="395"/>
        <v>#DIV/0!</v>
      </c>
      <c r="BO239" s="123" t="e">
        <f t="shared" si="396"/>
        <v>#DIV/0!</v>
      </c>
      <c r="BP239" s="123" t="e">
        <f t="shared" si="397"/>
        <v>#DIV/0!</v>
      </c>
      <c r="BQ239" s="123" t="e">
        <f t="shared" si="398"/>
        <v>#DIV/0!</v>
      </c>
      <c r="BR239" s="123" t="e">
        <f t="shared" si="399"/>
        <v>#DIV/0!</v>
      </c>
      <c r="BS239" s="123" t="e">
        <f t="shared" si="400"/>
        <v>#DIV/0!</v>
      </c>
      <c r="BT239" s="123" t="e">
        <f t="shared" si="401"/>
        <v>#DIV/0!</v>
      </c>
      <c r="BU239" s="123" t="e">
        <f t="shared" si="402"/>
        <v>#DIV/0!</v>
      </c>
      <c r="BV239" s="123" t="e">
        <f t="shared" si="403"/>
        <v>#DIV/0!</v>
      </c>
      <c r="BW239" s="123" t="e">
        <f t="shared" si="404"/>
        <v>#REF!</v>
      </c>
      <c r="BY239" s="125" t="e">
        <f t="shared" si="405"/>
        <v>#DIV/0!</v>
      </c>
      <c r="BZ239" s="126" t="e">
        <f t="shared" si="406"/>
        <v>#DIV/0!</v>
      </c>
      <c r="CA239" s="127" t="e">
        <f t="shared" si="407"/>
        <v>#DIV/0!</v>
      </c>
      <c r="CB239" s="122">
        <f t="shared" si="408"/>
        <v>4621.88</v>
      </c>
      <c r="CC239" s="128" t="e">
        <f t="shared" si="409"/>
        <v>#DIV/0!</v>
      </c>
    </row>
    <row r="240" spans="1:81" s="124" customFormat="1" ht="12" customHeight="1">
      <c r="A240" s="360">
        <v>180</v>
      </c>
      <c r="B240" s="178" t="s">
        <v>835</v>
      </c>
      <c r="C240" s="356">
        <v>909.2</v>
      </c>
      <c r="D240" s="370"/>
      <c r="E240" s="356"/>
      <c r="F240" s="356"/>
      <c r="G240" s="362">
        <f>ROUND(H240+U240+X240+Z240+AB240+AD240+AF240+AH240+AI240+AJ240+AK240+AL240,2)</f>
        <v>1138848.8799999999</v>
      </c>
      <c r="H240" s="356">
        <f>I240+K240+M240+O240+Q240+S240</f>
        <v>0</v>
      </c>
      <c r="I240" s="365">
        <v>0</v>
      </c>
      <c r="J240" s="365">
        <v>0</v>
      </c>
      <c r="K240" s="365">
        <v>0</v>
      </c>
      <c r="L240" s="365">
        <v>0</v>
      </c>
      <c r="M240" s="365">
        <v>0</v>
      </c>
      <c r="N240" s="356">
        <v>0</v>
      </c>
      <c r="O240" s="356">
        <v>0</v>
      </c>
      <c r="P240" s="356">
        <v>0</v>
      </c>
      <c r="Q240" s="356">
        <v>0</v>
      </c>
      <c r="R240" s="356">
        <v>0</v>
      </c>
      <c r="S240" s="356">
        <v>0</v>
      </c>
      <c r="T240" s="366">
        <v>0</v>
      </c>
      <c r="U240" s="356">
        <v>0</v>
      </c>
      <c r="V240" s="356" t="s">
        <v>112</v>
      </c>
      <c r="W240" s="177">
        <v>282</v>
      </c>
      <c r="X240" s="356">
        <f t="shared" ref="X240:X241" si="420">ROUND(IF(V240="СК",3856.74,3886.86)*W240,2)</f>
        <v>1087600.68</v>
      </c>
      <c r="Y240" s="177">
        <v>0</v>
      </c>
      <c r="Z240" s="177">
        <v>0</v>
      </c>
      <c r="AA240" s="177">
        <v>0</v>
      </c>
      <c r="AB240" s="177">
        <v>0</v>
      </c>
      <c r="AC240" s="177">
        <v>0</v>
      </c>
      <c r="AD240" s="177">
        <v>0</v>
      </c>
      <c r="AE240" s="177">
        <v>0</v>
      </c>
      <c r="AF240" s="177">
        <v>0</v>
      </c>
      <c r="AG240" s="177">
        <v>0</v>
      </c>
      <c r="AH240" s="177">
        <v>0</v>
      </c>
      <c r="AI240" s="177">
        <v>0</v>
      </c>
      <c r="AJ240" s="177">
        <f t="shared" ref="AJ240:AJ241" si="421">ROUND(X240/95.5*3,2)</f>
        <v>34165.47</v>
      </c>
      <c r="AK240" s="177">
        <f t="shared" ref="AK240:AK241" si="422">ROUND(X240/95.5*1.5,2)</f>
        <v>17082.73</v>
      </c>
      <c r="AL240" s="177">
        <v>0</v>
      </c>
      <c r="AN240" s="122" t="e">
        <f>I240/#REF!</f>
        <v>#REF!</v>
      </c>
      <c r="AO240" s="122" t="e">
        <f t="shared" si="382"/>
        <v>#DIV/0!</v>
      </c>
      <c r="AP240" s="122" t="e">
        <f t="shared" si="383"/>
        <v>#DIV/0!</v>
      </c>
      <c r="AQ240" s="122" t="e">
        <f t="shared" si="384"/>
        <v>#DIV/0!</v>
      </c>
      <c r="AR240" s="122" t="e">
        <f t="shared" si="385"/>
        <v>#DIV/0!</v>
      </c>
      <c r="AS240" s="122" t="e">
        <f t="shared" si="386"/>
        <v>#DIV/0!</v>
      </c>
      <c r="AT240" s="122" t="e">
        <f t="shared" si="387"/>
        <v>#DIV/0!</v>
      </c>
      <c r="AU240" s="122">
        <f t="shared" si="388"/>
        <v>3856.74</v>
      </c>
      <c r="AV240" s="122" t="e">
        <f t="shared" si="389"/>
        <v>#DIV/0!</v>
      </c>
      <c r="AW240" s="122" t="e">
        <f t="shared" si="390"/>
        <v>#DIV/0!</v>
      </c>
      <c r="AX240" s="122" t="e">
        <f t="shared" si="391"/>
        <v>#DIV/0!</v>
      </c>
      <c r="AY240" s="122" t="e">
        <f>AI240/#REF!</f>
        <v>#REF!</v>
      </c>
      <c r="AZ240" s="122">
        <v>730.08</v>
      </c>
      <c r="BA240" s="122">
        <v>2070.12</v>
      </c>
      <c r="BB240" s="122">
        <v>848.92</v>
      </c>
      <c r="BC240" s="122">
        <v>819.73</v>
      </c>
      <c r="BD240" s="122">
        <v>611.5</v>
      </c>
      <c r="BE240" s="122">
        <v>1080.04</v>
      </c>
      <c r="BF240" s="122">
        <v>2671800.0099999998</v>
      </c>
      <c r="BG240" s="122">
        <f t="shared" si="392"/>
        <v>4422.8500000000004</v>
      </c>
      <c r="BH240" s="122">
        <v>8748.57</v>
      </c>
      <c r="BI240" s="122">
        <v>3389.61</v>
      </c>
      <c r="BJ240" s="122">
        <v>5995.76</v>
      </c>
      <c r="BK240" s="122">
        <v>548.62</v>
      </c>
      <c r="BL240" s="123" t="e">
        <f t="shared" si="393"/>
        <v>#REF!</v>
      </c>
      <c r="BM240" s="123" t="e">
        <f t="shared" si="394"/>
        <v>#DIV/0!</v>
      </c>
      <c r="BN240" s="123" t="e">
        <f t="shared" si="395"/>
        <v>#DIV/0!</v>
      </c>
      <c r="BO240" s="123" t="e">
        <f t="shared" si="396"/>
        <v>#DIV/0!</v>
      </c>
      <c r="BP240" s="123" t="e">
        <f t="shared" si="397"/>
        <v>#DIV/0!</v>
      </c>
      <c r="BQ240" s="123" t="e">
        <f t="shared" si="398"/>
        <v>#DIV/0!</v>
      </c>
      <c r="BR240" s="123" t="e">
        <f t="shared" si="399"/>
        <v>#DIV/0!</v>
      </c>
      <c r="BS240" s="123" t="str">
        <f t="shared" si="400"/>
        <v xml:space="preserve"> </v>
      </c>
      <c r="BT240" s="123" t="e">
        <f t="shared" si="401"/>
        <v>#DIV/0!</v>
      </c>
      <c r="BU240" s="123" t="e">
        <f t="shared" si="402"/>
        <v>#DIV/0!</v>
      </c>
      <c r="BV240" s="123" t="e">
        <f t="shared" si="403"/>
        <v>#DIV/0!</v>
      </c>
      <c r="BW240" s="123" t="e">
        <f t="shared" si="404"/>
        <v>#REF!</v>
      </c>
      <c r="BY240" s="125">
        <f t="shared" si="405"/>
        <v>3.0000003161086664</v>
      </c>
      <c r="BZ240" s="126">
        <f t="shared" si="406"/>
        <v>1.4999997190145193</v>
      </c>
      <c r="CA240" s="127">
        <f t="shared" si="407"/>
        <v>4038.4712056737585</v>
      </c>
      <c r="CB240" s="122">
        <f t="shared" si="408"/>
        <v>4621.88</v>
      </c>
      <c r="CC240" s="128" t="str">
        <f t="shared" si="409"/>
        <v xml:space="preserve"> </v>
      </c>
    </row>
    <row r="241" spans="1:81" s="124" customFormat="1" ht="12" customHeight="1">
      <c r="A241" s="360">
        <v>181</v>
      </c>
      <c r="B241" s="178" t="s">
        <v>836</v>
      </c>
      <c r="C241" s="356">
        <f>444.5+117.9</f>
        <v>562.4</v>
      </c>
      <c r="D241" s="370"/>
      <c r="E241" s="356"/>
      <c r="F241" s="356"/>
      <c r="G241" s="362">
        <f>ROUND(H241+U241+X241+Z241+AB241+AD241+AF241+AH241+AI241+AJ241+AK241+AL241,2)</f>
        <v>2972314.8</v>
      </c>
      <c r="H241" s="356">
        <f>I241+K241+M241+O241+Q241+S241</f>
        <v>0</v>
      </c>
      <c r="I241" s="365">
        <v>0</v>
      </c>
      <c r="J241" s="365">
        <v>0</v>
      </c>
      <c r="K241" s="365">
        <v>0</v>
      </c>
      <c r="L241" s="365">
        <v>0</v>
      </c>
      <c r="M241" s="365">
        <v>0</v>
      </c>
      <c r="N241" s="356">
        <v>0</v>
      </c>
      <c r="O241" s="356">
        <v>0</v>
      </c>
      <c r="P241" s="356">
        <v>0</v>
      </c>
      <c r="Q241" s="356">
        <v>0</v>
      </c>
      <c r="R241" s="356">
        <v>0</v>
      </c>
      <c r="S241" s="356">
        <v>0</v>
      </c>
      <c r="T241" s="366">
        <v>0</v>
      </c>
      <c r="U241" s="356">
        <v>0</v>
      </c>
      <c r="V241" s="356" t="s">
        <v>112</v>
      </c>
      <c r="W241" s="177">
        <v>736</v>
      </c>
      <c r="X241" s="356">
        <f t="shared" si="420"/>
        <v>2838560.64</v>
      </c>
      <c r="Y241" s="177">
        <v>0</v>
      </c>
      <c r="Z241" s="177">
        <v>0</v>
      </c>
      <c r="AA241" s="177">
        <v>0</v>
      </c>
      <c r="AB241" s="177">
        <v>0</v>
      </c>
      <c r="AC241" s="177">
        <v>0</v>
      </c>
      <c r="AD241" s="177">
        <v>0</v>
      </c>
      <c r="AE241" s="177">
        <v>0</v>
      </c>
      <c r="AF241" s="177">
        <v>0</v>
      </c>
      <c r="AG241" s="177">
        <v>0</v>
      </c>
      <c r="AH241" s="177">
        <v>0</v>
      </c>
      <c r="AI241" s="177">
        <v>0</v>
      </c>
      <c r="AJ241" s="177">
        <f t="shared" si="421"/>
        <v>89169.44</v>
      </c>
      <c r="AK241" s="177">
        <f t="shared" si="422"/>
        <v>44584.72</v>
      </c>
      <c r="AL241" s="177">
        <v>0</v>
      </c>
      <c r="AN241" s="122" t="e">
        <f>I241/#REF!</f>
        <v>#REF!</v>
      </c>
      <c r="AO241" s="122" t="e">
        <f t="shared" si="382"/>
        <v>#DIV/0!</v>
      </c>
      <c r="AP241" s="122" t="e">
        <f t="shared" si="383"/>
        <v>#DIV/0!</v>
      </c>
      <c r="AQ241" s="122" t="e">
        <f t="shared" si="384"/>
        <v>#DIV/0!</v>
      </c>
      <c r="AR241" s="122" t="e">
        <f t="shared" si="385"/>
        <v>#DIV/0!</v>
      </c>
      <c r="AS241" s="122" t="e">
        <f t="shared" si="386"/>
        <v>#DIV/0!</v>
      </c>
      <c r="AT241" s="122" t="e">
        <f t="shared" si="387"/>
        <v>#DIV/0!</v>
      </c>
      <c r="AU241" s="122">
        <f t="shared" si="388"/>
        <v>3856.7400000000002</v>
      </c>
      <c r="AV241" s="122" t="e">
        <f t="shared" si="389"/>
        <v>#DIV/0!</v>
      </c>
      <c r="AW241" s="122" t="e">
        <f t="shared" si="390"/>
        <v>#DIV/0!</v>
      </c>
      <c r="AX241" s="122" t="e">
        <f t="shared" si="391"/>
        <v>#DIV/0!</v>
      </c>
      <c r="AY241" s="122" t="e">
        <f>AI241/#REF!</f>
        <v>#REF!</v>
      </c>
      <c r="AZ241" s="122">
        <v>730.08</v>
      </c>
      <c r="BA241" s="122">
        <v>2070.12</v>
      </c>
      <c r="BB241" s="122">
        <v>848.92</v>
      </c>
      <c r="BC241" s="122">
        <v>819.73</v>
      </c>
      <c r="BD241" s="122">
        <v>611.5</v>
      </c>
      <c r="BE241" s="122">
        <v>1080.04</v>
      </c>
      <c r="BF241" s="122">
        <v>2671800.0099999998</v>
      </c>
      <c r="BG241" s="122">
        <f t="shared" si="392"/>
        <v>4422.8500000000004</v>
      </c>
      <c r="BH241" s="122">
        <v>8748.57</v>
      </c>
      <c r="BI241" s="122">
        <v>3389.61</v>
      </c>
      <c r="BJ241" s="122">
        <v>5995.76</v>
      </c>
      <c r="BK241" s="122">
        <v>548.62</v>
      </c>
      <c r="BL241" s="123" t="e">
        <f t="shared" si="393"/>
        <v>#REF!</v>
      </c>
      <c r="BM241" s="123" t="e">
        <f t="shared" si="394"/>
        <v>#DIV/0!</v>
      </c>
      <c r="BN241" s="123" t="e">
        <f t="shared" si="395"/>
        <v>#DIV/0!</v>
      </c>
      <c r="BO241" s="123" t="e">
        <f t="shared" si="396"/>
        <v>#DIV/0!</v>
      </c>
      <c r="BP241" s="123" t="e">
        <f t="shared" si="397"/>
        <v>#DIV/0!</v>
      </c>
      <c r="BQ241" s="123" t="e">
        <f t="shared" si="398"/>
        <v>#DIV/0!</v>
      </c>
      <c r="BR241" s="123" t="e">
        <f t="shared" si="399"/>
        <v>#DIV/0!</v>
      </c>
      <c r="BS241" s="123" t="str">
        <f t="shared" si="400"/>
        <v xml:space="preserve"> </v>
      </c>
      <c r="BT241" s="123" t="e">
        <f t="shared" si="401"/>
        <v>#DIV/0!</v>
      </c>
      <c r="BU241" s="123" t="e">
        <f t="shared" si="402"/>
        <v>#DIV/0!</v>
      </c>
      <c r="BV241" s="123" t="e">
        <f t="shared" si="403"/>
        <v>#DIV/0!</v>
      </c>
      <c r="BW241" s="123" t="e">
        <f t="shared" si="404"/>
        <v>#REF!</v>
      </c>
      <c r="BY241" s="125">
        <f t="shared" si="405"/>
        <v>2.9999998654247526</v>
      </c>
      <c r="BZ241" s="126">
        <f t="shared" si="406"/>
        <v>1.4999999327123763</v>
      </c>
      <c r="CA241" s="127">
        <f t="shared" si="407"/>
        <v>4038.4711956521737</v>
      </c>
      <c r="CB241" s="122">
        <f t="shared" si="408"/>
        <v>4621.88</v>
      </c>
      <c r="CC241" s="128" t="str">
        <f t="shared" si="409"/>
        <v xml:space="preserve"> </v>
      </c>
    </row>
    <row r="242" spans="1:81" s="124" customFormat="1" ht="27" customHeight="1">
      <c r="A242" s="374" t="s">
        <v>60</v>
      </c>
      <c r="B242" s="374"/>
      <c r="C242" s="356">
        <f>SUM(C240:C241)</f>
        <v>1471.6</v>
      </c>
      <c r="D242" s="413"/>
      <c r="E242" s="369"/>
      <c r="F242" s="369"/>
      <c r="G242" s="356">
        <f>ROUND(SUM(G240:G241),2)</f>
        <v>4111163.68</v>
      </c>
      <c r="H242" s="356">
        <f t="shared" ref="H242:U242" si="423">SUM(H240:H241)</f>
        <v>0</v>
      </c>
      <c r="I242" s="356">
        <f t="shared" si="423"/>
        <v>0</v>
      </c>
      <c r="J242" s="356">
        <f t="shared" si="423"/>
        <v>0</v>
      </c>
      <c r="K242" s="356">
        <f t="shared" si="423"/>
        <v>0</v>
      </c>
      <c r="L242" s="356">
        <f t="shared" si="423"/>
        <v>0</v>
      </c>
      <c r="M242" s="356">
        <f t="shared" si="423"/>
        <v>0</v>
      </c>
      <c r="N242" s="356">
        <f t="shared" si="423"/>
        <v>0</v>
      </c>
      <c r="O242" s="356">
        <f t="shared" si="423"/>
        <v>0</v>
      </c>
      <c r="P242" s="356">
        <f t="shared" si="423"/>
        <v>0</v>
      </c>
      <c r="Q242" s="356">
        <f t="shared" si="423"/>
        <v>0</v>
      </c>
      <c r="R242" s="356">
        <f t="shared" si="423"/>
        <v>0</v>
      </c>
      <c r="S242" s="356">
        <f t="shared" si="423"/>
        <v>0</v>
      </c>
      <c r="T242" s="366">
        <f t="shared" si="423"/>
        <v>0</v>
      </c>
      <c r="U242" s="356">
        <f t="shared" si="423"/>
        <v>0</v>
      </c>
      <c r="V242" s="369" t="s">
        <v>68</v>
      </c>
      <c r="W242" s="356">
        <f>SUM(W240:W241)</f>
        <v>1018</v>
      </c>
      <c r="X242" s="356">
        <f>SUM(X240:X241)</f>
        <v>3926161.3200000003</v>
      </c>
      <c r="Y242" s="356">
        <f t="shared" ref="Y242:AL242" si="424">SUM(Y240:Y241)</f>
        <v>0</v>
      </c>
      <c r="Z242" s="356">
        <f t="shared" si="424"/>
        <v>0</v>
      </c>
      <c r="AA242" s="356">
        <f t="shared" si="424"/>
        <v>0</v>
      </c>
      <c r="AB242" s="356">
        <f t="shared" si="424"/>
        <v>0</v>
      </c>
      <c r="AC242" s="356">
        <f t="shared" si="424"/>
        <v>0</v>
      </c>
      <c r="AD242" s="356">
        <f t="shared" si="424"/>
        <v>0</v>
      </c>
      <c r="AE242" s="356">
        <f t="shared" si="424"/>
        <v>0</v>
      </c>
      <c r="AF242" s="356">
        <f t="shared" si="424"/>
        <v>0</v>
      </c>
      <c r="AG242" s="356">
        <f t="shared" si="424"/>
        <v>0</v>
      </c>
      <c r="AH242" s="356">
        <f t="shared" si="424"/>
        <v>0</v>
      </c>
      <c r="AI242" s="356">
        <f t="shared" si="424"/>
        <v>0</v>
      </c>
      <c r="AJ242" s="356">
        <f t="shared" si="424"/>
        <v>123334.91</v>
      </c>
      <c r="AK242" s="356">
        <f t="shared" si="424"/>
        <v>61667.45</v>
      </c>
      <c r="AL242" s="356">
        <f t="shared" si="424"/>
        <v>0</v>
      </c>
      <c r="AN242" s="122" t="e">
        <f>I242/#REF!</f>
        <v>#REF!</v>
      </c>
      <c r="AO242" s="122" t="e">
        <f t="shared" si="382"/>
        <v>#DIV/0!</v>
      </c>
      <c r="AP242" s="122" t="e">
        <f t="shared" si="383"/>
        <v>#DIV/0!</v>
      </c>
      <c r="AQ242" s="122" t="e">
        <f t="shared" si="384"/>
        <v>#DIV/0!</v>
      </c>
      <c r="AR242" s="122" t="e">
        <f t="shared" si="385"/>
        <v>#DIV/0!</v>
      </c>
      <c r="AS242" s="122" t="e">
        <f t="shared" si="386"/>
        <v>#DIV/0!</v>
      </c>
      <c r="AT242" s="122" t="e">
        <f t="shared" si="387"/>
        <v>#DIV/0!</v>
      </c>
      <c r="AU242" s="122">
        <f t="shared" si="388"/>
        <v>3856.7400000000002</v>
      </c>
      <c r="AV242" s="122" t="e">
        <f t="shared" si="389"/>
        <v>#DIV/0!</v>
      </c>
      <c r="AW242" s="122" t="e">
        <f t="shared" si="390"/>
        <v>#DIV/0!</v>
      </c>
      <c r="AX242" s="122" t="e">
        <f t="shared" si="391"/>
        <v>#DIV/0!</v>
      </c>
      <c r="AY242" s="122" t="e">
        <f>AI242/#REF!</f>
        <v>#REF!</v>
      </c>
      <c r="AZ242" s="122">
        <v>730.08</v>
      </c>
      <c r="BA242" s="122">
        <v>2070.12</v>
      </c>
      <c r="BB242" s="122">
        <v>848.92</v>
      </c>
      <c r="BC242" s="122">
        <v>819.73</v>
      </c>
      <c r="BD242" s="122">
        <v>611.5</v>
      </c>
      <c r="BE242" s="122">
        <v>1080.04</v>
      </c>
      <c r="BF242" s="122">
        <v>2671800.0099999998</v>
      </c>
      <c r="BG242" s="122">
        <f t="shared" si="392"/>
        <v>4422.8500000000004</v>
      </c>
      <c r="BH242" s="122">
        <v>8748.57</v>
      </c>
      <c r="BI242" s="122">
        <v>3389.61</v>
      </c>
      <c r="BJ242" s="122">
        <v>5995.76</v>
      </c>
      <c r="BK242" s="122">
        <v>548.62</v>
      </c>
      <c r="BL242" s="123" t="e">
        <f t="shared" si="393"/>
        <v>#REF!</v>
      </c>
      <c r="BM242" s="123" t="e">
        <f t="shared" si="394"/>
        <v>#DIV/0!</v>
      </c>
      <c r="BN242" s="123" t="e">
        <f t="shared" si="395"/>
        <v>#DIV/0!</v>
      </c>
      <c r="BO242" s="123" t="e">
        <f t="shared" si="396"/>
        <v>#DIV/0!</v>
      </c>
      <c r="BP242" s="123" t="e">
        <f t="shared" si="397"/>
        <v>#DIV/0!</v>
      </c>
      <c r="BQ242" s="123" t="e">
        <f t="shared" si="398"/>
        <v>#DIV/0!</v>
      </c>
      <c r="BR242" s="123" t="e">
        <f t="shared" si="399"/>
        <v>#DIV/0!</v>
      </c>
      <c r="BS242" s="123" t="str">
        <f t="shared" si="400"/>
        <v xml:space="preserve"> </v>
      </c>
      <c r="BT242" s="123" t="e">
        <f t="shared" si="401"/>
        <v>#DIV/0!</v>
      </c>
      <c r="BU242" s="123" t="e">
        <f t="shared" si="402"/>
        <v>#DIV/0!</v>
      </c>
      <c r="BV242" s="123" t="e">
        <f t="shared" si="403"/>
        <v>#DIV/0!</v>
      </c>
      <c r="BW242" s="123" t="e">
        <f t="shared" si="404"/>
        <v>#REF!</v>
      </c>
      <c r="BY242" s="125">
        <f t="shared" si="405"/>
        <v>2.9999999902703944</v>
      </c>
      <c r="BZ242" s="126">
        <f t="shared" si="406"/>
        <v>1.4999998735151308</v>
      </c>
      <c r="CA242" s="127">
        <f t="shared" si="407"/>
        <v>4038.4711984282908</v>
      </c>
      <c r="CB242" s="122">
        <f t="shared" si="408"/>
        <v>4621.88</v>
      </c>
      <c r="CC242" s="128" t="str">
        <f t="shared" si="409"/>
        <v xml:space="preserve"> </v>
      </c>
    </row>
    <row r="243" spans="1:81" s="124" customFormat="1" ht="12" customHeight="1">
      <c r="A243" s="417" t="s">
        <v>84</v>
      </c>
      <c r="B243" s="418"/>
      <c r="C243" s="418"/>
      <c r="D243" s="418"/>
      <c r="E243" s="418"/>
      <c r="F243" s="418"/>
      <c r="G243" s="418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  <c r="T243" s="418"/>
      <c r="U243" s="418"/>
      <c r="V243" s="418"/>
      <c r="W243" s="418"/>
      <c r="X243" s="418"/>
      <c r="Y243" s="418"/>
      <c r="Z243" s="418"/>
      <c r="AA243" s="418"/>
      <c r="AB243" s="418"/>
      <c r="AC243" s="418"/>
      <c r="AD243" s="418"/>
      <c r="AE243" s="418"/>
      <c r="AF243" s="418"/>
      <c r="AG243" s="418"/>
      <c r="AH243" s="418"/>
      <c r="AI243" s="418"/>
      <c r="AJ243" s="418"/>
      <c r="AK243" s="418"/>
      <c r="AL243" s="419"/>
      <c r="AN243" s="122" t="e">
        <f>I243/#REF!</f>
        <v>#REF!</v>
      </c>
      <c r="AO243" s="122" t="e">
        <f t="shared" ref="AO243:AO245" si="425">K243/J243</f>
        <v>#DIV/0!</v>
      </c>
      <c r="AP243" s="122" t="e">
        <f t="shared" ref="AP243:AP245" si="426">M243/L243</f>
        <v>#DIV/0!</v>
      </c>
      <c r="AQ243" s="122" t="e">
        <f t="shared" ref="AQ243:AQ245" si="427">O243/N243</f>
        <v>#DIV/0!</v>
      </c>
      <c r="AR243" s="122" t="e">
        <f t="shared" ref="AR243:AR245" si="428">Q243/P243</f>
        <v>#DIV/0!</v>
      </c>
      <c r="AS243" s="122" t="e">
        <f t="shared" ref="AS243:AS245" si="429">S243/R243</f>
        <v>#DIV/0!</v>
      </c>
      <c r="AT243" s="122" t="e">
        <f t="shared" ref="AT243:AT245" si="430">U243/T243</f>
        <v>#DIV/0!</v>
      </c>
      <c r="AU243" s="122" t="e">
        <f t="shared" ref="AU243:AU245" si="431">X243/W243</f>
        <v>#DIV/0!</v>
      </c>
      <c r="AV243" s="122" t="e">
        <f t="shared" ref="AV243:AV245" si="432">Z243/Y243</f>
        <v>#DIV/0!</v>
      </c>
      <c r="AW243" s="122" t="e">
        <f t="shared" ref="AW243:AW245" si="433">AB243/AA243</f>
        <v>#DIV/0!</v>
      </c>
      <c r="AX243" s="122" t="e">
        <f t="shared" ref="AX243:AX245" si="434">AH243/AG243</f>
        <v>#DIV/0!</v>
      </c>
      <c r="AY243" s="122" t="e">
        <f>AI243/#REF!</f>
        <v>#REF!</v>
      </c>
      <c r="AZ243" s="122">
        <v>730.08</v>
      </c>
      <c r="BA243" s="122">
        <v>2070.12</v>
      </c>
      <c r="BB243" s="122">
        <v>848.92</v>
      </c>
      <c r="BC243" s="122">
        <v>819.73</v>
      </c>
      <c r="BD243" s="122">
        <v>611.5</v>
      </c>
      <c r="BE243" s="122">
        <v>1080.04</v>
      </c>
      <c r="BF243" s="122">
        <v>2671800.0099999998</v>
      </c>
      <c r="BG243" s="122">
        <f t="shared" ref="BG243:BG245" si="435">IF(V243="ПК",4607.6,4422.85)</f>
        <v>4422.8500000000004</v>
      </c>
      <c r="BH243" s="122">
        <v>8748.57</v>
      </c>
      <c r="BI243" s="122">
        <v>3389.61</v>
      </c>
      <c r="BJ243" s="122">
        <v>5995.76</v>
      </c>
      <c r="BK243" s="122">
        <v>548.62</v>
      </c>
      <c r="BL243" s="123" t="e">
        <f t="shared" ref="BL243:BL245" si="436">IF(AN243&gt;AZ243, "+", " ")</f>
        <v>#REF!</v>
      </c>
      <c r="BM243" s="123" t="e">
        <f t="shared" ref="BM243:BM245" si="437">IF(AO243&gt;BA243, "+", " ")</f>
        <v>#DIV/0!</v>
      </c>
      <c r="BN243" s="123" t="e">
        <f t="shared" ref="BN243:BN245" si="438">IF(AP243&gt;BB243, "+", " ")</f>
        <v>#DIV/0!</v>
      </c>
      <c r="BO243" s="123" t="e">
        <f t="shared" ref="BO243:BO245" si="439">IF(AQ243&gt;BC243, "+", " ")</f>
        <v>#DIV/0!</v>
      </c>
      <c r="BP243" s="123" t="e">
        <f t="shared" ref="BP243:BP245" si="440">IF(AR243&gt;BD243, "+", " ")</f>
        <v>#DIV/0!</v>
      </c>
      <c r="BQ243" s="123" t="e">
        <f t="shared" ref="BQ243:BQ245" si="441">IF(AS243&gt;BE243, "+", " ")</f>
        <v>#DIV/0!</v>
      </c>
      <c r="BR243" s="123" t="e">
        <f t="shared" ref="BR243:BR245" si="442">IF(AT243&gt;BF243, "+", " ")</f>
        <v>#DIV/0!</v>
      </c>
      <c r="BS243" s="123" t="e">
        <f t="shared" ref="BS243:BS245" si="443">IF(AU243&gt;BG243, "+", " ")</f>
        <v>#DIV/0!</v>
      </c>
      <c r="BT243" s="123" t="e">
        <f t="shared" ref="BT243:BT245" si="444">IF(AV243&gt;BH243, "+", " ")</f>
        <v>#DIV/0!</v>
      </c>
      <c r="BU243" s="123" t="e">
        <f t="shared" ref="BU243:BU245" si="445">IF(AW243&gt;BI243, "+", " ")</f>
        <v>#DIV/0!</v>
      </c>
      <c r="BV243" s="123" t="e">
        <f t="shared" ref="BV243:BV245" si="446">IF(AX243&gt;BJ243, "+", " ")</f>
        <v>#DIV/0!</v>
      </c>
      <c r="BW243" s="123" t="e">
        <f t="shared" ref="BW243:BW245" si="447">IF(AY243&gt;BK243, "+", " ")</f>
        <v>#REF!</v>
      </c>
      <c r="BY243" s="125" t="e">
        <f t="shared" ref="BY243:BY245" si="448">AJ243/G243*100</f>
        <v>#DIV/0!</v>
      </c>
      <c r="BZ243" s="126" t="e">
        <f t="shared" ref="BZ243:BZ245" si="449">AK243/G243*100</f>
        <v>#DIV/0!</v>
      </c>
      <c r="CA243" s="127" t="e">
        <f t="shared" ref="CA243:CA245" si="450">G243/W243</f>
        <v>#DIV/0!</v>
      </c>
      <c r="CB243" s="122">
        <f t="shared" ref="CB243:CB245" si="451">IF(V243="ПК",4814.95,4621.88)</f>
        <v>4621.88</v>
      </c>
      <c r="CC243" s="128" t="e">
        <f t="shared" ref="CC243:CC245" si="452">IF(CA243&gt;CB243, "+", " ")</f>
        <v>#DIV/0!</v>
      </c>
    </row>
    <row r="244" spans="1:81" s="124" customFormat="1" ht="12" customHeight="1">
      <c r="A244" s="435">
        <v>182</v>
      </c>
      <c r="B244" s="436" t="s">
        <v>941</v>
      </c>
      <c r="C244" s="437"/>
      <c r="D244" s="370"/>
      <c r="E244" s="437"/>
      <c r="F244" s="437"/>
      <c r="G244" s="362">
        <f>ROUND(H244+U244+X244+Z244+AB244+AD244+AF244+AH244+AI244+AJ244+AK244+AL244,2)</f>
        <v>172001.3</v>
      </c>
      <c r="H244" s="356">
        <f>I244+K244+M244+O244+Q244+S244</f>
        <v>164261.24</v>
      </c>
      <c r="I244" s="362">
        <f>ROUND(242.99*'Приложение 1'!J930,2)</f>
        <v>164261.24</v>
      </c>
      <c r="J244" s="365">
        <v>0</v>
      </c>
      <c r="K244" s="365">
        <v>0</v>
      </c>
      <c r="L244" s="365">
        <v>0</v>
      </c>
      <c r="M244" s="365">
        <v>0</v>
      </c>
      <c r="N244" s="356">
        <v>0</v>
      </c>
      <c r="O244" s="356">
        <v>0</v>
      </c>
      <c r="P244" s="356">
        <v>0</v>
      </c>
      <c r="Q244" s="356">
        <v>0</v>
      </c>
      <c r="R244" s="356">
        <v>0</v>
      </c>
      <c r="S244" s="356">
        <v>0</v>
      </c>
      <c r="T244" s="366">
        <v>0</v>
      </c>
      <c r="U244" s="356">
        <v>0</v>
      </c>
      <c r="V244" s="371"/>
      <c r="W244" s="177">
        <v>0</v>
      </c>
      <c r="X244" s="356">
        <f>ROUND(IF(V244="СК",3856.74,3886.86)*W244,2)</f>
        <v>0</v>
      </c>
      <c r="Y244" s="177">
        <v>0</v>
      </c>
      <c r="Z244" s="177">
        <v>0</v>
      </c>
      <c r="AA244" s="177">
        <v>0</v>
      </c>
      <c r="AB244" s="177">
        <v>0</v>
      </c>
      <c r="AC244" s="177">
        <v>0</v>
      </c>
      <c r="AD244" s="177">
        <v>0</v>
      </c>
      <c r="AE244" s="177">
        <v>0</v>
      </c>
      <c r="AF244" s="177">
        <v>0</v>
      </c>
      <c r="AG244" s="177">
        <v>0</v>
      </c>
      <c r="AH244" s="177">
        <v>0</v>
      </c>
      <c r="AI244" s="356">
        <v>0</v>
      </c>
      <c r="AJ244" s="177">
        <f>ROUND((X244+H244+AI244)/95.5*3,2)</f>
        <v>5160.04</v>
      </c>
      <c r="AK244" s="177">
        <f>ROUND((X244+H244+AI244)/95.5*1.5,2)</f>
        <v>2580.02</v>
      </c>
      <c r="AL244" s="177">
        <v>0</v>
      </c>
      <c r="AN244" s="122"/>
      <c r="AO244" s="122"/>
      <c r="AP244" s="122"/>
      <c r="AQ244" s="122"/>
      <c r="AR244" s="122"/>
      <c r="AS244" s="122"/>
      <c r="AT244" s="122"/>
      <c r="AU244" s="122" t="e">
        <f>X244/W244</f>
        <v>#DIV/0!</v>
      </c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2"/>
      <c r="BI244" s="122"/>
      <c r="BJ244" s="122"/>
      <c r="BK244" s="122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Y244" s="125"/>
      <c r="BZ244" s="126"/>
      <c r="CA244" s="127" t="e">
        <f>G244/W244</f>
        <v>#DIV/0!</v>
      </c>
      <c r="CB244" s="122"/>
      <c r="CC244" s="128"/>
    </row>
    <row r="245" spans="1:81" s="124" customFormat="1" ht="12" customHeight="1">
      <c r="A245" s="435">
        <v>183</v>
      </c>
      <c r="B245" s="436" t="s">
        <v>839</v>
      </c>
      <c r="C245" s="356">
        <v>3784</v>
      </c>
      <c r="D245" s="370"/>
      <c r="E245" s="356"/>
      <c r="F245" s="356"/>
      <c r="G245" s="362">
        <f t="shared" ref="G245:G251" si="453">ROUND(H245+U245+X245+Z245+AB245+AD245+AF245+AH245+AI245+AJ245+AK245+AL245,2)</f>
        <v>111644.94</v>
      </c>
      <c r="H245" s="356">
        <f t="shared" ref="H245:H251" si="454">I245+K245+M245+O245+Q245+S245</f>
        <v>106620.92</v>
      </c>
      <c r="I245" s="365">
        <v>0</v>
      </c>
      <c r="J245" s="365">
        <v>0</v>
      </c>
      <c r="K245" s="365">
        <v>0</v>
      </c>
      <c r="L245" s="365">
        <v>124.6</v>
      </c>
      <c r="M245" s="362">
        <f t="shared" ref="M245:M251" si="455">ROUND(L245*891.36*0.96,2)</f>
        <v>106620.92</v>
      </c>
      <c r="N245" s="356">
        <v>0</v>
      </c>
      <c r="O245" s="356">
        <v>0</v>
      </c>
      <c r="P245" s="356">
        <v>0</v>
      </c>
      <c r="Q245" s="356">
        <v>0</v>
      </c>
      <c r="R245" s="356">
        <v>0</v>
      </c>
      <c r="S245" s="356">
        <v>0</v>
      </c>
      <c r="T245" s="366">
        <v>0</v>
      </c>
      <c r="U245" s="356">
        <v>0</v>
      </c>
      <c r="V245" s="356"/>
      <c r="W245" s="356">
        <v>0</v>
      </c>
      <c r="X245" s="356">
        <v>0</v>
      </c>
      <c r="Y245" s="177">
        <v>0</v>
      </c>
      <c r="Z245" s="177">
        <v>0</v>
      </c>
      <c r="AA245" s="177">
        <v>0</v>
      </c>
      <c r="AB245" s="177">
        <v>0</v>
      </c>
      <c r="AC245" s="177">
        <v>0</v>
      </c>
      <c r="AD245" s="177">
        <v>0</v>
      </c>
      <c r="AE245" s="177">
        <v>0</v>
      </c>
      <c r="AF245" s="177">
        <v>0</v>
      </c>
      <c r="AG245" s="177">
        <v>0</v>
      </c>
      <c r="AH245" s="177">
        <v>0</v>
      </c>
      <c r="AI245" s="177">
        <v>0</v>
      </c>
      <c r="AJ245" s="177">
        <f t="shared" ref="AJ245:AJ251" si="456">ROUND((X245+H245+AI245)/95.5*3,2)</f>
        <v>3349.35</v>
      </c>
      <c r="AK245" s="177">
        <f t="shared" ref="AK245:AK251" si="457">ROUND((X245+H245+AI245)/95.5*1.5,2)</f>
        <v>1674.67</v>
      </c>
      <c r="AL245" s="177">
        <v>0</v>
      </c>
      <c r="AN245" s="122" t="e">
        <f>I245/#REF!</f>
        <v>#REF!</v>
      </c>
      <c r="AO245" s="122" t="e">
        <f t="shared" si="425"/>
        <v>#DIV/0!</v>
      </c>
      <c r="AP245" s="122">
        <f t="shared" si="426"/>
        <v>855.70561797752816</v>
      </c>
      <c r="AQ245" s="122" t="e">
        <f t="shared" si="427"/>
        <v>#DIV/0!</v>
      </c>
      <c r="AR245" s="122" t="e">
        <f t="shared" si="428"/>
        <v>#DIV/0!</v>
      </c>
      <c r="AS245" s="122" t="e">
        <f t="shared" si="429"/>
        <v>#DIV/0!</v>
      </c>
      <c r="AT245" s="122" t="e">
        <f t="shared" si="430"/>
        <v>#DIV/0!</v>
      </c>
      <c r="AU245" s="122" t="e">
        <f t="shared" si="431"/>
        <v>#DIV/0!</v>
      </c>
      <c r="AV245" s="122" t="e">
        <f t="shared" si="432"/>
        <v>#DIV/0!</v>
      </c>
      <c r="AW245" s="122" t="e">
        <f t="shared" si="433"/>
        <v>#DIV/0!</v>
      </c>
      <c r="AX245" s="122" t="e">
        <f t="shared" si="434"/>
        <v>#DIV/0!</v>
      </c>
      <c r="AY245" s="122" t="e">
        <f>AI245/#REF!</f>
        <v>#REF!</v>
      </c>
      <c r="AZ245" s="122">
        <v>730.08</v>
      </c>
      <c r="BA245" s="122">
        <v>2070.12</v>
      </c>
      <c r="BB245" s="122">
        <v>848.92</v>
      </c>
      <c r="BC245" s="122">
        <v>819.73</v>
      </c>
      <c r="BD245" s="122">
        <v>611.5</v>
      </c>
      <c r="BE245" s="122">
        <v>1080.04</v>
      </c>
      <c r="BF245" s="122">
        <v>2671800.0099999998</v>
      </c>
      <c r="BG245" s="122">
        <f t="shared" si="435"/>
        <v>4422.8500000000004</v>
      </c>
      <c r="BH245" s="122">
        <v>8748.57</v>
      </c>
      <c r="BI245" s="122">
        <v>3389.61</v>
      </c>
      <c r="BJ245" s="122">
        <v>5995.76</v>
      </c>
      <c r="BK245" s="122">
        <v>548.62</v>
      </c>
      <c r="BL245" s="123" t="e">
        <f t="shared" si="436"/>
        <v>#REF!</v>
      </c>
      <c r="BM245" s="123" t="e">
        <f t="shared" si="437"/>
        <v>#DIV/0!</v>
      </c>
      <c r="BN245" s="123" t="str">
        <f t="shared" si="438"/>
        <v>+</v>
      </c>
      <c r="BO245" s="123" t="e">
        <f t="shared" si="439"/>
        <v>#DIV/0!</v>
      </c>
      <c r="BP245" s="123" t="e">
        <f t="shared" si="440"/>
        <v>#DIV/0!</v>
      </c>
      <c r="BQ245" s="123" t="e">
        <f t="shared" si="441"/>
        <v>#DIV/0!</v>
      </c>
      <c r="BR245" s="123" t="e">
        <f t="shared" si="442"/>
        <v>#DIV/0!</v>
      </c>
      <c r="BS245" s="123" t="e">
        <f t="shared" si="443"/>
        <v>#DIV/0!</v>
      </c>
      <c r="BT245" s="123" t="e">
        <f t="shared" si="444"/>
        <v>#DIV/0!</v>
      </c>
      <c r="BU245" s="123" t="e">
        <f t="shared" si="445"/>
        <v>#DIV/0!</v>
      </c>
      <c r="BV245" s="123" t="e">
        <f t="shared" si="446"/>
        <v>#DIV/0!</v>
      </c>
      <c r="BW245" s="123" t="e">
        <f t="shared" si="447"/>
        <v>#REF!</v>
      </c>
      <c r="BY245" s="125">
        <f t="shared" si="448"/>
        <v>3.0000016122539899</v>
      </c>
      <c r="BZ245" s="126">
        <f t="shared" si="449"/>
        <v>1.499996327643689</v>
      </c>
      <c r="CA245" s="127" t="e">
        <f t="shared" si="450"/>
        <v>#DIV/0!</v>
      </c>
      <c r="CB245" s="122">
        <f t="shared" si="451"/>
        <v>4621.88</v>
      </c>
      <c r="CC245" s="128" t="e">
        <f t="shared" si="452"/>
        <v>#DIV/0!</v>
      </c>
    </row>
    <row r="246" spans="1:81" s="124" customFormat="1" ht="12" customHeight="1">
      <c r="A246" s="435">
        <v>184</v>
      </c>
      <c r="B246" s="436" t="s">
        <v>842</v>
      </c>
      <c r="C246" s="356"/>
      <c r="D246" s="370"/>
      <c r="E246" s="356"/>
      <c r="F246" s="356"/>
      <c r="G246" s="362">
        <f t="shared" si="453"/>
        <v>63169.89</v>
      </c>
      <c r="H246" s="356">
        <f t="shared" si="454"/>
        <v>60327.24</v>
      </c>
      <c r="I246" s="365">
        <v>0</v>
      </c>
      <c r="J246" s="365">
        <v>0</v>
      </c>
      <c r="K246" s="365">
        <v>0</v>
      </c>
      <c r="L246" s="365">
        <v>70.5</v>
      </c>
      <c r="M246" s="362">
        <f t="shared" si="455"/>
        <v>60327.24</v>
      </c>
      <c r="N246" s="356">
        <v>0</v>
      </c>
      <c r="O246" s="356">
        <v>0</v>
      </c>
      <c r="P246" s="356">
        <v>0</v>
      </c>
      <c r="Q246" s="356">
        <v>0</v>
      </c>
      <c r="R246" s="356">
        <v>0</v>
      </c>
      <c r="S246" s="356">
        <v>0</v>
      </c>
      <c r="T246" s="366">
        <v>0</v>
      </c>
      <c r="U246" s="356">
        <v>0</v>
      </c>
      <c r="V246" s="356"/>
      <c r="W246" s="356">
        <v>0</v>
      </c>
      <c r="X246" s="356">
        <v>0</v>
      </c>
      <c r="Y246" s="177">
        <v>0</v>
      </c>
      <c r="Z246" s="177">
        <v>0</v>
      </c>
      <c r="AA246" s="177">
        <v>0</v>
      </c>
      <c r="AB246" s="177">
        <v>0</v>
      </c>
      <c r="AC246" s="177">
        <v>0</v>
      </c>
      <c r="AD246" s="177">
        <v>0</v>
      </c>
      <c r="AE246" s="177">
        <v>0</v>
      </c>
      <c r="AF246" s="177">
        <v>0</v>
      </c>
      <c r="AG246" s="177">
        <v>0</v>
      </c>
      <c r="AH246" s="177">
        <v>0</v>
      </c>
      <c r="AI246" s="177">
        <v>0</v>
      </c>
      <c r="AJ246" s="177">
        <f t="shared" si="456"/>
        <v>1895.1</v>
      </c>
      <c r="AK246" s="177">
        <f t="shared" si="457"/>
        <v>947.55</v>
      </c>
      <c r="AL246" s="177">
        <v>0</v>
      </c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  <c r="BK246" s="122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Y246" s="125"/>
      <c r="BZ246" s="126"/>
      <c r="CA246" s="127"/>
      <c r="CB246" s="122"/>
      <c r="CC246" s="128"/>
    </row>
    <row r="247" spans="1:81" s="124" customFormat="1" ht="12" customHeight="1">
      <c r="A247" s="435">
        <v>185</v>
      </c>
      <c r="B247" s="436" t="s">
        <v>843</v>
      </c>
      <c r="C247" s="356"/>
      <c r="D247" s="370"/>
      <c r="E247" s="356"/>
      <c r="F247" s="356"/>
      <c r="G247" s="362">
        <f t="shared" si="453"/>
        <v>112092.95</v>
      </c>
      <c r="H247" s="356">
        <f t="shared" si="454"/>
        <v>107048.77</v>
      </c>
      <c r="I247" s="365">
        <v>0</v>
      </c>
      <c r="J247" s="365">
        <v>0</v>
      </c>
      <c r="K247" s="365">
        <v>0</v>
      </c>
      <c r="L247" s="365">
        <v>125.1</v>
      </c>
      <c r="M247" s="362">
        <f t="shared" si="455"/>
        <v>107048.77</v>
      </c>
      <c r="N247" s="356">
        <v>0</v>
      </c>
      <c r="O247" s="356">
        <v>0</v>
      </c>
      <c r="P247" s="356">
        <v>0</v>
      </c>
      <c r="Q247" s="356">
        <v>0</v>
      </c>
      <c r="R247" s="356">
        <v>0</v>
      </c>
      <c r="S247" s="356">
        <v>0</v>
      </c>
      <c r="T247" s="366">
        <v>0</v>
      </c>
      <c r="U247" s="356">
        <v>0</v>
      </c>
      <c r="V247" s="356"/>
      <c r="W247" s="356">
        <v>0</v>
      </c>
      <c r="X247" s="356">
        <v>0</v>
      </c>
      <c r="Y247" s="177">
        <v>0</v>
      </c>
      <c r="Z247" s="177">
        <v>0</v>
      </c>
      <c r="AA247" s="177">
        <v>0</v>
      </c>
      <c r="AB247" s="177">
        <v>0</v>
      </c>
      <c r="AC247" s="177">
        <v>0</v>
      </c>
      <c r="AD247" s="177">
        <v>0</v>
      </c>
      <c r="AE247" s="177">
        <v>0</v>
      </c>
      <c r="AF247" s="177">
        <v>0</v>
      </c>
      <c r="AG247" s="177">
        <v>0</v>
      </c>
      <c r="AH247" s="177">
        <v>0</v>
      </c>
      <c r="AI247" s="177">
        <v>0</v>
      </c>
      <c r="AJ247" s="177">
        <f t="shared" si="456"/>
        <v>3362.79</v>
      </c>
      <c r="AK247" s="177">
        <f t="shared" si="457"/>
        <v>1681.39</v>
      </c>
      <c r="AL247" s="177">
        <v>0</v>
      </c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  <c r="BH247" s="122"/>
      <c r="BI247" s="122"/>
      <c r="BJ247" s="122"/>
      <c r="BK247" s="122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Y247" s="125"/>
      <c r="BZ247" s="126"/>
      <c r="CA247" s="127"/>
      <c r="CB247" s="122"/>
      <c r="CC247" s="128"/>
    </row>
    <row r="248" spans="1:81" s="124" customFormat="1" ht="12" customHeight="1">
      <c r="A248" s="435">
        <v>186</v>
      </c>
      <c r="B248" s="436" t="s">
        <v>844</v>
      </c>
      <c r="C248" s="356"/>
      <c r="D248" s="370"/>
      <c r="E248" s="356"/>
      <c r="F248" s="356"/>
      <c r="G248" s="362">
        <f t="shared" si="453"/>
        <v>110032.09</v>
      </c>
      <c r="H248" s="356">
        <f t="shared" si="454"/>
        <v>105080.65</v>
      </c>
      <c r="I248" s="365">
        <v>0</v>
      </c>
      <c r="J248" s="365">
        <v>0</v>
      </c>
      <c r="K248" s="365">
        <v>0</v>
      </c>
      <c r="L248" s="365">
        <v>122.8</v>
      </c>
      <c r="M248" s="362">
        <f t="shared" si="455"/>
        <v>105080.65</v>
      </c>
      <c r="N248" s="356">
        <v>0</v>
      </c>
      <c r="O248" s="356">
        <v>0</v>
      </c>
      <c r="P248" s="356">
        <v>0</v>
      </c>
      <c r="Q248" s="356">
        <v>0</v>
      </c>
      <c r="R248" s="356">
        <v>0</v>
      </c>
      <c r="S248" s="356">
        <v>0</v>
      </c>
      <c r="T248" s="366">
        <v>0</v>
      </c>
      <c r="U248" s="356">
        <v>0</v>
      </c>
      <c r="V248" s="356"/>
      <c r="W248" s="356">
        <v>0</v>
      </c>
      <c r="X248" s="356">
        <v>0</v>
      </c>
      <c r="Y248" s="177">
        <v>0</v>
      </c>
      <c r="Z248" s="177">
        <v>0</v>
      </c>
      <c r="AA248" s="177">
        <v>0</v>
      </c>
      <c r="AB248" s="177">
        <v>0</v>
      </c>
      <c r="AC248" s="177">
        <v>0</v>
      </c>
      <c r="AD248" s="177">
        <v>0</v>
      </c>
      <c r="AE248" s="177">
        <v>0</v>
      </c>
      <c r="AF248" s="177">
        <v>0</v>
      </c>
      <c r="AG248" s="177">
        <v>0</v>
      </c>
      <c r="AH248" s="177">
        <v>0</v>
      </c>
      <c r="AI248" s="177">
        <v>0</v>
      </c>
      <c r="AJ248" s="177">
        <f t="shared" si="456"/>
        <v>3300.96</v>
      </c>
      <c r="AK248" s="177">
        <f t="shared" si="457"/>
        <v>1650.48</v>
      </c>
      <c r="AL248" s="177">
        <v>0</v>
      </c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  <c r="BH248" s="122"/>
      <c r="BI248" s="122"/>
      <c r="BJ248" s="122"/>
      <c r="BK248" s="122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  <c r="BY248" s="125"/>
      <c r="BZ248" s="126"/>
      <c r="CA248" s="127"/>
      <c r="CB248" s="122"/>
      <c r="CC248" s="128"/>
    </row>
    <row r="249" spans="1:81" s="124" customFormat="1" ht="12" customHeight="1">
      <c r="A249" s="435">
        <v>187</v>
      </c>
      <c r="B249" s="436" t="s">
        <v>846</v>
      </c>
      <c r="C249" s="356"/>
      <c r="D249" s="370"/>
      <c r="E249" s="356"/>
      <c r="F249" s="356"/>
      <c r="G249" s="362">
        <f t="shared" si="453"/>
        <v>95874.87</v>
      </c>
      <c r="H249" s="356">
        <f t="shared" si="454"/>
        <v>91560.5</v>
      </c>
      <c r="I249" s="365">
        <v>0</v>
      </c>
      <c r="J249" s="365">
        <v>0</v>
      </c>
      <c r="K249" s="365">
        <v>0</v>
      </c>
      <c r="L249" s="365">
        <v>107</v>
      </c>
      <c r="M249" s="362">
        <f t="shared" si="455"/>
        <v>91560.5</v>
      </c>
      <c r="N249" s="356">
        <v>0</v>
      </c>
      <c r="O249" s="356">
        <v>0</v>
      </c>
      <c r="P249" s="356">
        <v>0</v>
      </c>
      <c r="Q249" s="356">
        <v>0</v>
      </c>
      <c r="R249" s="356">
        <v>0</v>
      </c>
      <c r="S249" s="356">
        <v>0</v>
      </c>
      <c r="T249" s="366">
        <v>0</v>
      </c>
      <c r="U249" s="356">
        <v>0</v>
      </c>
      <c r="V249" s="356"/>
      <c r="W249" s="356">
        <v>0</v>
      </c>
      <c r="X249" s="356">
        <v>0</v>
      </c>
      <c r="Y249" s="177">
        <v>0</v>
      </c>
      <c r="Z249" s="177">
        <v>0</v>
      </c>
      <c r="AA249" s="177">
        <v>0</v>
      </c>
      <c r="AB249" s="177">
        <v>0</v>
      </c>
      <c r="AC249" s="177">
        <v>0</v>
      </c>
      <c r="AD249" s="177">
        <v>0</v>
      </c>
      <c r="AE249" s="177">
        <v>0</v>
      </c>
      <c r="AF249" s="177">
        <v>0</v>
      </c>
      <c r="AG249" s="177">
        <v>0</v>
      </c>
      <c r="AH249" s="177">
        <v>0</v>
      </c>
      <c r="AI249" s="177">
        <v>0</v>
      </c>
      <c r="AJ249" s="177">
        <f t="shared" si="456"/>
        <v>2876.25</v>
      </c>
      <c r="AK249" s="177">
        <f t="shared" si="457"/>
        <v>1438.12</v>
      </c>
      <c r="AL249" s="177">
        <v>0</v>
      </c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Y249" s="125"/>
      <c r="BZ249" s="126"/>
      <c r="CA249" s="127"/>
      <c r="CB249" s="122"/>
      <c r="CC249" s="128"/>
    </row>
    <row r="250" spans="1:81" s="124" customFormat="1" ht="12" customHeight="1">
      <c r="A250" s="435">
        <v>188</v>
      </c>
      <c r="B250" s="436" t="s">
        <v>847</v>
      </c>
      <c r="C250" s="356"/>
      <c r="D250" s="370"/>
      <c r="E250" s="356"/>
      <c r="F250" s="356"/>
      <c r="G250" s="362">
        <f t="shared" si="453"/>
        <v>95874.87</v>
      </c>
      <c r="H250" s="356">
        <f t="shared" si="454"/>
        <v>91560.5</v>
      </c>
      <c r="I250" s="365">
        <v>0</v>
      </c>
      <c r="J250" s="365">
        <v>0</v>
      </c>
      <c r="K250" s="365">
        <v>0</v>
      </c>
      <c r="L250" s="365">
        <v>107</v>
      </c>
      <c r="M250" s="362">
        <f t="shared" si="455"/>
        <v>91560.5</v>
      </c>
      <c r="N250" s="356">
        <v>0</v>
      </c>
      <c r="O250" s="356">
        <v>0</v>
      </c>
      <c r="P250" s="356">
        <v>0</v>
      </c>
      <c r="Q250" s="356">
        <v>0</v>
      </c>
      <c r="R250" s="356">
        <v>0</v>
      </c>
      <c r="S250" s="356">
        <v>0</v>
      </c>
      <c r="T250" s="366">
        <v>0</v>
      </c>
      <c r="U250" s="356">
        <v>0</v>
      </c>
      <c r="V250" s="356"/>
      <c r="W250" s="356">
        <v>0</v>
      </c>
      <c r="X250" s="356">
        <v>0</v>
      </c>
      <c r="Y250" s="177">
        <v>0</v>
      </c>
      <c r="Z250" s="177">
        <v>0</v>
      </c>
      <c r="AA250" s="177">
        <v>0</v>
      </c>
      <c r="AB250" s="177">
        <v>0</v>
      </c>
      <c r="AC250" s="177">
        <v>0</v>
      </c>
      <c r="AD250" s="177">
        <v>0</v>
      </c>
      <c r="AE250" s="177">
        <v>0</v>
      </c>
      <c r="AF250" s="177">
        <v>0</v>
      </c>
      <c r="AG250" s="177">
        <v>0</v>
      </c>
      <c r="AH250" s="177">
        <v>0</v>
      </c>
      <c r="AI250" s="177">
        <v>0</v>
      </c>
      <c r="AJ250" s="177">
        <f t="shared" si="456"/>
        <v>2876.25</v>
      </c>
      <c r="AK250" s="177">
        <f t="shared" si="457"/>
        <v>1438.12</v>
      </c>
      <c r="AL250" s="177">
        <v>0</v>
      </c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  <c r="BY250" s="125"/>
      <c r="BZ250" s="126"/>
      <c r="CA250" s="127"/>
      <c r="CB250" s="122"/>
      <c r="CC250" s="128"/>
    </row>
    <row r="251" spans="1:81" s="124" customFormat="1" ht="12" customHeight="1">
      <c r="A251" s="435">
        <v>189</v>
      </c>
      <c r="B251" s="436" t="s">
        <v>848</v>
      </c>
      <c r="C251" s="356"/>
      <c r="D251" s="370"/>
      <c r="E251" s="356"/>
      <c r="F251" s="356"/>
      <c r="G251" s="362">
        <f t="shared" si="453"/>
        <v>191969.76</v>
      </c>
      <c r="H251" s="356">
        <f t="shared" si="454"/>
        <v>183331.12</v>
      </c>
      <c r="I251" s="365">
        <v>0</v>
      </c>
      <c r="J251" s="365">
        <v>0</v>
      </c>
      <c r="K251" s="365">
        <v>0</v>
      </c>
      <c r="L251" s="365">
        <v>104.2</v>
      </c>
      <c r="M251" s="362">
        <f t="shared" si="455"/>
        <v>89164.52</v>
      </c>
      <c r="N251" s="356">
        <v>0</v>
      </c>
      <c r="O251" s="356">
        <v>0</v>
      </c>
      <c r="P251" s="356">
        <v>0</v>
      </c>
      <c r="Q251" s="356">
        <v>0</v>
      </c>
      <c r="R251" s="356">
        <v>110</v>
      </c>
      <c r="S251" s="356">
        <f>ROUND(R251*856.06,2)</f>
        <v>94166.6</v>
      </c>
      <c r="T251" s="366">
        <v>0</v>
      </c>
      <c r="U251" s="356">
        <v>0</v>
      </c>
      <c r="V251" s="356"/>
      <c r="W251" s="356">
        <v>0</v>
      </c>
      <c r="X251" s="356">
        <v>0</v>
      </c>
      <c r="Y251" s="177">
        <v>0</v>
      </c>
      <c r="Z251" s="177">
        <v>0</v>
      </c>
      <c r="AA251" s="177">
        <v>0</v>
      </c>
      <c r="AB251" s="177">
        <v>0</v>
      </c>
      <c r="AC251" s="177">
        <v>0</v>
      </c>
      <c r="AD251" s="177">
        <v>0</v>
      </c>
      <c r="AE251" s="177">
        <v>0</v>
      </c>
      <c r="AF251" s="177">
        <v>0</v>
      </c>
      <c r="AG251" s="177">
        <v>0</v>
      </c>
      <c r="AH251" s="177">
        <v>0</v>
      </c>
      <c r="AI251" s="177">
        <v>0</v>
      </c>
      <c r="AJ251" s="177">
        <f t="shared" si="456"/>
        <v>5759.09</v>
      </c>
      <c r="AK251" s="177">
        <f t="shared" si="457"/>
        <v>2879.55</v>
      </c>
      <c r="AL251" s="177">
        <v>0</v>
      </c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Y251" s="125"/>
      <c r="BZ251" s="126"/>
      <c r="CA251" s="127"/>
      <c r="CB251" s="122"/>
      <c r="CC251" s="128"/>
    </row>
    <row r="252" spans="1:81" s="124" customFormat="1" ht="45.75" customHeight="1">
      <c r="A252" s="420" t="s">
        <v>998</v>
      </c>
      <c r="B252" s="420"/>
      <c r="C252" s="421">
        <f>SUM(C244:C251)</f>
        <v>3784</v>
      </c>
      <c r="D252" s="421"/>
      <c r="E252" s="356"/>
      <c r="F252" s="356"/>
      <c r="G252" s="421">
        <f>ROUND(SUM(G244:G251),2)</f>
        <v>952660.67</v>
      </c>
      <c r="H252" s="421">
        <f t="shared" ref="H252:U252" si="458">SUM(H244:H251)</f>
        <v>909790.94</v>
      </c>
      <c r="I252" s="421">
        <f t="shared" si="458"/>
        <v>164261.24</v>
      </c>
      <c r="J252" s="421">
        <f t="shared" si="458"/>
        <v>0</v>
      </c>
      <c r="K252" s="421">
        <f t="shared" si="458"/>
        <v>0</v>
      </c>
      <c r="L252" s="421">
        <f t="shared" si="458"/>
        <v>761.2</v>
      </c>
      <c r="M252" s="421">
        <f t="shared" si="458"/>
        <v>651363.1</v>
      </c>
      <c r="N252" s="421">
        <f t="shared" si="458"/>
        <v>0</v>
      </c>
      <c r="O252" s="421">
        <f t="shared" si="458"/>
        <v>0</v>
      </c>
      <c r="P252" s="421">
        <f t="shared" si="458"/>
        <v>0</v>
      </c>
      <c r="Q252" s="421">
        <f t="shared" si="458"/>
        <v>0</v>
      </c>
      <c r="R252" s="421">
        <f t="shared" si="458"/>
        <v>110</v>
      </c>
      <c r="S252" s="421">
        <f t="shared" si="458"/>
        <v>94166.6</v>
      </c>
      <c r="T252" s="422">
        <f t="shared" si="458"/>
        <v>0</v>
      </c>
      <c r="U252" s="421">
        <f t="shared" si="458"/>
        <v>0</v>
      </c>
      <c r="V252" s="356" t="s">
        <v>68</v>
      </c>
      <c r="W252" s="421">
        <f t="shared" ref="W252:AL252" si="459">SUM(W244:W251)</f>
        <v>0</v>
      </c>
      <c r="X252" s="421">
        <f t="shared" si="459"/>
        <v>0</v>
      </c>
      <c r="Y252" s="421">
        <f t="shared" si="459"/>
        <v>0</v>
      </c>
      <c r="Z252" s="421">
        <f t="shared" si="459"/>
        <v>0</v>
      </c>
      <c r="AA252" s="421">
        <f t="shared" si="459"/>
        <v>0</v>
      </c>
      <c r="AB252" s="421">
        <f t="shared" si="459"/>
        <v>0</v>
      </c>
      <c r="AC252" s="421">
        <f t="shared" si="459"/>
        <v>0</v>
      </c>
      <c r="AD252" s="421">
        <f t="shared" si="459"/>
        <v>0</v>
      </c>
      <c r="AE252" s="421">
        <f t="shared" si="459"/>
        <v>0</v>
      </c>
      <c r="AF252" s="421">
        <f t="shared" si="459"/>
        <v>0</v>
      </c>
      <c r="AG252" s="421">
        <f t="shared" si="459"/>
        <v>0</v>
      </c>
      <c r="AH252" s="421">
        <f t="shared" si="459"/>
        <v>0</v>
      </c>
      <c r="AI252" s="421">
        <f t="shared" si="459"/>
        <v>0</v>
      </c>
      <c r="AJ252" s="421">
        <f t="shared" si="459"/>
        <v>28579.829999999998</v>
      </c>
      <c r="AK252" s="421">
        <f t="shared" si="459"/>
        <v>14289.899999999998</v>
      </c>
      <c r="AL252" s="421">
        <f t="shared" si="459"/>
        <v>0</v>
      </c>
      <c r="AN252" s="122" t="e">
        <f>I252/#REF!</f>
        <v>#REF!</v>
      </c>
      <c r="AO252" s="122" t="e">
        <f t="shared" ref="AO252" si="460">K252/J252</f>
        <v>#DIV/0!</v>
      </c>
      <c r="AP252" s="122">
        <f t="shared" ref="AP252" si="461">M252/L252</f>
        <v>855.70559642669457</v>
      </c>
      <c r="AQ252" s="122" t="e">
        <f t="shared" ref="AQ252" si="462">O252/N252</f>
        <v>#DIV/0!</v>
      </c>
      <c r="AR252" s="122" t="e">
        <f t="shared" ref="AR252" si="463">Q252/P252</f>
        <v>#DIV/0!</v>
      </c>
      <c r="AS252" s="122">
        <f t="shared" ref="AS252" si="464">S252/R252</f>
        <v>856.06000000000006</v>
      </c>
      <c r="AT252" s="122" t="e">
        <f t="shared" ref="AT252" si="465">U252/T252</f>
        <v>#DIV/0!</v>
      </c>
      <c r="AU252" s="122" t="e">
        <f t="shared" ref="AU252" si="466">X252/W252</f>
        <v>#DIV/0!</v>
      </c>
      <c r="AV252" s="122" t="e">
        <f t="shared" ref="AV252" si="467">Z252/Y252</f>
        <v>#DIV/0!</v>
      </c>
      <c r="AW252" s="122" t="e">
        <f t="shared" ref="AW252" si="468">AB252/AA252</f>
        <v>#DIV/0!</v>
      </c>
      <c r="AX252" s="122" t="e">
        <f t="shared" ref="AX252" si="469">AH252/AG252</f>
        <v>#DIV/0!</v>
      </c>
      <c r="AY252" s="122" t="e">
        <f>AI252/#REF!</f>
        <v>#REF!</v>
      </c>
      <c r="AZ252" s="122">
        <v>730.08</v>
      </c>
      <c r="BA252" s="122">
        <v>2070.12</v>
      </c>
      <c r="BB252" s="122">
        <v>848.92</v>
      </c>
      <c r="BC252" s="122">
        <v>819.73</v>
      </c>
      <c r="BD252" s="122">
        <v>611.5</v>
      </c>
      <c r="BE252" s="122">
        <v>1080.04</v>
      </c>
      <c r="BF252" s="122">
        <v>2671800.0099999998</v>
      </c>
      <c r="BG252" s="122">
        <f t="shared" ref="BG252" si="470">IF(V252="ПК",4607.6,4422.85)</f>
        <v>4422.8500000000004</v>
      </c>
      <c r="BH252" s="122">
        <v>8748.57</v>
      </c>
      <c r="BI252" s="122">
        <v>3389.61</v>
      </c>
      <c r="BJ252" s="122">
        <v>5995.76</v>
      </c>
      <c r="BK252" s="122">
        <v>548.62</v>
      </c>
      <c r="BL252" s="123" t="e">
        <f t="shared" ref="BL252" si="471">IF(AN252&gt;AZ252, "+", " ")</f>
        <v>#REF!</v>
      </c>
      <c r="BM252" s="123" t="e">
        <f t="shared" ref="BM252" si="472">IF(AO252&gt;BA252, "+", " ")</f>
        <v>#DIV/0!</v>
      </c>
      <c r="BN252" s="123" t="str">
        <f t="shared" ref="BN252" si="473">IF(AP252&gt;BB252, "+", " ")</f>
        <v>+</v>
      </c>
      <c r="BO252" s="123" t="e">
        <f t="shared" ref="BO252" si="474">IF(AQ252&gt;BC252, "+", " ")</f>
        <v>#DIV/0!</v>
      </c>
      <c r="BP252" s="123" t="e">
        <f t="shared" ref="BP252" si="475">IF(AR252&gt;BD252, "+", " ")</f>
        <v>#DIV/0!</v>
      </c>
      <c r="BQ252" s="123" t="str">
        <f t="shared" ref="BQ252" si="476">IF(AS252&gt;BE252, "+", " ")</f>
        <v xml:space="preserve"> </v>
      </c>
      <c r="BR252" s="123" t="e">
        <f t="shared" ref="BR252" si="477">IF(AT252&gt;BF252, "+", " ")</f>
        <v>#DIV/0!</v>
      </c>
      <c r="BS252" s="123" t="e">
        <f t="shared" ref="BS252" si="478">IF(AU252&gt;BG252, "+", " ")</f>
        <v>#DIV/0!</v>
      </c>
      <c r="BT252" s="123" t="e">
        <f t="shared" ref="BT252" si="479">IF(AV252&gt;BH252, "+", " ")</f>
        <v>#DIV/0!</v>
      </c>
      <c r="BU252" s="123" t="e">
        <f t="shared" ref="BU252" si="480">IF(AW252&gt;BI252, "+", " ")</f>
        <v>#DIV/0!</v>
      </c>
      <c r="BV252" s="123" t="e">
        <f t="shared" ref="BV252" si="481">IF(AX252&gt;BJ252, "+", " ")</f>
        <v>#DIV/0!</v>
      </c>
      <c r="BW252" s="123" t="e">
        <f t="shared" ref="BW252" si="482">IF(AY252&gt;BK252, "+", " ")</f>
        <v>#REF!</v>
      </c>
      <c r="BY252" s="125">
        <f t="shared" ref="BY252" si="483">AJ252/G252*100</f>
        <v>3.0000010391947844</v>
      </c>
      <c r="BZ252" s="126">
        <f t="shared" ref="BZ252" si="484">AK252/G252*100</f>
        <v>1.4999989450598394</v>
      </c>
      <c r="CA252" s="127" t="e">
        <f t="shared" ref="CA252" si="485">G252/W252</f>
        <v>#DIV/0!</v>
      </c>
      <c r="CB252" s="122">
        <f t="shared" ref="CB252" si="486">IF(V252="ПК",4814.95,4621.88)</f>
        <v>4621.88</v>
      </c>
      <c r="CC252" s="128" t="e">
        <f t="shared" ref="CC252" si="487">IF(CA252&gt;CB252, "+", " ")</f>
        <v>#DIV/0!</v>
      </c>
    </row>
    <row r="253" spans="1:81" s="124" customFormat="1" ht="12" customHeight="1">
      <c r="A253" s="399" t="s">
        <v>948</v>
      </c>
      <c r="B253" s="400"/>
      <c r="C253" s="400"/>
      <c r="D253" s="400"/>
      <c r="E253" s="400"/>
      <c r="F253" s="400"/>
      <c r="G253" s="400"/>
      <c r="H253" s="400"/>
      <c r="I253" s="400"/>
      <c r="J253" s="400"/>
      <c r="K253" s="400"/>
      <c r="L253" s="400"/>
      <c r="M253" s="400"/>
      <c r="N253" s="400"/>
      <c r="O253" s="400"/>
      <c r="P253" s="400"/>
      <c r="Q253" s="400"/>
      <c r="R253" s="400"/>
      <c r="S253" s="400"/>
      <c r="T253" s="400"/>
      <c r="U253" s="400"/>
      <c r="V253" s="400"/>
      <c r="W253" s="400"/>
      <c r="X253" s="400"/>
      <c r="Y253" s="400"/>
      <c r="Z253" s="400"/>
      <c r="AA253" s="400"/>
      <c r="AB253" s="400"/>
      <c r="AC253" s="400"/>
      <c r="AD253" s="400"/>
      <c r="AE253" s="400"/>
      <c r="AF253" s="400"/>
      <c r="AG253" s="400"/>
      <c r="AH253" s="400"/>
      <c r="AI253" s="400"/>
      <c r="AJ253" s="400"/>
      <c r="AK253" s="400"/>
      <c r="AL253" s="423"/>
      <c r="AN253" s="122" t="e">
        <f>I253/#REF!</f>
        <v>#REF!</v>
      </c>
      <c r="AO253" s="122" t="e">
        <f t="shared" ref="AO253:AO268" si="488">K253/J253</f>
        <v>#DIV/0!</v>
      </c>
      <c r="AP253" s="122" t="e">
        <f t="shared" ref="AP253:AP268" si="489">M253/L253</f>
        <v>#DIV/0!</v>
      </c>
      <c r="AQ253" s="122" t="e">
        <f t="shared" ref="AQ253:AQ268" si="490">O253/N253</f>
        <v>#DIV/0!</v>
      </c>
      <c r="AR253" s="122" t="e">
        <f t="shared" ref="AR253:AR268" si="491">Q253/P253</f>
        <v>#DIV/0!</v>
      </c>
      <c r="AS253" s="122" t="e">
        <f t="shared" ref="AS253:AS268" si="492">S253/R253</f>
        <v>#DIV/0!</v>
      </c>
      <c r="AT253" s="122" t="e">
        <f t="shared" ref="AT253:AT268" si="493">U253/T253</f>
        <v>#DIV/0!</v>
      </c>
      <c r="AU253" s="122" t="e">
        <f t="shared" ref="AU253:AU268" si="494">X253/W253</f>
        <v>#DIV/0!</v>
      </c>
      <c r="AV253" s="122" t="e">
        <f t="shared" ref="AV253:AV268" si="495">Z253/Y253</f>
        <v>#DIV/0!</v>
      </c>
      <c r="AW253" s="122" t="e">
        <f t="shared" ref="AW253:AW268" si="496">AB253/AA253</f>
        <v>#DIV/0!</v>
      </c>
      <c r="AX253" s="122" t="e">
        <f t="shared" ref="AX253:AX268" si="497">AH253/AG253</f>
        <v>#DIV/0!</v>
      </c>
      <c r="AY253" s="122" t="e">
        <f>AI253/#REF!</f>
        <v>#REF!</v>
      </c>
      <c r="AZ253" s="122">
        <v>730.08</v>
      </c>
      <c r="BA253" s="122">
        <v>2070.12</v>
      </c>
      <c r="BB253" s="122">
        <v>848.92</v>
      </c>
      <c r="BC253" s="122">
        <v>819.73</v>
      </c>
      <c r="BD253" s="122">
        <v>611.5</v>
      </c>
      <c r="BE253" s="122">
        <v>1080.04</v>
      </c>
      <c r="BF253" s="122">
        <v>2671800.0099999998</v>
      </c>
      <c r="BG253" s="122">
        <f t="shared" ref="BG253:BG268" si="498">IF(V253="ПК",4607.6,4422.85)</f>
        <v>4422.8500000000004</v>
      </c>
      <c r="BH253" s="122">
        <v>8748.57</v>
      </c>
      <c r="BI253" s="122">
        <v>3389.61</v>
      </c>
      <c r="BJ253" s="122">
        <v>5995.76</v>
      </c>
      <c r="BK253" s="122">
        <v>548.62</v>
      </c>
      <c r="BL253" s="123" t="e">
        <f t="shared" ref="BL253:BL268" si="499">IF(AN253&gt;AZ253, "+", " ")</f>
        <v>#REF!</v>
      </c>
      <c r="BM253" s="123" t="e">
        <f t="shared" ref="BM253:BM268" si="500">IF(AO253&gt;BA253, "+", " ")</f>
        <v>#DIV/0!</v>
      </c>
      <c r="BN253" s="123" t="e">
        <f t="shared" ref="BN253:BN268" si="501">IF(AP253&gt;BB253, "+", " ")</f>
        <v>#DIV/0!</v>
      </c>
      <c r="BO253" s="123" t="e">
        <f t="shared" ref="BO253:BO268" si="502">IF(AQ253&gt;BC253, "+", " ")</f>
        <v>#DIV/0!</v>
      </c>
      <c r="BP253" s="123" t="e">
        <f t="shared" ref="BP253:BP268" si="503">IF(AR253&gt;BD253, "+", " ")</f>
        <v>#DIV/0!</v>
      </c>
      <c r="BQ253" s="123" t="e">
        <f t="shared" ref="BQ253:BQ268" si="504">IF(AS253&gt;BE253, "+", " ")</f>
        <v>#DIV/0!</v>
      </c>
      <c r="BR253" s="123" t="e">
        <f t="shared" ref="BR253:BR268" si="505">IF(AT253&gt;BF253, "+", " ")</f>
        <v>#DIV/0!</v>
      </c>
      <c r="BS253" s="123" t="e">
        <f t="shared" ref="BS253:BS268" si="506">IF(AU253&gt;BG253, "+", " ")</f>
        <v>#DIV/0!</v>
      </c>
      <c r="BT253" s="123" t="e">
        <f t="shared" ref="BT253:BT268" si="507">IF(AV253&gt;BH253, "+", " ")</f>
        <v>#DIV/0!</v>
      </c>
      <c r="BU253" s="123" t="e">
        <f t="shared" ref="BU253:BU268" si="508">IF(AW253&gt;BI253, "+", " ")</f>
        <v>#DIV/0!</v>
      </c>
      <c r="BV253" s="123" t="e">
        <f t="shared" ref="BV253:BV268" si="509">IF(AX253&gt;BJ253, "+", " ")</f>
        <v>#DIV/0!</v>
      </c>
      <c r="BW253" s="123" t="e">
        <f t="shared" ref="BW253:BW268" si="510">IF(AY253&gt;BK253, "+", " ")</f>
        <v>#REF!</v>
      </c>
      <c r="BY253" s="125" t="e">
        <f t="shared" ref="BY253:BY268" si="511">AJ253/G253*100</f>
        <v>#DIV/0!</v>
      </c>
      <c r="BZ253" s="126" t="e">
        <f t="shared" ref="BZ253:BZ268" si="512">AK253/G253*100</f>
        <v>#DIV/0!</v>
      </c>
      <c r="CA253" s="127" t="e">
        <f t="shared" ref="CA253:CA268" si="513">G253/W253</f>
        <v>#DIV/0!</v>
      </c>
      <c r="CB253" s="122">
        <f t="shared" ref="CB253:CB268" si="514">IF(V253="ПК",4814.95,4621.88)</f>
        <v>4621.88</v>
      </c>
      <c r="CC253" s="128" t="e">
        <f t="shared" ref="CC253:CC268" si="515">IF(CA253&gt;CB253, "+", " ")</f>
        <v>#DIV/0!</v>
      </c>
    </row>
    <row r="254" spans="1:81" s="124" customFormat="1" ht="12" customHeight="1">
      <c r="A254" s="401">
        <v>190</v>
      </c>
      <c r="B254" s="438" t="s">
        <v>241</v>
      </c>
      <c r="C254" s="415">
        <v>590.20000000000005</v>
      </c>
      <c r="D254" s="370"/>
      <c r="E254" s="356"/>
      <c r="F254" s="356"/>
      <c r="G254" s="362">
        <f>ROUND(H254+U254+X254+Z254+AB254+AD254+AF254+AH254+AI254+AJ254+AK254+AL254,2)</f>
        <v>1756734.97</v>
      </c>
      <c r="H254" s="356">
        <f>I254+K254+M254+O254+Q254+S254</f>
        <v>0</v>
      </c>
      <c r="I254" s="365">
        <v>0</v>
      </c>
      <c r="J254" s="365">
        <v>0</v>
      </c>
      <c r="K254" s="365">
        <v>0</v>
      </c>
      <c r="L254" s="365">
        <v>0</v>
      </c>
      <c r="M254" s="365">
        <v>0</v>
      </c>
      <c r="N254" s="356">
        <v>0</v>
      </c>
      <c r="O254" s="356">
        <v>0</v>
      </c>
      <c r="P254" s="356">
        <v>0</v>
      </c>
      <c r="Q254" s="356">
        <v>0</v>
      </c>
      <c r="R254" s="356">
        <v>0</v>
      </c>
      <c r="S254" s="356">
        <v>0</v>
      </c>
      <c r="T254" s="366">
        <v>0</v>
      </c>
      <c r="U254" s="356">
        <v>0</v>
      </c>
      <c r="V254" s="356" t="s">
        <v>112</v>
      </c>
      <c r="W254" s="439">
        <v>435</v>
      </c>
      <c r="X254" s="356">
        <f t="shared" ref="X254" si="516">ROUND(IF(V254="СК",3856.74,3886.86)*W254,2)</f>
        <v>1677681.9</v>
      </c>
      <c r="Y254" s="177">
        <v>0</v>
      </c>
      <c r="Z254" s="177">
        <v>0</v>
      </c>
      <c r="AA254" s="177">
        <v>0</v>
      </c>
      <c r="AB254" s="177">
        <v>0</v>
      </c>
      <c r="AC254" s="177">
        <v>0</v>
      </c>
      <c r="AD254" s="177">
        <v>0</v>
      </c>
      <c r="AE254" s="177">
        <v>0</v>
      </c>
      <c r="AF254" s="177">
        <v>0</v>
      </c>
      <c r="AG254" s="177">
        <v>0</v>
      </c>
      <c r="AH254" s="177">
        <v>0</v>
      </c>
      <c r="AI254" s="177">
        <v>0</v>
      </c>
      <c r="AJ254" s="177">
        <f>ROUND(X254/95.5*3,2)</f>
        <v>52702.05</v>
      </c>
      <c r="AK254" s="177">
        <f t="shared" ref="AK254:AK255" si="517">ROUND(X254/95.5*1.5,2)</f>
        <v>26351.02</v>
      </c>
      <c r="AL254" s="177">
        <v>0</v>
      </c>
      <c r="AN254" s="122" t="e">
        <f>I254/#REF!</f>
        <v>#REF!</v>
      </c>
      <c r="AO254" s="122" t="e">
        <f t="shared" si="488"/>
        <v>#DIV/0!</v>
      </c>
      <c r="AP254" s="122" t="e">
        <f t="shared" si="489"/>
        <v>#DIV/0!</v>
      </c>
      <c r="AQ254" s="122" t="e">
        <f t="shared" si="490"/>
        <v>#DIV/0!</v>
      </c>
      <c r="AR254" s="122" t="e">
        <f t="shared" si="491"/>
        <v>#DIV/0!</v>
      </c>
      <c r="AS254" s="122" t="e">
        <f t="shared" si="492"/>
        <v>#DIV/0!</v>
      </c>
      <c r="AT254" s="122" t="e">
        <f t="shared" si="493"/>
        <v>#DIV/0!</v>
      </c>
      <c r="AU254" s="122">
        <f t="shared" si="494"/>
        <v>3856.74</v>
      </c>
      <c r="AV254" s="122" t="e">
        <f t="shared" si="495"/>
        <v>#DIV/0!</v>
      </c>
      <c r="AW254" s="122" t="e">
        <f t="shared" si="496"/>
        <v>#DIV/0!</v>
      </c>
      <c r="AX254" s="122" t="e">
        <f t="shared" si="497"/>
        <v>#DIV/0!</v>
      </c>
      <c r="AY254" s="122" t="e">
        <f>AI254/#REF!</f>
        <v>#REF!</v>
      </c>
      <c r="AZ254" s="122">
        <v>730.08</v>
      </c>
      <c r="BA254" s="122">
        <v>2070.12</v>
      </c>
      <c r="BB254" s="122">
        <v>848.92</v>
      </c>
      <c r="BC254" s="122">
        <v>819.73</v>
      </c>
      <c r="BD254" s="122">
        <v>611.5</v>
      </c>
      <c r="BE254" s="122">
        <v>1080.04</v>
      </c>
      <c r="BF254" s="122">
        <v>2671800.0099999998</v>
      </c>
      <c r="BG254" s="122">
        <f t="shared" si="498"/>
        <v>4422.8500000000004</v>
      </c>
      <c r="BH254" s="122">
        <v>8748.57</v>
      </c>
      <c r="BI254" s="122">
        <v>3389.61</v>
      </c>
      <c r="BJ254" s="122">
        <v>5995.76</v>
      </c>
      <c r="BK254" s="122">
        <v>548.62</v>
      </c>
      <c r="BL254" s="123" t="e">
        <f t="shared" si="499"/>
        <v>#REF!</v>
      </c>
      <c r="BM254" s="123" t="e">
        <f t="shared" si="500"/>
        <v>#DIV/0!</v>
      </c>
      <c r="BN254" s="123" t="e">
        <f t="shared" si="501"/>
        <v>#DIV/0!</v>
      </c>
      <c r="BO254" s="123" t="e">
        <f t="shared" si="502"/>
        <v>#DIV/0!</v>
      </c>
      <c r="BP254" s="123" t="e">
        <f t="shared" si="503"/>
        <v>#DIV/0!</v>
      </c>
      <c r="BQ254" s="123" t="e">
        <f t="shared" si="504"/>
        <v>#DIV/0!</v>
      </c>
      <c r="BR254" s="123" t="e">
        <f t="shared" si="505"/>
        <v>#DIV/0!</v>
      </c>
      <c r="BS254" s="123" t="str">
        <f t="shared" si="506"/>
        <v xml:space="preserve"> </v>
      </c>
      <c r="BT254" s="123" t="e">
        <f t="shared" si="507"/>
        <v>#DIV/0!</v>
      </c>
      <c r="BU254" s="123" t="e">
        <f t="shared" si="508"/>
        <v>#DIV/0!</v>
      </c>
      <c r="BV254" s="123" t="e">
        <f t="shared" si="509"/>
        <v>#DIV/0!</v>
      </c>
      <c r="BW254" s="123" t="e">
        <f t="shared" si="510"/>
        <v>#REF!</v>
      </c>
      <c r="BY254" s="125">
        <f t="shared" si="511"/>
        <v>3.0000000512314049</v>
      </c>
      <c r="BZ254" s="126">
        <f t="shared" si="512"/>
        <v>1.499999740996788</v>
      </c>
      <c r="CA254" s="127">
        <f t="shared" si="513"/>
        <v>4038.4711954022987</v>
      </c>
      <c r="CB254" s="122">
        <f t="shared" si="514"/>
        <v>4621.88</v>
      </c>
      <c r="CC254" s="128" t="str">
        <f t="shared" si="515"/>
        <v xml:space="preserve"> </v>
      </c>
    </row>
    <row r="255" spans="1:81" s="124" customFormat="1" ht="12" customHeight="1">
      <c r="A255" s="435">
        <v>191</v>
      </c>
      <c r="B255" s="440" t="s">
        <v>856</v>
      </c>
      <c r="C255" s="425">
        <v>493.7</v>
      </c>
      <c r="D255" s="370"/>
      <c r="E255" s="425"/>
      <c r="F255" s="425"/>
      <c r="G255" s="362">
        <f>ROUND(H255+U255+X255+Z255+AB255+AD255+AF255+AH255+AI255+AJ255+AK255+AL255,2)</f>
        <v>1736542.62</v>
      </c>
      <c r="H255" s="356">
        <f t="shared" ref="H255" si="518">I255+K255+M255+O255+Q255+S255</f>
        <v>0</v>
      </c>
      <c r="I255" s="365">
        <v>0</v>
      </c>
      <c r="J255" s="365">
        <v>0</v>
      </c>
      <c r="K255" s="365">
        <v>0</v>
      </c>
      <c r="L255" s="365">
        <v>0</v>
      </c>
      <c r="M255" s="365">
        <v>0</v>
      </c>
      <c r="N255" s="356">
        <v>0</v>
      </c>
      <c r="O255" s="356">
        <v>0</v>
      </c>
      <c r="P255" s="356">
        <v>0</v>
      </c>
      <c r="Q255" s="356">
        <v>0</v>
      </c>
      <c r="R255" s="356">
        <v>0</v>
      </c>
      <c r="S255" s="356">
        <v>0</v>
      </c>
      <c r="T255" s="366">
        <v>0</v>
      </c>
      <c r="U255" s="356">
        <v>0</v>
      </c>
      <c r="V255" s="371" t="s">
        <v>112</v>
      </c>
      <c r="W255" s="177">
        <v>430</v>
      </c>
      <c r="X255" s="356">
        <f>ROUND(IF(V255="СК",3856.74,3886.86)*W255,2)</f>
        <v>1658398.2</v>
      </c>
      <c r="Y255" s="177">
        <v>0</v>
      </c>
      <c r="Z255" s="177">
        <v>0</v>
      </c>
      <c r="AA255" s="177">
        <v>0</v>
      </c>
      <c r="AB255" s="177">
        <v>0</v>
      </c>
      <c r="AC255" s="177">
        <v>0</v>
      </c>
      <c r="AD255" s="177">
        <v>0</v>
      </c>
      <c r="AE255" s="177">
        <v>0</v>
      </c>
      <c r="AF255" s="177">
        <v>0</v>
      </c>
      <c r="AG255" s="177">
        <v>0</v>
      </c>
      <c r="AH255" s="177">
        <v>0</v>
      </c>
      <c r="AI255" s="177">
        <v>0</v>
      </c>
      <c r="AJ255" s="177">
        <f t="shared" ref="AJ255" si="519">ROUND(X255/95.5*3,2)</f>
        <v>52096.28</v>
      </c>
      <c r="AK255" s="177">
        <f t="shared" si="517"/>
        <v>26048.14</v>
      </c>
      <c r="AL255" s="177">
        <v>0</v>
      </c>
      <c r="AN255" s="122" t="e">
        <f>I255/#REF!</f>
        <v>#REF!</v>
      </c>
      <c r="AO255" s="122" t="e">
        <f t="shared" si="488"/>
        <v>#DIV/0!</v>
      </c>
      <c r="AP255" s="122" t="e">
        <f t="shared" si="489"/>
        <v>#DIV/0!</v>
      </c>
      <c r="AQ255" s="122" t="e">
        <f t="shared" si="490"/>
        <v>#DIV/0!</v>
      </c>
      <c r="AR255" s="122" t="e">
        <f t="shared" si="491"/>
        <v>#DIV/0!</v>
      </c>
      <c r="AS255" s="122" t="e">
        <f t="shared" si="492"/>
        <v>#DIV/0!</v>
      </c>
      <c r="AT255" s="122" t="e">
        <f t="shared" si="493"/>
        <v>#DIV/0!</v>
      </c>
      <c r="AU255" s="122">
        <f t="shared" si="494"/>
        <v>3856.74</v>
      </c>
      <c r="AV255" s="122" t="e">
        <f t="shared" si="495"/>
        <v>#DIV/0!</v>
      </c>
      <c r="AW255" s="122" t="e">
        <f t="shared" si="496"/>
        <v>#DIV/0!</v>
      </c>
      <c r="AX255" s="122" t="e">
        <f t="shared" si="497"/>
        <v>#DIV/0!</v>
      </c>
      <c r="AY255" s="122" t="e">
        <f>AI255/#REF!</f>
        <v>#REF!</v>
      </c>
      <c r="AZ255" s="122">
        <v>766.59</v>
      </c>
      <c r="BA255" s="122">
        <v>2173.62</v>
      </c>
      <c r="BB255" s="122">
        <v>891.36</v>
      </c>
      <c r="BC255" s="122">
        <v>860.72</v>
      </c>
      <c r="BD255" s="122">
        <v>1699.83</v>
      </c>
      <c r="BE255" s="122">
        <v>1134.04</v>
      </c>
      <c r="BF255" s="122">
        <v>2338035</v>
      </c>
      <c r="BG255" s="122">
        <f t="shared" ref="BG255" si="520">IF(V255="ПК",4837.98,4644)</f>
        <v>4644</v>
      </c>
      <c r="BH255" s="122">
        <v>9186</v>
      </c>
      <c r="BI255" s="122">
        <v>3559.09</v>
      </c>
      <c r="BJ255" s="122">
        <v>6295.55</v>
      </c>
      <c r="BK255" s="122">
        <f t="shared" ref="BK255" si="521">105042.09+358512+470547</f>
        <v>934101.09</v>
      </c>
      <c r="BL255" s="123" t="e">
        <f t="shared" si="499"/>
        <v>#REF!</v>
      </c>
      <c r="BM255" s="123" t="e">
        <f t="shared" si="500"/>
        <v>#DIV/0!</v>
      </c>
      <c r="BN255" s="123" t="e">
        <f t="shared" si="501"/>
        <v>#DIV/0!</v>
      </c>
      <c r="BO255" s="123" t="e">
        <f t="shared" si="502"/>
        <v>#DIV/0!</v>
      </c>
      <c r="BP255" s="123" t="e">
        <f t="shared" si="503"/>
        <v>#DIV/0!</v>
      </c>
      <c r="BQ255" s="123" t="e">
        <f t="shared" si="504"/>
        <v>#DIV/0!</v>
      </c>
      <c r="BR255" s="123" t="e">
        <f t="shared" si="505"/>
        <v>#DIV/0!</v>
      </c>
      <c r="BS255" s="123" t="str">
        <f t="shared" si="506"/>
        <v xml:space="preserve"> </v>
      </c>
      <c r="BT255" s="123" t="e">
        <f t="shared" si="507"/>
        <v>#DIV/0!</v>
      </c>
      <c r="BU255" s="123" t="e">
        <f t="shared" si="508"/>
        <v>#DIV/0!</v>
      </c>
      <c r="BV255" s="123" t="e">
        <f t="shared" si="509"/>
        <v>#DIV/0!</v>
      </c>
      <c r="BW255" s="123" t="e">
        <f t="shared" si="510"/>
        <v>#REF!</v>
      </c>
      <c r="BY255" s="125">
        <f t="shared" si="511"/>
        <v>3.0000000806199618</v>
      </c>
      <c r="BZ255" s="126">
        <f t="shared" si="512"/>
        <v>1.5000000403099809</v>
      </c>
      <c r="CA255" s="127">
        <f t="shared" si="513"/>
        <v>4038.4712093023259</v>
      </c>
      <c r="CB255" s="122">
        <f t="shared" ref="CB255" si="522">IF(V255="ПК",5055.69,4852.98)</f>
        <v>4852.9799999999996</v>
      </c>
      <c r="CC255" s="128" t="str">
        <f t="shared" si="515"/>
        <v xml:space="preserve"> </v>
      </c>
    </row>
    <row r="256" spans="1:81" s="124" customFormat="1" ht="43.5" customHeight="1">
      <c r="A256" s="424" t="s">
        <v>981</v>
      </c>
      <c r="B256" s="424"/>
      <c r="C256" s="425">
        <f>SUM(C254)</f>
        <v>590.20000000000005</v>
      </c>
      <c r="D256" s="426"/>
      <c r="E256" s="425"/>
      <c r="F256" s="425"/>
      <c r="G256" s="425">
        <f>ROUND(SUM(G254:G255),2)</f>
        <v>3493277.59</v>
      </c>
      <c r="H256" s="425">
        <f t="shared" ref="H256:AL256" si="523">ROUND(SUM(H254:H255),2)</f>
        <v>0</v>
      </c>
      <c r="I256" s="425">
        <f t="shared" si="523"/>
        <v>0</v>
      </c>
      <c r="J256" s="425">
        <f t="shared" si="523"/>
        <v>0</v>
      </c>
      <c r="K256" s="425">
        <f t="shared" si="523"/>
        <v>0</v>
      </c>
      <c r="L256" s="425">
        <f t="shared" si="523"/>
        <v>0</v>
      </c>
      <c r="M256" s="425">
        <f t="shared" si="523"/>
        <v>0</v>
      </c>
      <c r="N256" s="425">
        <f t="shared" si="523"/>
        <v>0</v>
      </c>
      <c r="O256" s="425">
        <f t="shared" si="523"/>
        <v>0</v>
      </c>
      <c r="P256" s="425">
        <f t="shared" si="523"/>
        <v>0</v>
      </c>
      <c r="Q256" s="425">
        <f t="shared" si="523"/>
        <v>0</v>
      </c>
      <c r="R256" s="425">
        <f t="shared" si="523"/>
        <v>0</v>
      </c>
      <c r="S256" s="425">
        <f t="shared" si="523"/>
        <v>0</v>
      </c>
      <c r="T256" s="427">
        <f t="shared" si="523"/>
        <v>0</v>
      </c>
      <c r="U256" s="425">
        <f t="shared" si="523"/>
        <v>0</v>
      </c>
      <c r="V256" s="425" t="s">
        <v>68</v>
      </c>
      <c r="W256" s="425">
        <f t="shared" si="523"/>
        <v>865</v>
      </c>
      <c r="X256" s="425">
        <f t="shared" si="523"/>
        <v>3336080.1</v>
      </c>
      <c r="Y256" s="425">
        <f t="shared" si="523"/>
        <v>0</v>
      </c>
      <c r="Z256" s="425">
        <f t="shared" si="523"/>
        <v>0</v>
      </c>
      <c r="AA256" s="425">
        <f t="shared" si="523"/>
        <v>0</v>
      </c>
      <c r="AB256" s="425">
        <f t="shared" si="523"/>
        <v>0</v>
      </c>
      <c r="AC256" s="425">
        <f t="shared" si="523"/>
        <v>0</v>
      </c>
      <c r="AD256" s="425">
        <f t="shared" si="523"/>
        <v>0</v>
      </c>
      <c r="AE256" s="425">
        <f t="shared" si="523"/>
        <v>0</v>
      </c>
      <c r="AF256" s="425">
        <f t="shared" si="523"/>
        <v>0</v>
      </c>
      <c r="AG256" s="425">
        <f t="shared" si="523"/>
        <v>0</v>
      </c>
      <c r="AH256" s="425">
        <f t="shared" si="523"/>
        <v>0</v>
      </c>
      <c r="AI256" s="425">
        <f t="shared" si="523"/>
        <v>0</v>
      </c>
      <c r="AJ256" s="425">
        <f t="shared" si="523"/>
        <v>104798.33</v>
      </c>
      <c r="AK256" s="425">
        <f t="shared" si="523"/>
        <v>52399.16</v>
      </c>
      <c r="AL256" s="425">
        <f t="shared" si="523"/>
        <v>0</v>
      </c>
      <c r="AN256" s="122" t="e">
        <f>I256/#REF!</f>
        <v>#REF!</v>
      </c>
      <c r="AO256" s="122" t="e">
        <f t="shared" si="488"/>
        <v>#DIV/0!</v>
      </c>
      <c r="AP256" s="122" t="e">
        <f t="shared" si="489"/>
        <v>#DIV/0!</v>
      </c>
      <c r="AQ256" s="122" t="e">
        <f t="shared" si="490"/>
        <v>#DIV/0!</v>
      </c>
      <c r="AR256" s="122" t="e">
        <f t="shared" si="491"/>
        <v>#DIV/0!</v>
      </c>
      <c r="AS256" s="122" t="e">
        <f t="shared" si="492"/>
        <v>#DIV/0!</v>
      </c>
      <c r="AT256" s="122" t="e">
        <f t="shared" si="493"/>
        <v>#DIV/0!</v>
      </c>
      <c r="AU256" s="122">
        <f t="shared" si="494"/>
        <v>3856.7400000000002</v>
      </c>
      <c r="AV256" s="122" t="e">
        <f t="shared" si="495"/>
        <v>#DIV/0!</v>
      </c>
      <c r="AW256" s="122" t="e">
        <f t="shared" si="496"/>
        <v>#DIV/0!</v>
      </c>
      <c r="AX256" s="122" t="e">
        <f t="shared" si="497"/>
        <v>#DIV/0!</v>
      </c>
      <c r="AY256" s="122" t="e">
        <f>AI256/#REF!</f>
        <v>#REF!</v>
      </c>
      <c r="AZ256" s="122">
        <v>730.08</v>
      </c>
      <c r="BA256" s="122">
        <v>2070.12</v>
      </c>
      <c r="BB256" s="122">
        <v>848.92</v>
      </c>
      <c r="BC256" s="122">
        <v>819.73</v>
      </c>
      <c r="BD256" s="122">
        <v>611.5</v>
      </c>
      <c r="BE256" s="122">
        <v>1080.04</v>
      </c>
      <c r="BF256" s="122">
        <v>2671800.0099999998</v>
      </c>
      <c r="BG256" s="122">
        <f t="shared" si="498"/>
        <v>4422.8500000000004</v>
      </c>
      <c r="BH256" s="122">
        <v>8748.57</v>
      </c>
      <c r="BI256" s="122">
        <v>3389.61</v>
      </c>
      <c r="BJ256" s="122">
        <v>5995.76</v>
      </c>
      <c r="BK256" s="122">
        <v>548.62</v>
      </c>
      <c r="BL256" s="123" t="e">
        <f t="shared" si="499"/>
        <v>#REF!</v>
      </c>
      <c r="BM256" s="123" t="e">
        <f t="shared" si="500"/>
        <v>#DIV/0!</v>
      </c>
      <c r="BN256" s="123" t="e">
        <f t="shared" si="501"/>
        <v>#DIV/0!</v>
      </c>
      <c r="BO256" s="123" t="e">
        <f t="shared" si="502"/>
        <v>#DIV/0!</v>
      </c>
      <c r="BP256" s="123" t="e">
        <f t="shared" si="503"/>
        <v>#DIV/0!</v>
      </c>
      <c r="BQ256" s="123" t="e">
        <f t="shared" si="504"/>
        <v>#DIV/0!</v>
      </c>
      <c r="BR256" s="123" t="e">
        <f t="shared" si="505"/>
        <v>#DIV/0!</v>
      </c>
      <c r="BS256" s="123" t="str">
        <f t="shared" si="506"/>
        <v xml:space="preserve"> </v>
      </c>
      <c r="BT256" s="123" t="e">
        <f t="shared" si="507"/>
        <v>#DIV/0!</v>
      </c>
      <c r="BU256" s="123" t="e">
        <f t="shared" si="508"/>
        <v>#DIV/0!</v>
      </c>
      <c r="BV256" s="123" t="e">
        <f t="shared" si="509"/>
        <v>#DIV/0!</v>
      </c>
      <c r="BW256" s="123" t="e">
        <f t="shared" si="510"/>
        <v>#REF!</v>
      </c>
      <c r="BY256" s="125">
        <f t="shared" si="511"/>
        <v>3.0000000658407457</v>
      </c>
      <c r="BZ256" s="126">
        <f t="shared" si="512"/>
        <v>1.4999998897883178</v>
      </c>
      <c r="CA256" s="127">
        <f t="shared" si="513"/>
        <v>4038.4712023121388</v>
      </c>
      <c r="CB256" s="122">
        <f t="shared" si="514"/>
        <v>4621.88</v>
      </c>
      <c r="CC256" s="128" t="str">
        <f t="shared" si="515"/>
        <v xml:space="preserve"> </v>
      </c>
    </row>
    <row r="257" spans="1:81" s="124" customFormat="1" ht="12" customHeight="1">
      <c r="A257" s="399" t="s">
        <v>949</v>
      </c>
      <c r="B257" s="400"/>
      <c r="C257" s="400"/>
      <c r="D257" s="400"/>
      <c r="E257" s="400"/>
      <c r="F257" s="400"/>
      <c r="G257" s="400"/>
      <c r="H257" s="400"/>
      <c r="I257" s="400"/>
      <c r="J257" s="400"/>
      <c r="K257" s="400"/>
      <c r="L257" s="400"/>
      <c r="M257" s="400"/>
      <c r="N257" s="400"/>
      <c r="O257" s="400"/>
      <c r="P257" s="400"/>
      <c r="Q257" s="400"/>
      <c r="R257" s="400"/>
      <c r="S257" s="400"/>
      <c r="T257" s="400"/>
      <c r="U257" s="400"/>
      <c r="V257" s="400"/>
      <c r="W257" s="400"/>
      <c r="X257" s="400"/>
      <c r="Y257" s="400"/>
      <c r="Z257" s="400"/>
      <c r="AA257" s="400"/>
      <c r="AB257" s="400"/>
      <c r="AC257" s="400"/>
      <c r="AD257" s="400"/>
      <c r="AE257" s="400"/>
      <c r="AF257" s="400"/>
      <c r="AG257" s="400"/>
      <c r="AH257" s="400"/>
      <c r="AI257" s="400"/>
      <c r="AJ257" s="400"/>
      <c r="AK257" s="400"/>
      <c r="AL257" s="423"/>
      <c r="AN257" s="122" t="e">
        <f>I257/#REF!</f>
        <v>#REF!</v>
      </c>
      <c r="AO257" s="122" t="e">
        <f t="shared" si="488"/>
        <v>#DIV/0!</v>
      </c>
      <c r="AP257" s="122" t="e">
        <f t="shared" si="489"/>
        <v>#DIV/0!</v>
      </c>
      <c r="AQ257" s="122" t="e">
        <f t="shared" si="490"/>
        <v>#DIV/0!</v>
      </c>
      <c r="AR257" s="122" t="e">
        <f t="shared" si="491"/>
        <v>#DIV/0!</v>
      </c>
      <c r="AS257" s="122" t="e">
        <f t="shared" si="492"/>
        <v>#DIV/0!</v>
      </c>
      <c r="AT257" s="122" t="e">
        <f t="shared" si="493"/>
        <v>#DIV/0!</v>
      </c>
      <c r="AU257" s="122" t="e">
        <f t="shared" si="494"/>
        <v>#DIV/0!</v>
      </c>
      <c r="AV257" s="122" t="e">
        <f t="shared" si="495"/>
        <v>#DIV/0!</v>
      </c>
      <c r="AW257" s="122" t="e">
        <f t="shared" si="496"/>
        <v>#DIV/0!</v>
      </c>
      <c r="AX257" s="122" t="e">
        <f t="shared" si="497"/>
        <v>#DIV/0!</v>
      </c>
      <c r="AY257" s="122" t="e">
        <f>AI257/#REF!</f>
        <v>#REF!</v>
      </c>
      <c r="AZ257" s="122">
        <v>730.08</v>
      </c>
      <c r="BA257" s="122">
        <v>2070.12</v>
      </c>
      <c r="BB257" s="122">
        <v>848.92</v>
      </c>
      <c r="BC257" s="122">
        <v>819.73</v>
      </c>
      <c r="BD257" s="122">
        <v>611.5</v>
      </c>
      <c r="BE257" s="122">
        <v>1080.04</v>
      </c>
      <c r="BF257" s="122">
        <v>2671800.0099999998</v>
      </c>
      <c r="BG257" s="122">
        <f t="shared" si="498"/>
        <v>4422.8500000000004</v>
      </c>
      <c r="BH257" s="122">
        <v>8748.57</v>
      </c>
      <c r="BI257" s="122">
        <v>3389.61</v>
      </c>
      <c r="BJ257" s="122">
        <v>5995.76</v>
      </c>
      <c r="BK257" s="122">
        <v>548.62</v>
      </c>
      <c r="BL257" s="123" t="e">
        <f t="shared" si="499"/>
        <v>#REF!</v>
      </c>
      <c r="BM257" s="123" t="e">
        <f t="shared" si="500"/>
        <v>#DIV/0!</v>
      </c>
      <c r="BN257" s="123" t="e">
        <f t="shared" si="501"/>
        <v>#DIV/0!</v>
      </c>
      <c r="BO257" s="123" t="e">
        <f t="shared" si="502"/>
        <v>#DIV/0!</v>
      </c>
      <c r="BP257" s="123" t="e">
        <f t="shared" si="503"/>
        <v>#DIV/0!</v>
      </c>
      <c r="BQ257" s="123" t="e">
        <f t="shared" si="504"/>
        <v>#DIV/0!</v>
      </c>
      <c r="BR257" s="123" t="e">
        <f t="shared" si="505"/>
        <v>#DIV/0!</v>
      </c>
      <c r="BS257" s="123" t="e">
        <f t="shared" si="506"/>
        <v>#DIV/0!</v>
      </c>
      <c r="BT257" s="123" t="e">
        <f t="shared" si="507"/>
        <v>#DIV/0!</v>
      </c>
      <c r="BU257" s="123" t="e">
        <f t="shared" si="508"/>
        <v>#DIV/0!</v>
      </c>
      <c r="BV257" s="123" t="e">
        <f t="shared" si="509"/>
        <v>#DIV/0!</v>
      </c>
      <c r="BW257" s="123" t="e">
        <f t="shared" si="510"/>
        <v>#REF!</v>
      </c>
      <c r="BY257" s="125" t="e">
        <f t="shared" si="511"/>
        <v>#DIV/0!</v>
      </c>
      <c r="BZ257" s="126" t="e">
        <f t="shared" si="512"/>
        <v>#DIV/0!</v>
      </c>
      <c r="CA257" s="127" t="e">
        <f t="shared" si="513"/>
        <v>#DIV/0!</v>
      </c>
      <c r="CB257" s="122">
        <f t="shared" si="514"/>
        <v>4621.88</v>
      </c>
      <c r="CC257" s="128" t="e">
        <f t="shared" si="515"/>
        <v>#DIV/0!</v>
      </c>
    </row>
    <row r="258" spans="1:81" s="124" customFormat="1" ht="12" customHeight="1">
      <c r="A258" s="360">
        <v>192</v>
      </c>
      <c r="B258" s="432" t="s">
        <v>857</v>
      </c>
      <c r="C258" s="356">
        <v>876.1</v>
      </c>
      <c r="D258" s="370"/>
      <c r="E258" s="356"/>
      <c r="F258" s="356"/>
      <c r="G258" s="362">
        <f t="shared" ref="G258" si="524">ROUND(H258+U258+X258+Z258+AB258+AD258+AF258+AH258+AI258+AJ258+AK258+AL258,2)</f>
        <v>2334236.36</v>
      </c>
      <c r="H258" s="356">
        <f t="shared" ref="H258" si="525">I258+K258+M258+O258+Q258+S258</f>
        <v>0</v>
      </c>
      <c r="I258" s="365">
        <v>0</v>
      </c>
      <c r="J258" s="365">
        <v>0</v>
      </c>
      <c r="K258" s="365">
        <v>0</v>
      </c>
      <c r="L258" s="365">
        <v>0</v>
      </c>
      <c r="M258" s="365">
        <v>0</v>
      </c>
      <c r="N258" s="356">
        <v>0</v>
      </c>
      <c r="O258" s="356">
        <v>0</v>
      </c>
      <c r="P258" s="356">
        <v>0</v>
      </c>
      <c r="Q258" s="356">
        <v>0</v>
      </c>
      <c r="R258" s="356">
        <v>0</v>
      </c>
      <c r="S258" s="356">
        <v>0</v>
      </c>
      <c r="T258" s="366">
        <v>0</v>
      </c>
      <c r="U258" s="356">
        <v>0</v>
      </c>
      <c r="V258" s="371" t="s">
        <v>112</v>
      </c>
      <c r="W258" s="177">
        <v>578</v>
      </c>
      <c r="X258" s="356">
        <f t="shared" ref="X258" si="526">ROUND(IF(V258="СК",3856.74,3886.86)*W258,2)</f>
        <v>2229195.7200000002</v>
      </c>
      <c r="Y258" s="177">
        <v>0</v>
      </c>
      <c r="Z258" s="177">
        <v>0</v>
      </c>
      <c r="AA258" s="177">
        <v>0</v>
      </c>
      <c r="AB258" s="177">
        <v>0</v>
      </c>
      <c r="AC258" s="177">
        <v>0</v>
      </c>
      <c r="AD258" s="177">
        <v>0</v>
      </c>
      <c r="AE258" s="177">
        <v>0</v>
      </c>
      <c r="AF258" s="177">
        <v>0</v>
      </c>
      <c r="AG258" s="177">
        <v>0</v>
      </c>
      <c r="AH258" s="177">
        <v>0</v>
      </c>
      <c r="AI258" s="177">
        <v>0</v>
      </c>
      <c r="AJ258" s="177">
        <f t="shared" ref="AJ258" si="527">ROUND(X258/95.5*3,2)</f>
        <v>70027.09</v>
      </c>
      <c r="AK258" s="177">
        <f t="shared" ref="AK258" si="528">ROUND(X258/95.5*1.5,2)</f>
        <v>35013.550000000003</v>
      </c>
      <c r="AL258" s="177">
        <v>0</v>
      </c>
      <c r="AN258" s="122" t="e">
        <f>I258/#REF!</f>
        <v>#REF!</v>
      </c>
      <c r="AO258" s="122" t="e">
        <f t="shared" si="488"/>
        <v>#DIV/0!</v>
      </c>
      <c r="AP258" s="122" t="e">
        <f t="shared" si="489"/>
        <v>#DIV/0!</v>
      </c>
      <c r="AQ258" s="122" t="e">
        <f t="shared" si="490"/>
        <v>#DIV/0!</v>
      </c>
      <c r="AR258" s="122" t="e">
        <f t="shared" si="491"/>
        <v>#DIV/0!</v>
      </c>
      <c r="AS258" s="122" t="e">
        <f t="shared" si="492"/>
        <v>#DIV/0!</v>
      </c>
      <c r="AT258" s="122" t="e">
        <f t="shared" si="493"/>
        <v>#DIV/0!</v>
      </c>
      <c r="AU258" s="122">
        <f t="shared" si="494"/>
        <v>3856.7400000000002</v>
      </c>
      <c r="AV258" s="122" t="e">
        <f t="shared" si="495"/>
        <v>#DIV/0!</v>
      </c>
      <c r="AW258" s="122" t="e">
        <f t="shared" si="496"/>
        <v>#DIV/0!</v>
      </c>
      <c r="AX258" s="122" t="e">
        <f t="shared" si="497"/>
        <v>#DIV/0!</v>
      </c>
      <c r="AY258" s="122" t="e">
        <f>AI258/#REF!</f>
        <v>#REF!</v>
      </c>
      <c r="AZ258" s="122">
        <v>766.59</v>
      </c>
      <c r="BA258" s="122">
        <v>2173.62</v>
      </c>
      <c r="BB258" s="122">
        <v>891.36</v>
      </c>
      <c r="BC258" s="122">
        <v>860.72</v>
      </c>
      <c r="BD258" s="122">
        <v>1699.83</v>
      </c>
      <c r="BE258" s="122">
        <v>1134.04</v>
      </c>
      <c r="BF258" s="122">
        <v>2338035</v>
      </c>
      <c r="BG258" s="122">
        <f t="shared" ref="BG258" si="529">IF(V258="ПК",4837.98,4644)</f>
        <v>4644</v>
      </c>
      <c r="BH258" s="122">
        <v>9186</v>
      </c>
      <c r="BI258" s="122">
        <v>3559.09</v>
      </c>
      <c r="BJ258" s="122">
        <v>6295.55</v>
      </c>
      <c r="BK258" s="122">
        <f t="shared" ref="BK258" si="530">105042.09+358512+470547</f>
        <v>934101.09</v>
      </c>
      <c r="BL258" s="123" t="e">
        <f t="shared" si="499"/>
        <v>#REF!</v>
      </c>
      <c r="BM258" s="123" t="e">
        <f t="shared" si="500"/>
        <v>#DIV/0!</v>
      </c>
      <c r="BN258" s="123" t="e">
        <f t="shared" si="501"/>
        <v>#DIV/0!</v>
      </c>
      <c r="BO258" s="123" t="e">
        <f t="shared" si="502"/>
        <v>#DIV/0!</v>
      </c>
      <c r="BP258" s="123" t="e">
        <f t="shared" si="503"/>
        <v>#DIV/0!</v>
      </c>
      <c r="BQ258" s="123" t="e">
        <f t="shared" si="504"/>
        <v>#DIV/0!</v>
      </c>
      <c r="BR258" s="123" t="e">
        <f t="shared" si="505"/>
        <v>#DIV/0!</v>
      </c>
      <c r="BS258" s="123" t="str">
        <f t="shared" si="506"/>
        <v xml:space="preserve"> </v>
      </c>
      <c r="BT258" s="123" t="e">
        <f t="shared" si="507"/>
        <v>#DIV/0!</v>
      </c>
      <c r="BU258" s="123" t="e">
        <f t="shared" si="508"/>
        <v>#DIV/0!</v>
      </c>
      <c r="BV258" s="123" t="e">
        <f t="shared" si="509"/>
        <v>#DIV/0!</v>
      </c>
      <c r="BW258" s="123" t="e">
        <f t="shared" si="510"/>
        <v>#REF!</v>
      </c>
      <c r="BY258" s="125">
        <f t="shared" si="511"/>
        <v>2.9999999657275498</v>
      </c>
      <c r="BZ258" s="126">
        <f t="shared" si="512"/>
        <v>1.5000001970665902</v>
      </c>
      <c r="CA258" s="127">
        <f t="shared" si="513"/>
        <v>4038.4712110726641</v>
      </c>
      <c r="CB258" s="122">
        <f t="shared" ref="CB258" si="531">IF(V258="ПК",5055.69,4852.98)</f>
        <v>4852.9799999999996</v>
      </c>
      <c r="CC258" s="128" t="str">
        <f t="shared" si="515"/>
        <v xml:space="preserve"> </v>
      </c>
    </row>
    <row r="259" spans="1:81" s="124" customFormat="1" ht="43.5" customHeight="1">
      <c r="A259" s="424" t="s">
        <v>115</v>
      </c>
      <c r="B259" s="424"/>
      <c r="C259" s="425" t="e">
        <f>SUM(#REF!)</f>
        <v>#REF!</v>
      </c>
      <c r="D259" s="426"/>
      <c r="E259" s="425"/>
      <c r="F259" s="425"/>
      <c r="G259" s="425">
        <f>SUM(G258)</f>
        <v>2334236.36</v>
      </c>
      <c r="H259" s="425">
        <f t="shared" ref="H259:W259" si="532">SUM(H258)</f>
        <v>0</v>
      </c>
      <c r="I259" s="425">
        <f t="shared" si="532"/>
        <v>0</v>
      </c>
      <c r="J259" s="425">
        <f t="shared" si="532"/>
        <v>0</v>
      </c>
      <c r="K259" s="425">
        <f t="shared" si="532"/>
        <v>0</v>
      </c>
      <c r="L259" s="425">
        <f t="shared" si="532"/>
        <v>0</v>
      </c>
      <c r="M259" s="425">
        <f t="shared" si="532"/>
        <v>0</v>
      </c>
      <c r="N259" s="425">
        <f t="shared" si="532"/>
        <v>0</v>
      </c>
      <c r="O259" s="425">
        <f t="shared" si="532"/>
        <v>0</v>
      </c>
      <c r="P259" s="425">
        <f t="shared" si="532"/>
        <v>0</v>
      </c>
      <c r="Q259" s="425">
        <f t="shared" si="532"/>
        <v>0</v>
      </c>
      <c r="R259" s="425">
        <f t="shared" si="532"/>
        <v>0</v>
      </c>
      <c r="S259" s="425">
        <f t="shared" si="532"/>
        <v>0</v>
      </c>
      <c r="T259" s="427">
        <f t="shared" si="532"/>
        <v>0</v>
      </c>
      <c r="U259" s="425">
        <f t="shared" si="532"/>
        <v>0</v>
      </c>
      <c r="V259" s="425" t="s">
        <v>68</v>
      </c>
      <c r="W259" s="425">
        <f t="shared" si="532"/>
        <v>578</v>
      </c>
      <c r="X259" s="425">
        <f t="shared" ref="X259" si="533">SUM(X258)</f>
        <v>2229195.7200000002</v>
      </c>
      <c r="Y259" s="425">
        <f t="shared" ref="Y259" si="534">SUM(Y258)</f>
        <v>0</v>
      </c>
      <c r="Z259" s="425">
        <f t="shared" ref="Z259" si="535">SUM(Z258)</f>
        <v>0</v>
      </c>
      <c r="AA259" s="425">
        <f t="shared" ref="AA259" si="536">SUM(AA258)</f>
        <v>0</v>
      </c>
      <c r="AB259" s="425">
        <f t="shared" ref="AB259" si="537">SUM(AB258)</f>
        <v>0</v>
      </c>
      <c r="AC259" s="425">
        <f t="shared" ref="AC259" si="538">SUM(AC258)</f>
        <v>0</v>
      </c>
      <c r="AD259" s="425">
        <f t="shared" ref="AD259" si="539">SUM(AD258)</f>
        <v>0</v>
      </c>
      <c r="AE259" s="425">
        <f t="shared" ref="AE259" si="540">SUM(AE258)</f>
        <v>0</v>
      </c>
      <c r="AF259" s="425">
        <f t="shared" ref="AF259" si="541">SUM(AF258)</f>
        <v>0</v>
      </c>
      <c r="AG259" s="425">
        <f t="shared" ref="AG259" si="542">SUM(AG258)</f>
        <v>0</v>
      </c>
      <c r="AH259" s="425">
        <f t="shared" ref="AH259" si="543">SUM(AH258)</f>
        <v>0</v>
      </c>
      <c r="AI259" s="425">
        <f t="shared" ref="AI259" si="544">SUM(AI258)</f>
        <v>0</v>
      </c>
      <c r="AJ259" s="425">
        <f t="shared" ref="AJ259" si="545">SUM(AJ258)</f>
        <v>70027.09</v>
      </c>
      <c r="AK259" s="425">
        <f t="shared" ref="AK259" si="546">SUM(AK258)</f>
        <v>35013.550000000003</v>
      </c>
      <c r="AL259" s="425">
        <f t="shared" ref="AL259" si="547">SUM(AL258)</f>
        <v>0</v>
      </c>
      <c r="AN259" s="122" t="e">
        <f>I259/#REF!</f>
        <v>#REF!</v>
      </c>
      <c r="AO259" s="122" t="e">
        <f t="shared" si="488"/>
        <v>#DIV/0!</v>
      </c>
      <c r="AP259" s="122" t="e">
        <f t="shared" si="489"/>
        <v>#DIV/0!</v>
      </c>
      <c r="AQ259" s="122" t="e">
        <f t="shared" si="490"/>
        <v>#DIV/0!</v>
      </c>
      <c r="AR259" s="122" t="e">
        <f t="shared" si="491"/>
        <v>#DIV/0!</v>
      </c>
      <c r="AS259" s="122" t="e">
        <f t="shared" si="492"/>
        <v>#DIV/0!</v>
      </c>
      <c r="AT259" s="122" t="e">
        <f t="shared" si="493"/>
        <v>#DIV/0!</v>
      </c>
      <c r="AU259" s="122">
        <f t="shared" si="494"/>
        <v>3856.7400000000002</v>
      </c>
      <c r="AV259" s="122" t="e">
        <f t="shared" si="495"/>
        <v>#DIV/0!</v>
      </c>
      <c r="AW259" s="122" t="e">
        <f t="shared" si="496"/>
        <v>#DIV/0!</v>
      </c>
      <c r="AX259" s="122" t="e">
        <f t="shared" si="497"/>
        <v>#DIV/0!</v>
      </c>
      <c r="AY259" s="122" t="e">
        <f>AI259/#REF!</f>
        <v>#REF!</v>
      </c>
      <c r="AZ259" s="122">
        <v>730.08</v>
      </c>
      <c r="BA259" s="122">
        <v>2070.12</v>
      </c>
      <c r="BB259" s="122">
        <v>848.92</v>
      </c>
      <c r="BC259" s="122">
        <v>819.73</v>
      </c>
      <c r="BD259" s="122">
        <v>611.5</v>
      </c>
      <c r="BE259" s="122">
        <v>1080.04</v>
      </c>
      <c r="BF259" s="122">
        <v>2671800.0099999998</v>
      </c>
      <c r="BG259" s="122">
        <f t="shared" si="498"/>
        <v>4422.8500000000004</v>
      </c>
      <c r="BH259" s="122">
        <v>8748.57</v>
      </c>
      <c r="BI259" s="122">
        <v>3389.61</v>
      </c>
      <c r="BJ259" s="122">
        <v>5995.76</v>
      </c>
      <c r="BK259" s="122">
        <v>548.62</v>
      </c>
      <c r="BL259" s="123" t="e">
        <f t="shared" si="499"/>
        <v>#REF!</v>
      </c>
      <c r="BM259" s="123" t="e">
        <f t="shared" si="500"/>
        <v>#DIV/0!</v>
      </c>
      <c r="BN259" s="123" t="e">
        <f t="shared" si="501"/>
        <v>#DIV/0!</v>
      </c>
      <c r="BO259" s="123" t="e">
        <f t="shared" si="502"/>
        <v>#DIV/0!</v>
      </c>
      <c r="BP259" s="123" t="e">
        <f t="shared" si="503"/>
        <v>#DIV/0!</v>
      </c>
      <c r="BQ259" s="123" t="e">
        <f t="shared" si="504"/>
        <v>#DIV/0!</v>
      </c>
      <c r="BR259" s="123" t="e">
        <f t="shared" si="505"/>
        <v>#DIV/0!</v>
      </c>
      <c r="BS259" s="123" t="str">
        <f t="shared" si="506"/>
        <v xml:space="preserve"> </v>
      </c>
      <c r="BT259" s="123" t="e">
        <f t="shared" si="507"/>
        <v>#DIV/0!</v>
      </c>
      <c r="BU259" s="123" t="e">
        <f t="shared" si="508"/>
        <v>#DIV/0!</v>
      </c>
      <c r="BV259" s="123" t="e">
        <f t="shared" si="509"/>
        <v>#DIV/0!</v>
      </c>
      <c r="BW259" s="123" t="e">
        <f t="shared" si="510"/>
        <v>#REF!</v>
      </c>
      <c r="BY259" s="125">
        <f t="shared" si="511"/>
        <v>2.9999999657275498</v>
      </c>
      <c r="BZ259" s="126">
        <f t="shared" si="512"/>
        <v>1.5000001970665902</v>
      </c>
      <c r="CA259" s="127">
        <f t="shared" si="513"/>
        <v>4038.4712110726641</v>
      </c>
      <c r="CB259" s="122">
        <f t="shared" si="514"/>
        <v>4621.88</v>
      </c>
      <c r="CC259" s="128" t="str">
        <f t="shared" si="515"/>
        <v xml:space="preserve"> </v>
      </c>
    </row>
    <row r="260" spans="1:81" s="124" customFormat="1" ht="12" customHeight="1">
      <c r="A260" s="399" t="s">
        <v>82</v>
      </c>
      <c r="B260" s="400"/>
      <c r="C260" s="400"/>
      <c r="D260" s="400"/>
      <c r="E260" s="400"/>
      <c r="F260" s="400"/>
      <c r="G260" s="400"/>
      <c r="H260" s="400"/>
      <c r="I260" s="400"/>
      <c r="J260" s="400"/>
      <c r="K260" s="400"/>
      <c r="L260" s="400"/>
      <c r="M260" s="400"/>
      <c r="N260" s="400"/>
      <c r="O260" s="400"/>
      <c r="P260" s="400"/>
      <c r="Q260" s="400"/>
      <c r="R260" s="400"/>
      <c r="S260" s="400"/>
      <c r="T260" s="400"/>
      <c r="U260" s="400"/>
      <c r="V260" s="400"/>
      <c r="W260" s="400"/>
      <c r="X260" s="400"/>
      <c r="Y260" s="400"/>
      <c r="Z260" s="400"/>
      <c r="AA260" s="400"/>
      <c r="AB260" s="400"/>
      <c r="AC260" s="400"/>
      <c r="AD260" s="400"/>
      <c r="AE260" s="400"/>
      <c r="AF260" s="400"/>
      <c r="AG260" s="400"/>
      <c r="AH260" s="400"/>
      <c r="AI260" s="400"/>
      <c r="AJ260" s="400"/>
      <c r="AK260" s="400"/>
      <c r="AL260" s="423"/>
      <c r="AN260" s="122" t="e">
        <f>I260/#REF!</f>
        <v>#REF!</v>
      </c>
      <c r="AO260" s="122" t="e">
        <f t="shared" si="488"/>
        <v>#DIV/0!</v>
      </c>
      <c r="AP260" s="122" t="e">
        <f t="shared" si="489"/>
        <v>#DIV/0!</v>
      </c>
      <c r="AQ260" s="122" t="e">
        <f t="shared" si="490"/>
        <v>#DIV/0!</v>
      </c>
      <c r="AR260" s="122" t="e">
        <f t="shared" si="491"/>
        <v>#DIV/0!</v>
      </c>
      <c r="AS260" s="122" t="e">
        <f t="shared" si="492"/>
        <v>#DIV/0!</v>
      </c>
      <c r="AT260" s="122" t="e">
        <f t="shared" si="493"/>
        <v>#DIV/0!</v>
      </c>
      <c r="AU260" s="122" t="e">
        <f t="shared" si="494"/>
        <v>#DIV/0!</v>
      </c>
      <c r="AV260" s="122" t="e">
        <f t="shared" si="495"/>
        <v>#DIV/0!</v>
      </c>
      <c r="AW260" s="122" t="e">
        <f t="shared" si="496"/>
        <v>#DIV/0!</v>
      </c>
      <c r="AX260" s="122" t="e">
        <f t="shared" si="497"/>
        <v>#DIV/0!</v>
      </c>
      <c r="AY260" s="122" t="e">
        <f>AI260/#REF!</f>
        <v>#REF!</v>
      </c>
      <c r="AZ260" s="122">
        <v>730.08</v>
      </c>
      <c r="BA260" s="122">
        <v>2070.12</v>
      </c>
      <c r="BB260" s="122">
        <v>848.92</v>
      </c>
      <c r="BC260" s="122">
        <v>819.73</v>
      </c>
      <c r="BD260" s="122">
        <v>611.5</v>
      </c>
      <c r="BE260" s="122">
        <v>1080.04</v>
      </c>
      <c r="BF260" s="122">
        <v>2671800.0099999998</v>
      </c>
      <c r="BG260" s="122">
        <f t="shared" si="498"/>
        <v>4422.8500000000004</v>
      </c>
      <c r="BH260" s="122">
        <v>8748.57</v>
      </c>
      <c r="BI260" s="122">
        <v>3389.61</v>
      </c>
      <c r="BJ260" s="122">
        <v>5995.76</v>
      </c>
      <c r="BK260" s="122">
        <v>548.62</v>
      </c>
      <c r="BL260" s="123" t="e">
        <f t="shared" si="499"/>
        <v>#REF!</v>
      </c>
      <c r="BM260" s="123" t="e">
        <f t="shared" si="500"/>
        <v>#DIV/0!</v>
      </c>
      <c r="BN260" s="123" t="e">
        <f t="shared" si="501"/>
        <v>#DIV/0!</v>
      </c>
      <c r="BO260" s="123" t="e">
        <f t="shared" si="502"/>
        <v>#DIV/0!</v>
      </c>
      <c r="BP260" s="123" t="e">
        <f t="shared" si="503"/>
        <v>#DIV/0!</v>
      </c>
      <c r="BQ260" s="123" t="e">
        <f t="shared" si="504"/>
        <v>#DIV/0!</v>
      </c>
      <c r="BR260" s="123" t="e">
        <f t="shared" si="505"/>
        <v>#DIV/0!</v>
      </c>
      <c r="BS260" s="123" t="e">
        <f t="shared" si="506"/>
        <v>#DIV/0!</v>
      </c>
      <c r="BT260" s="123" t="e">
        <f t="shared" si="507"/>
        <v>#DIV/0!</v>
      </c>
      <c r="BU260" s="123" t="e">
        <f t="shared" si="508"/>
        <v>#DIV/0!</v>
      </c>
      <c r="BV260" s="123" t="e">
        <f t="shared" si="509"/>
        <v>#DIV/0!</v>
      </c>
      <c r="BW260" s="123" t="e">
        <f t="shared" si="510"/>
        <v>#REF!</v>
      </c>
      <c r="BY260" s="125" t="e">
        <f t="shared" si="511"/>
        <v>#DIV/0!</v>
      </c>
      <c r="BZ260" s="126" t="e">
        <f t="shared" si="512"/>
        <v>#DIV/0!</v>
      </c>
      <c r="CA260" s="127" t="e">
        <f t="shared" si="513"/>
        <v>#DIV/0!</v>
      </c>
      <c r="CB260" s="122">
        <f t="shared" si="514"/>
        <v>4621.88</v>
      </c>
      <c r="CC260" s="128" t="e">
        <f t="shared" si="515"/>
        <v>#DIV/0!</v>
      </c>
    </row>
    <row r="261" spans="1:81" s="124" customFormat="1" ht="12" customHeight="1">
      <c r="A261" s="360">
        <v>193</v>
      </c>
      <c r="B261" s="432" t="s">
        <v>860</v>
      </c>
      <c r="C261" s="425">
        <v>862.8</v>
      </c>
      <c r="D261" s="370"/>
      <c r="E261" s="425"/>
      <c r="F261" s="425"/>
      <c r="G261" s="362">
        <f>ROUND(H261+U261+X261+Z261+AB261+AD261+AF261+AH261+AI261+AJ261+AK261+AL261,2)</f>
        <v>2941622.43</v>
      </c>
      <c r="H261" s="356">
        <f>I261+K261+M261+O261+Q261+S261</f>
        <v>0</v>
      </c>
      <c r="I261" s="365">
        <v>0</v>
      </c>
      <c r="J261" s="365">
        <v>0</v>
      </c>
      <c r="K261" s="365">
        <v>0</v>
      </c>
      <c r="L261" s="365">
        <v>0</v>
      </c>
      <c r="M261" s="365">
        <v>0</v>
      </c>
      <c r="N261" s="356">
        <v>0</v>
      </c>
      <c r="O261" s="356">
        <v>0</v>
      </c>
      <c r="P261" s="356">
        <v>0</v>
      </c>
      <c r="Q261" s="356">
        <v>0</v>
      </c>
      <c r="R261" s="356">
        <v>0</v>
      </c>
      <c r="S261" s="356">
        <v>0</v>
      </c>
      <c r="T261" s="366">
        <v>0</v>
      </c>
      <c r="U261" s="356">
        <v>0</v>
      </c>
      <c r="V261" s="425" t="s">
        <v>112</v>
      </c>
      <c r="W261" s="439">
        <v>728.4</v>
      </c>
      <c r="X261" s="356">
        <f t="shared" ref="X261" si="548">ROUND(IF(V261="СК",3856.74,3886.86)*W261,2)</f>
        <v>2809249.42</v>
      </c>
      <c r="Y261" s="177">
        <v>0</v>
      </c>
      <c r="Z261" s="177">
        <v>0</v>
      </c>
      <c r="AA261" s="177">
        <v>0</v>
      </c>
      <c r="AB261" s="177">
        <v>0</v>
      </c>
      <c r="AC261" s="177">
        <v>0</v>
      </c>
      <c r="AD261" s="177">
        <v>0</v>
      </c>
      <c r="AE261" s="177">
        <v>0</v>
      </c>
      <c r="AF261" s="177">
        <v>0</v>
      </c>
      <c r="AG261" s="177">
        <v>0</v>
      </c>
      <c r="AH261" s="177">
        <v>0</v>
      </c>
      <c r="AI261" s="177">
        <v>0</v>
      </c>
      <c r="AJ261" s="177">
        <f t="shared" ref="AJ261" si="549">ROUND(X261/95.5*3,2)</f>
        <v>88248.67</v>
      </c>
      <c r="AK261" s="177">
        <f t="shared" ref="AK261" si="550">ROUND(X261/95.5*1.5,2)</f>
        <v>44124.34</v>
      </c>
      <c r="AL261" s="177">
        <v>0</v>
      </c>
      <c r="AN261" s="122" t="e">
        <f>I261/#REF!</f>
        <v>#REF!</v>
      </c>
      <c r="AO261" s="122" t="e">
        <f t="shared" si="488"/>
        <v>#DIV/0!</v>
      </c>
      <c r="AP261" s="122" t="e">
        <f t="shared" si="489"/>
        <v>#DIV/0!</v>
      </c>
      <c r="AQ261" s="122" t="e">
        <f t="shared" si="490"/>
        <v>#DIV/0!</v>
      </c>
      <c r="AR261" s="122" t="e">
        <f t="shared" si="491"/>
        <v>#DIV/0!</v>
      </c>
      <c r="AS261" s="122" t="e">
        <f t="shared" si="492"/>
        <v>#DIV/0!</v>
      </c>
      <c r="AT261" s="122" t="e">
        <f t="shared" si="493"/>
        <v>#DIV/0!</v>
      </c>
      <c r="AU261" s="122">
        <f t="shared" si="494"/>
        <v>3856.7400054914883</v>
      </c>
      <c r="AV261" s="122" t="e">
        <f t="shared" si="495"/>
        <v>#DIV/0!</v>
      </c>
      <c r="AW261" s="122" t="e">
        <f t="shared" si="496"/>
        <v>#DIV/0!</v>
      </c>
      <c r="AX261" s="122" t="e">
        <f t="shared" si="497"/>
        <v>#DIV/0!</v>
      </c>
      <c r="AY261" s="122" t="e">
        <f>AI261/#REF!</f>
        <v>#REF!</v>
      </c>
      <c r="AZ261" s="122">
        <v>730.08</v>
      </c>
      <c r="BA261" s="122">
        <v>2070.12</v>
      </c>
      <c r="BB261" s="122">
        <v>848.92</v>
      </c>
      <c r="BC261" s="122">
        <v>819.73</v>
      </c>
      <c r="BD261" s="122">
        <v>611.5</v>
      </c>
      <c r="BE261" s="122">
        <v>1080.04</v>
      </c>
      <c r="BF261" s="122">
        <v>2671800.0099999998</v>
      </c>
      <c r="BG261" s="122">
        <f t="shared" si="498"/>
        <v>4422.8500000000004</v>
      </c>
      <c r="BH261" s="122">
        <v>8748.57</v>
      </c>
      <c r="BI261" s="122">
        <v>3389.61</v>
      </c>
      <c r="BJ261" s="122">
        <v>5995.76</v>
      </c>
      <c r="BK261" s="122">
        <v>548.62</v>
      </c>
      <c r="BL261" s="123" t="e">
        <f t="shared" si="499"/>
        <v>#REF!</v>
      </c>
      <c r="BM261" s="123" t="e">
        <f t="shared" si="500"/>
        <v>#DIV/0!</v>
      </c>
      <c r="BN261" s="123" t="e">
        <f t="shared" si="501"/>
        <v>#DIV/0!</v>
      </c>
      <c r="BO261" s="123" t="e">
        <f t="shared" si="502"/>
        <v>#DIV/0!</v>
      </c>
      <c r="BP261" s="123" t="e">
        <f t="shared" si="503"/>
        <v>#DIV/0!</v>
      </c>
      <c r="BQ261" s="123" t="e">
        <f t="shared" si="504"/>
        <v>#DIV/0!</v>
      </c>
      <c r="BR261" s="123" t="e">
        <f t="shared" si="505"/>
        <v>#DIV/0!</v>
      </c>
      <c r="BS261" s="123" t="str">
        <f t="shared" si="506"/>
        <v xml:space="preserve"> </v>
      </c>
      <c r="BT261" s="123" t="e">
        <f t="shared" si="507"/>
        <v>#DIV/0!</v>
      </c>
      <c r="BU261" s="123" t="e">
        <f t="shared" si="508"/>
        <v>#DIV/0!</v>
      </c>
      <c r="BV261" s="123" t="e">
        <f t="shared" si="509"/>
        <v>#DIV/0!</v>
      </c>
      <c r="BW261" s="123" t="e">
        <f t="shared" si="510"/>
        <v>#REF!</v>
      </c>
      <c r="BY261" s="125">
        <f t="shared" si="511"/>
        <v>2.9999999014149479</v>
      </c>
      <c r="BZ261" s="126">
        <f t="shared" si="512"/>
        <v>1.5000001206817013</v>
      </c>
      <c r="CA261" s="127">
        <f t="shared" si="513"/>
        <v>4038.4712108731469</v>
      </c>
      <c r="CB261" s="122">
        <f t="shared" si="514"/>
        <v>4621.88</v>
      </c>
      <c r="CC261" s="128" t="str">
        <f t="shared" si="515"/>
        <v xml:space="preserve"> </v>
      </c>
    </row>
    <row r="262" spans="1:81" s="124" customFormat="1" ht="32.25" customHeight="1">
      <c r="A262" s="424" t="s">
        <v>83</v>
      </c>
      <c r="B262" s="424"/>
      <c r="C262" s="425">
        <f>SUM(C261:C261)</f>
        <v>862.8</v>
      </c>
      <c r="D262" s="426"/>
      <c r="E262" s="425"/>
      <c r="F262" s="425"/>
      <c r="G262" s="425">
        <f>ROUND(SUM(G261:G261),2)</f>
        <v>2941622.43</v>
      </c>
      <c r="H262" s="425">
        <f t="shared" ref="H262:U262" si="551">SUM(H261:H261)</f>
        <v>0</v>
      </c>
      <c r="I262" s="425">
        <f t="shared" si="551"/>
        <v>0</v>
      </c>
      <c r="J262" s="425">
        <f t="shared" si="551"/>
        <v>0</v>
      </c>
      <c r="K262" s="425">
        <f t="shared" si="551"/>
        <v>0</v>
      </c>
      <c r="L262" s="425">
        <f t="shared" si="551"/>
        <v>0</v>
      </c>
      <c r="M262" s="425">
        <f t="shared" si="551"/>
        <v>0</v>
      </c>
      <c r="N262" s="425">
        <f t="shared" si="551"/>
        <v>0</v>
      </c>
      <c r="O262" s="425">
        <f t="shared" si="551"/>
        <v>0</v>
      </c>
      <c r="P262" s="425">
        <f t="shared" si="551"/>
        <v>0</v>
      </c>
      <c r="Q262" s="425">
        <f t="shared" si="551"/>
        <v>0</v>
      </c>
      <c r="R262" s="425">
        <f t="shared" si="551"/>
        <v>0</v>
      </c>
      <c r="S262" s="425">
        <f t="shared" si="551"/>
        <v>0</v>
      </c>
      <c r="T262" s="431">
        <f t="shared" si="551"/>
        <v>0</v>
      </c>
      <c r="U262" s="425">
        <f t="shared" si="551"/>
        <v>0</v>
      </c>
      <c r="V262" s="425" t="s">
        <v>68</v>
      </c>
      <c r="W262" s="425">
        <f t="shared" ref="W262:AL262" si="552">SUM(W261:W261)</f>
        <v>728.4</v>
      </c>
      <c r="X262" s="425">
        <f t="shared" si="552"/>
        <v>2809249.42</v>
      </c>
      <c r="Y262" s="425">
        <f t="shared" si="552"/>
        <v>0</v>
      </c>
      <c r="Z262" s="425">
        <f t="shared" si="552"/>
        <v>0</v>
      </c>
      <c r="AA262" s="425">
        <f t="shared" si="552"/>
        <v>0</v>
      </c>
      <c r="AB262" s="425">
        <f t="shared" si="552"/>
        <v>0</v>
      </c>
      <c r="AC262" s="425">
        <f t="shared" si="552"/>
        <v>0</v>
      </c>
      <c r="AD262" s="425">
        <f t="shared" si="552"/>
        <v>0</v>
      </c>
      <c r="AE262" s="425">
        <f t="shared" si="552"/>
        <v>0</v>
      </c>
      <c r="AF262" s="425">
        <f t="shared" si="552"/>
        <v>0</v>
      </c>
      <c r="AG262" s="425">
        <f t="shared" si="552"/>
        <v>0</v>
      </c>
      <c r="AH262" s="425">
        <f t="shared" si="552"/>
        <v>0</v>
      </c>
      <c r="AI262" s="425">
        <f t="shared" si="552"/>
        <v>0</v>
      </c>
      <c r="AJ262" s="425">
        <f t="shared" si="552"/>
        <v>88248.67</v>
      </c>
      <c r="AK262" s="425">
        <f t="shared" si="552"/>
        <v>44124.34</v>
      </c>
      <c r="AL262" s="425">
        <f t="shared" si="552"/>
        <v>0</v>
      </c>
      <c r="AN262" s="122" t="e">
        <f>I262/#REF!</f>
        <v>#REF!</v>
      </c>
      <c r="AO262" s="122" t="e">
        <f t="shared" si="488"/>
        <v>#DIV/0!</v>
      </c>
      <c r="AP262" s="122" t="e">
        <f t="shared" si="489"/>
        <v>#DIV/0!</v>
      </c>
      <c r="AQ262" s="122" t="e">
        <f t="shared" si="490"/>
        <v>#DIV/0!</v>
      </c>
      <c r="AR262" s="122" t="e">
        <f t="shared" si="491"/>
        <v>#DIV/0!</v>
      </c>
      <c r="AS262" s="122" t="e">
        <f t="shared" si="492"/>
        <v>#DIV/0!</v>
      </c>
      <c r="AT262" s="122" t="e">
        <f t="shared" si="493"/>
        <v>#DIV/0!</v>
      </c>
      <c r="AU262" s="122">
        <f t="shared" si="494"/>
        <v>3856.7400054914883</v>
      </c>
      <c r="AV262" s="122" t="e">
        <f t="shared" si="495"/>
        <v>#DIV/0!</v>
      </c>
      <c r="AW262" s="122" t="e">
        <f t="shared" si="496"/>
        <v>#DIV/0!</v>
      </c>
      <c r="AX262" s="122" t="e">
        <f t="shared" si="497"/>
        <v>#DIV/0!</v>
      </c>
      <c r="AY262" s="122" t="e">
        <f>AI262/#REF!</f>
        <v>#REF!</v>
      </c>
      <c r="AZ262" s="122">
        <v>730.08</v>
      </c>
      <c r="BA262" s="122">
        <v>2070.12</v>
      </c>
      <c r="BB262" s="122">
        <v>848.92</v>
      </c>
      <c r="BC262" s="122">
        <v>819.73</v>
      </c>
      <c r="BD262" s="122">
        <v>611.5</v>
      </c>
      <c r="BE262" s="122">
        <v>1080.04</v>
      </c>
      <c r="BF262" s="122">
        <v>2671800.0099999998</v>
      </c>
      <c r="BG262" s="122">
        <f t="shared" si="498"/>
        <v>4422.8500000000004</v>
      </c>
      <c r="BH262" s="122">
        <v>8748.57</v>
      </c>
      <c r="BI262" s="122">
        <v>3389.61</v>
      </c>
      <c r="BJ262" s="122">
        <v>5995.76</v>
      </c>
      <c r="BK262" s="122">
        <v>548.62</v>
      </c>
      <c r="BL262" s="123" t="e">
        <f t="shared" si="499"/>
        <v>#REF!</v>
      </c>
      <c r="BM262" s="123" t="e">
        <f t="shared" si="500"/>
        <v>#DIV/0!</v>
      </c>
      <c r="BN262" s="123" t="e">
        <f t="shared" si="501"/>
        <v>#DIV/0!</v>
      </c>
      <c r="BO262" s="123" t="e">
        <f t="shared" si="502"/>
        <v>#DIV/0!</v>
      </c>
      <c r="BP262" s="123" t="e">
        <f t="shared" si="503"/>
        <v>#DIV/0!</v>
      </c>
      <c r="BQ262" s="123" t="e">
        <f t="shared" si="504"/>
        <v>#DIV/0!</v>
      </c>
      <c r="BR262" s="123" t="e">
        <f t="shared" si="505"/>
        <v>#DIV/0!</v>
      </c>
      <c r="BS262" s="123" t="str">
        <f t="shared" si="506"/>
        <v xml:space="preserve"> </v>
      </c>
      <c r="BT262" s="123" t="e">
        <f t="shared" si="507"/>
        <v>#DIV/0!</v>
      </c>
      <c r="BU262" s="123" t="e">
        <f t="shared" si="508"/>
        <v>#DIV/0!</v>
      </c>
      <c r="BV262" s="123" t="e">
        <f t="shared" si="509"/>
        <v>#DIV/0!</v>
      </c>
      <c r="BW262" s="123" t="e">
        <f t="shared" si="510"/>
        <v>#REF!</v>
      </c>
      <c r="BY262" s="125">
        <f t="shared" si="511"/>
        <v>2.9999999014149479</v>
      </c>
      <c r="BZ262" s="126">
        <f t="shared" si="512"/>
        <v>1.5000001206817013</v>
      </c>
      <c r="CA262" s="127">
        <f t="shared" si="513"/>
        <v>4038.4712108731469</v>
      </c>
      <c r="CB262" s="122">
        <f t="shared" si="514"/>
        <v>4621.88</v>
      </c>
      <c r="CC262" s="128" t="str">
        <f t="shared" si="515"/>
        <v xml:space="preserve"> </v>
      </c>
    </row>
    <row r="263" spans="1:81" s="124" customFormat="1" ht="12" customHeight="1">
      <c r="A263" s="358" t="s">
        <v>971</v>
      </c>
      <c r="B263" s="359"/>
      <c r="C263" s="359"/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  <c r="AA263" s="359"/>
      <c r="AB263" s="359"/>
      <c r="AC263" s="359"/>
      <c r="AD263" s="359"/>
      <c r="AE263" s="359"/>
      <c r="AF263" s="359"/>
      <c r="AG263" s="359"/>
      <c r="AH263" s="359"/>
      <c r="AI263" s="359"/>
      <c r="AJ263" s="359"/>
      <c r="AK263" s="359"/>
      <c r="AL263" s="434"/>
      <c r="AN263" s="122" t="e">
        <f>I263/#REF!</f>
        <v>#REF!</v>
      </c>
      <c r="AO263" s="122" t="e">
        <f t="shared" si="488"/>
        <v>#DIV/0!</v>
      </c>
      <c r="AP263" s="122" t="e">
        <f t="shared" si="489"/>
        <v>#DIV/0!</v>
      </c>
      <c r="AQ263" s="122" t="e">
        <f t="shared" si="490"/>
        <v>#DIV/0!</v>
      </c>
      <c r="AR263" s="122" t="e">
        <f t="shared" si="491"/>
        <v>#DIV/0!</v>
      </c>
      <c r="AS263" s="122" t="e">
        <f t="shared" si="492"/>
        <v>#DIV/0!</v>
      </c>
      <c r="AT263" s="122" t="e">
        <f t="shared" si="493"/>
        <v>#DIV/0!</v>
      </c>
      <c r="AU263" s="122" t="e">
        <f t="shared" si="494"/>
        <v>#DIV/0!</v>
      </c>
      <c r="AV263" s="122" t="e">
        <f t="shared" si="495"/>
        <v>#DIV/0!</v>
      </c>
      <c r="AW263" s="122" t="e">
        <f t="shared" si="496"/>
        <v>#DIV/0!</v>
      </c>
      <c r="AX263" s="122" t="e">
        <f t="shared" si="497"/>
        <v>#DIV/0!</v>
      </c>
      <c r="AY263" s="122" t="e">
        <f>AI263/#REF!</f>
        <v>#REF!</v>
      </c>
      <c r="AZ263" s="122">
        <v>730.08</v>
      </c>
      <c r="BA263" s="122">
        <v>2070.12</v>
      </c>
      <c r="BB263" s="122">
        <v>848.92</v>
      </c>
      <c r="BC263" s="122">
        <v>819.73</v>
      </c>
      <c r="BD263" s="122">
        <v>611.5</v>
      </c>
      <c r="BE263" s="122">
        <v>1080.04</v>
      </c>
      <c r="BF263" s="122">
        <v>2671800.0099999998</v>
      </c>
      <c r="BG263" s="122">
        <f t="shared" si="498"/>
        <v>4422.8500000000004</v>
      </c>
      <c r="BH263" s="122">
        <v>8748.57</v>
      </c>
      <c r="BI263" s="122">
        <v>3389.61</v>
      </c>
      <c r="BJ263" s="122">
        <v>5995.76</v>
      </c>
      <c r="BK263" s="122">
        <v>548.62</v>
      </c>
      <c r="BL263" s="123" t="e">
        <f t="shared" si="499"/>
        <v>#REF!</v>
      </c>
      <c r="BM263" s="123" t="e">
        <f t="shared" si="500"/>
        <v>#DIV/0!</v>
      </c>
      <c r="BN263" s="123" t="e">
        <f t="shared" si="501"/>
        <v>#DIV/0!</v>
      </c>
      <c r="BO263" s="123" t="e">
        <f t="shared" si="502"/>
        <v>#DIV/0!</v>
      </c>
      <c r="BP263" s="123" t="e">
        <f t="shared" si="503"/>
        <v>#DIV/0!</v>
      </c>
      <c r="BQ263" s="123" t="e">
        <f t="shared" si="504"/>
        <v>#DIV/0!</v>
      </c>
      <c r="BR263" s="123" t="e">
        <f t="shared" si="505"/>
        <v>#DIV/0!</v>
      </c>
      <c r="BS263" s="123" t="e">
        <f t="shared" si="506"/>
        <v>#DIV/0!</v>
      </c>
      <c r="BT263" s="123" t="e">
        <f t="shared" si="507"/>
        <v>#DIV/0!</v>
      </c>
      <c r="BU263" s="123" t="e">
        <f t="shared" si="508"/>
        <v>#DIV/0!</v>
      </c>
      <c r="BV263" s="123" t="e">
        <f t="shared" si="509"/>
        <v>#DIV/0!</v>
      </c>
      <c r="BW263" s="123" t="e">
        <f t="shared" si="510"/>
        <v>#REF!</v>
      </c>
      <c r="BY263" s="125" t="e">
        <f t="shared" si="511"/>
        <v>#DIV/0!</v>
      </c>
      <c r="BZ263" s="126" t="e">
        <f t="shared" si="512"/>
        <v>#DIV/0!</v>
      </c>
      <c r="CA263" s="127" t="e">
        <f t="shared" si="513"/>
        <v>#DIV/0!</v>
      </c>
      <c r="CB263" s="122">
        <f t="shared" si="514"/>
        <v>4621.88</v>
      </c>
      <c r="CC263" s="128" t="e">
        <f t="shared" si="515"/>
        <v>#DIV/0!</v>
      </c>
    </row>
    <row r="264" spans="1:81" s="124" customFormat="1" ht="12" customHeight="1">
      <c r="A264" s="441">
        <v>194</v>
      </c>
      <c r="B264" s="442" t="s">
        <v>866</v>
      </c>
      <c r="C264" s="356">
        <v>909.2</v>
      </c>
      <c r="D264" s="370"/>
      <c r="E264" s="356"/>
      <c r="F264" s="356"/>
      <c r="G264" s="362">
        <f>ROUND(H264+U264+X264+Z264+AB264+AD264+AF264+AH264+AI264+AJ264+AK264+AL264,2)</f>
        <v>3036930.35</v>
      </c>
      <c r="H264" s="356">
        <f>I264+K264+M264+O264+Q264+S264</f>
        <v>0</v>
      </c>
      <c r="I264" s="365">
        <v>0</v>
      </c>
      <c r="J264" s="365">
        <v>0</v>
      </c>
      <c r="K264" s="365">
        <v>0</v>
      </c>
      <c r="L264" s="365">
        <v>0</v>
      </c>
      <c r="M264" s="365">
        <v>0</v>
      </c>
      <c r="N264" s="356">
        <v>0</v>
      </c>
      <c r="O264" s="356">
        <v>0</v>
      </c>
      <c r="P264" s="356">
        <v>0</v>
      </c>
      <c r="Q264" s="356">
        <v>0</v>
      </c>
      <c r="R264" s="356">
        <v>0</v>
      </c>
      <c r="S264" s="356">
        <v>0</v>
      </c>
      <c r="T264" s="366">
        <v>0</v>
      </c>
      <c r="U264" s="356">
        <v>0</v>
      </c>
      <c r="V264" s="356" t="s">
        <v>112</v>
      </c>
      <c r="W264" s="177">
        <v>752</v>
      </c>
      <c r="X264" s="356">
        <f t="shared" ref="X264:X265" si="553">ROUND(IF(V264="СК",3856.74,3886.86)*W264,2)</f>
        <v>2900268.48</v>
      </c>
      <c r="Y264" s="177">
        <v>0</v>
      </c>
      <c r="Z264" s="177">
        <v>0</v>
      </c>
      <c r="AA264" s="177">
        <v>0</v>
      </c>
      <c r="AB264" s="177">
        <v>0</v>
      </c>
      <c r="AC264" s="177">
        <v>0</v>
      </c>
      <c r="AD264" s="177">
        <v>0</v>
      </c>
      <c r="AE264" s="177">
        <v>0</v>
      </c>
      <c r="AF264" s="177">
        <v>0</v>
      </c>
      <c r="AG264" s="177">
        <v>0</v>
      </c>
      <c r="AH264" s="177">
        <v>0</v>
      </c>
      <c r="AI264" s="177">
        <v>0</v>
      </c>
      <c r="AJ264" s="177">
        <f t="shared" ref="AJ264:AJ265" si="554">ROUND(X264/95.5*3,2)</f>
        <v>91107.91</v>
      </c>
      <c r="AK264" s="177">
        <f t="shared" ref="AK264:AK265" si="555">ROUND(X264/95.5*1.5,2)</f>
        <v>45553.96</v>
      </c>
      <c r="AL264" s="177">
        <v>0</v>
      </c>
      <c r="AN264" s="122" t="e">
        <f>I264/#REF!</f>
        <v>#REF!</v>
      </c>
      <c r="AO264" s="122" t="e">
        <f t="shared" si="488"/>
        <v>#DIV/0!</v>
      </c>
      <c r="AP264" s="122" t="e">
        <f t="shared" si="489"/>
        <v>#DIV/0!</v>
      </c>
      <c r="AQ264" s="122" t="e">
        <f t="shared" si="490"/>
        <v>#DIV/0!</v>
      </c>
      <c r="AR264" s="122" t="e">
        <f t="shared" si="491"/>
        <v>#DIV/0!</v>
      </c>
      <c r="AS264" s="122" t="e">
        <f t="shared" si="492"/>
        <v>#DIV/0!</v>
      </c>
      <c r="AT264" s="122" t="e">
        <f t="shared" si="493"/>
        <v>#DIV/0!</v>
      </c>
      <c r="AU264" s="122">
        <f t="shared" si="494"/>
        <v>3856.74</v>
      </c>
      <c r="AV264" s="122" t="e">
        <f t="shared" si="495"/>
        <v>#DIV/0!</v>
      </c>
      <c r="AW264" s="122" t="e">
        <f t="shared" si="496"/>
        <v>#DIV/0!</v>
      </c>
      <c r="AX264" s="122" t="e">
        <f t="shared" si="497"/>
        <v>#DIV/0!</v>
      </c>
      <c r="AY264" s="122" t="e">
        <f>AI264/#REF!</f>
        <v>#REF!</v>
      </c>
      <c r="AZ264" s="122">
        <v>730.08</v>
      </c>
      <c r="BA264" s="122">
        <v>2070.12</v>
      </c>
      <c r="BB264" s="122">
        <v>848.92</v>
      </c>
      <c r="BC264" s="122">
        <v>819.73</v>
      </c>
      <c r="BD264" s="122">
        <v>611.5</v>
      </c>
      <c r="BE264" s="122">
        <v>1080.04</v>
      </c>
      <c r="BF264" s="122">
        <v>2671800.0099999998</v>
      </c>
      <c r="BG264" s="122">
        <f t="shared" si="498"/>
        <v>4422.8500000000004</v>
      </c>
      <c r="BH264" s="122">
        <v>8748.57</v>
      </c>
      <c r="BI264" s="122">
        <v>3389.61</v>
      </c>
      <c r="BJ264" s="122">
        <v>5995.76</v>
      </c>
      <c r="BK264" s="122">
        <v>548.62</v>
      </c>
      <c r="BL264" s="123" t="e">
        <f t="shared" si="499"/>
        <v>#REF!</v>
      </c>
      <c r="BM264" s="123" t="e">
        <f t="shared" si="500"/>
        <v>#DIV/0!</v>
      </c>
      <c r="BN264" s="123" t="e">
        <f t="shared" si="501"/>
        <v>#DIV/0!</v>
      </c>
      <c r="BO264" s="123" t="e">
        <f t="shared" si="502"/>
        <v>#DIV/0!</v>
      </c>
      <c r="BP264" s="123" t="e">
        <f t="shared" si="503"/>
        <v>#DIV/0!</v>
      </c>
      <c r="BQ264" s="123" t="e">
        <f t="shared" si="504"/>
        <v>#DIV/0!</v>
      </c>
      <c r="BR264" s="123" t="e">
        <f t="shared" si="505"/>
        <v>#DIV/0!</v>
      </c>
      <c r="BS264" s="123" t="str">
        <f t="shared" si="506"/>
        <v xml:space="preserve"> </v>
      </c>
      <c r="BT264" s="123" t="e">
        <f t="shared" si="507"/>
        <v>#DIV/0!</v>
      </c>
      <c r="BU264" s="123" t="e">
        <f t="shared" si="508"/>
        <v>#DIV/0!</v>
      </c>
      <c r="BV264" s="123" t="e">
        <f t="shared" si="509"/>
        <v>#DIV/0!</v>
      </c>
      <c r="BW264" s="123" t="e">
        <f t="shared" si="510"/>
        <v>#REF!</v>
      </c>
      <c r="BY264" s="125">
        <f t="shared" si="511"/>
        <v>2.9999999835360067</v>
      </c>
      <c r="BZ264" s="126">
        <f t="shared" si="512"/>
        <v>1.5000001564079335</v>
      </c>
      <c r="CA264" s="127">
        <f t="shared" si="513"/>
        <v>4038.4712101063833</v>
      </c>
      <c r="CB264" s="122">
        <f t="shared" si="514"/>
        <v>4621.88</v>
      </c>
      <c r="CC264" s="128" t="str">
        <f t="shared" si="515"/>
        <v xml:space="preserve"> </v>
      </c>
    </row>
    <row r="265" spans="1:81" s="124" customFormat="1" ht="12" customHeight="1">
      <c r="A265" s="441">
        <v>195</v>
      </c>
      <c r="B265" s="442" t="s">
        <v>867</v>
      </c>
      <c r="C265" s="356">
        <f>444.5+117.9</f>
        <v>562.4</v>
      </c>
      <c r="D265" s="370"/>
      <c r="E265" s="356"/>
      <c r="F265" s="356"/>
      <c r="G265" s="362">
        <f>ROUND(H265+U265+X265+Z265+AB265+AD265+AF265+AH265+AI265+AJ265+AK265+AL265,2)</f>
        <v>3036930.35</v>
      </c>
      <c r="H265" s="356">
        <f>I265+K265+M265+O265+Q265+S265</f>
        <v>0</v>
      </c>
      <c r="I265" s="365">
        <v>0</v>
      </c>
      <c r="J265" s="365">
        <v>0</v>
      </c>
      <c r="K265" s="365">
        <v>0</v>
      </c>
      <c r="L265" s="365">
        <v>0</v>
      </c>
      <c r="M265" s="365">
        <v>0</v>
      </c>
      <c r="N265" s="356">
        <v>0</v>
      </c>
      <c r="O265" s="356">
        <v>0</v>
      </c>
      <c r="P265" s="356">
        <v>0</v>
      </c>
      <c r="Q265" s="356">
        <v>0</v>
      </c>
      <c r="R265" s="356">
        <v>0</v>
      </c>
      <c r="S265" s="356">
        <v>0</v>
      </c>
      <c r="T265" s="366">
        <v>0</v>
      </c>
      <c r="U265" s="356">
        <v>0</v>
      </c>
      <c r="V265" s="356" t="s">
        <v>112</v>
      </c>
      <c r="W265" s="177">
        <v>752</v>
      </c>
      <c r="X265" s="356">
        <f t="shared" si="553"/>
        <v>2900268.48</v>
      </c>
      <c r="Y265" s="177">
        <v>0</v>
      </c>
      <c r="Z265" s="177">
        <v>0</v>
      </c>
      <c r="AA265" s="177">
        <v>0</v>
      </c>
      <c r="AB265" s="177">
        <v>0</v>
      </c>
      <c r="AC265" s="177">
        <v>0</v>
      </c>
      <c r="AD265" s="177">
        <v>0</v>
      </c>
      <c r="AE265" s="177">
        <v>0</v>
      </c>
      <c r="AF265" s="177">
        <v>0</v>
      </c>
      <c r="AG265" s="177">
        <v>0</v>
      </c>
      <c r="AH265" s="177">
        <v>0</v>
      </c>
      <c r="AI265" s="177">
        <v>0</v>
      </c>
      <c r="AJ265" s="177">
        <f t="shared" si="554"/>
        <v>91107.91</v>
      </c>
      <c r="AK265" s="177">
        <f t="shared" si="555"/>
        <v>45553.96</v>
      </c>
      <c r="AL265" s="177">
        <v>0</v>
      </c>
      <c r="AN265" s="122" t="e">
        <f>I265/#REF!</f>
        <v>#REF!</v>
      </c>
      <c r="AO265" s="122" t="e">
        <f t="shared" si="488"/>
        <v>#DIV/0!</v>
      </c>
      <c r="AP265" s="122" t="e">
        <f t="shared" si="489"/>
        <v>#DIV/0!</v>
      </c>
      <c r="AQ265" s="122" t="e">
        <f t="shared" si="490"/>
        <v>#DIV/0!</v>
      </c>
      <c r="AR265" s="122" t="e">
        <f t="shared" si="491"/>
        <v>#DIV/0!</v>
      </c>
      <c r="AS265" s="122" t="e">
        <f t="shared" si="492"/>
        <v>#DIV/0!</v>
      </c>
      <c r="AT265" s="122" t="e">
        <f t="shared" si="493"/>
        <v>#DIV/0!</v>
      </c>
      <c r="AU265" s="122">
        <f t="shared" si="494"/>
        <v>3856.74</v>
      </c>
      <c r="AV265" s="122" t="e">
        <f t="shared" si="495"/>
        <v>#DIV/0!</v>
      </c>
      <c r="AW265" s="122" t="e">
        <f t="shared" si="496"/>
        <v>#DIV/0!</v>
      </c>
      <c r="AX265" s="122" t="e">
        <f t="shared" si="497"/>
        <v>#DIV/0!</v>
      </c>
      <c r="AY265" s="122" t="e">
        <f>AI265/#REF!</f>
        <v>#REF!</v>
      </c>
      <c r="AZ265" s="122">
        <v>730.08</v>
      </c>
      <c r="BA265" s="122">
        <v>2070.12</v>
      </c>
      <c r="BB265" s="122">
        <v>848.92</v>
      </c>
      <c r="BC265" s="122">
        <v>819.73</v>
      </c>
      <c r="BD265" s="122">
        <v>611.5</v>
      </c>
      <c r="BE265" s="122">
        <v>1080.04</v>
      </c>
      <c r="BF265" s="122">
        <v>2671800.0099999998</v>
      </c>
      <c r="BG265" s="122">
        <f t="shared" si="498"/>
        <v>4422.8500000000004</v>
      </c>
      <c r="BH265" s="122">
        <v>8748.57</v>
      </c>
      <c r="BI265" s="122">
        <v>3389.61</v>
      </c>
      <c r="BJ265" s="122">
        <v>5995.76</v>
      </c>
      <c r="BK265" s="122">
        <v>548.62</v>
      </c>
      <c r="BL265" s="123" t="e">
        <f t="shared" si="499"/>
        <v>#REF!</v>
      </c>
      <c r="BM265" s="123" t="e">
        <f t="shared" si="500"/>
        <v>#DIV/0!</v>
      </c>
      <c r="BN265" s="123" t="e">
        <f t="shared" si="501"/>
        <v>#DIV/0!</v>
      </c>
      <c r="BO265" s="123" t="e">
        <f t="shared" si="502"/>
        <v>#DIV/0!</v>
      </c>
      <c r="BP265" s="123" t="e">
        <f t="shared" si="503"/>
        <v>#DIV/0!</v>
      </c>
      <c r="BQ265" s="123" t="e">
        <f t="shared" si="504"/>
        <v>#DIV/0!</v>
      </c>
      <c r="BR265" s="123" t="e">
        <f t="shared" si="505"/>
        <v>#DIV/0!</v>
      </c>
      <c r="BS265" s="123" t="str">
        <f t="shared" si="506"/>
        <v xml:space="preserve"> </v>
      </c>
      <c r="BT265" s="123" t="e">
        <f t="shared" si="507"/>
        <v>#DIV/0!</v>
      </c>
      <c r="BU265" s="123" t="e">
        <f t="shared" si="508"/>
        <v>#DIV/0!</v>
      </c>
      <c r="BV265" s="123" t="e">
        <f t="shared" si="509"/>
        <v>#DIV/0!</v>
      </c>
      <c r="BW265" s="123" t="e">
        <f t="shared" si="510"/>
        <v>#REF!</v>
      </c>
      <c r="BY265" s="125">
        <f t="shared" si="511"/>
        <v>2.9999999835360067</v>
      </c>
      <c r="BZ265" s="126">
        <f t="shared" si="512"/>
        <v>1.5000001564079335</v>
      </c>
      <c r="CA265" s="127">
        <f t="shared" si="513"/>
        <v>4038.4712101063833</v>
      </c>
      <c r="CB265" s="122">
        <f t="shared" si="514"/>
        <v>4621.88</v>
      </c>
      <c r="CC265" s="128" t="str">
        <f t="shared" si="515"/>
        <v xml:space="preserve"> </v>
      </c>
    </row>
    <row r="266" spans="1:81" s="124" customFormat="1" ht="43.5" customHeight="1">
      <c r="A266" s="374" t="s">
        <v>970</v>
      </c>
      <c r="B266" s="374"/>
      <c r="C266" s="356">
        <f>SUM(C264:C265)</f>
        <v>1471.6</v>
      </c>
      <c r="D266" s="413"/>
      <c r="E266" s="369"/>
      <c r="F266" s="369"/>
      <c r="G266" s="356">
        <f>ROUND(SUM(G264:G265),2)</f>
        <v>6073860.7000000002</v>
      </c>
      <c r="H266" s="356">
        <f t="shared" ref="H266:U266" si="556">SUM(H264:H265)</f>
        <v>0</v>
      </c>
      <c r="I266" s="356">
        <f t="shared" si="556"/>
        <v>0</v>
      </c>
      <c r="J266" s="356">
        <f t="shared" si="556"/>
        <v>0</v>
      </c>
      <c r="K266" s="356">
        <f t="shared" si="556"/>
        <v>0</v>
      </c>
      <c r="L266" s="356">
        <f t="shared" si="556"/>
        <v>0</v>
      </c>
      <c r="M266" s="356">
        <f t="shared" si="556"/>
        <v>0</v>
      </c>
      <c r="N266" s="356">
        <f t="shared" si="556"/>
        <v>0</v>
      </c>
      <c r="O266" s="356">
        <f t="shared" si="556"/>
        <v>0</v>
      </c>
      <c r="P266" s="356">
        <f t="shared" si="556"/>
        <v>0</v>
      </c>
      <c r="Q266" s="356">
        <f t="shared" si="556"/>
        <v>0</v>
      </c>
      <c r="R266" s="356">
        <f t="shared" si="556"/>
        <v>0</v>
      </c>
      <c r="S266" s="356">
        <f t="shared" si="556"/>
        <v>0</v>
      </c>
      <c r="T266" s="366">
        <f t="shared" si="556"/>
        <v>0</v>
      </c>
      <c r="U266" s="356">
        <f t="shared" si="556"/>
        <v>0</v>
      </c>
      <c r="V266" s="369" t="s">
        <v>68</v>
      </c>
      <c r="W266" s="356">
        <f>SUM(W264:W265)</f>
        <v>1504</v>
      </c>
      <c r="X266" s="356">
        <f>SUM(X264:X265)</f>
        <v>5800536.96</v>
      </c>
      <c r="Y266" s="356">
        <f t="shared" ref="Y266:AL266" si="557">SUM(Y264:Y265)</f>
        <v>0</v>
      </c>
      <c r="Z266" s="356">
        <f t="shared" si="557"/>
        <v>0</v>
      </c>
      <c r="AA266" s="356">
        <f t="shared" si="557"/>
        <v>0</v>
      </c>
      <c r="AB266" s="356">
        <f t="shared" si="557"/>
        <v>0</v>
      </c>
      <c r="AC266" s="356">
        <f t="shared" si="557"/>
        <v>0</v>
      </c>
      <c r="AD266" s="356">
        <f t="shared" si="557"/>
        <v>0</v>
      </c>
      <c r="AE266" s="356">
        <f t="shared" si="557"/>
        <v>0</v>
      </c>
      <c r="AF266" s="356">
        <f t="shared" si="557"/>
        <v>0</v>
      </c>
      <c r="AG266" s="356">
        <f t="shared" si="557"/>
        <v>0</v>
      </c>
      <c r="AH266" s="356">
        <f t="shared" si="557"/>
        <v>0</v>
      </c>
      <c r="AI266" s="356">
        <f t="shared" si="557"/>
        <v>0</v>
      </c>
      <c r="AJ266" s="356">
        <f t="shared" si="557"/>
        <v>182215.82</v>
      </c>
      <c r="AK266" s="356">
        <f t="shared" si="557"/>
        <v>91107.92</v>
      </c>
      <c r="AL266" s="356">
        <f t="shared" si="557"/>
        <v>0</v>
      </c>
      <c r="AN266" s="122" t="e">
        <f>I266/#REF!</f>
        <v>#REF!</v>
      </c>
      <c r="AO266" s="122" t="e">
        <f t="shared" si="488"/>
        <v>#DIV/0!</v>
      </c>
      <c r="AP266" s="122" t="e">
        <f t="shared" si="489"/>
        <v>#DIV/0!</v>
      </c>
      <c r="AQ266" s="122" t="e">
        <f t="shared" si="490"/>
        <v>#DIV/0!</v>
      </c>
      <c r="AR266" s="122" t="e">
        <f t="shared" si="491"/>
        <v>#DIV/0!</v>
      </c>
      <c r="AS266" s="122" t="e">
        <f t="shared" si="492"/>
        <v>#DIV/0!</v>
      </c>
      <c r="AT266" s="122" t="e">
        <f t="shared" si="493"/>
        <v>#DIV/0!</v>
      </c>
      <c r="AU266" s="122">
        <f t="shared" si="494"/>
        <v>3856.74</v>
      </c>
      <c r="AV266" s="122" t="e">
        <f t="shared" si="495"/>
        <v>#DIV/0!</v>
      </c>
      <c r="AW266" s="122" t="e">
        <f t="shared" si="496"/>
        <v>#DIV/0!</v>
      </c>
      <c r="AX266" s="122" t="e">
        <f t="shared" si="497"/>
        <v>#DIV/0!</v>
      </c>
      <c r="AY266" s="122" t="e">
        <f>AI266/#REF!</f>
        <v>#REF!</v>
      </c>
      <c r="AZ266" s="122">
        <v>730.08</v>
      </c>
      <c r="BA266" s="122">
        <v>2070.12</v>
      </c>
      <c r="BB266" s="122">
        <v>848.92</v>
      </c>
      <c r="BC266" s="122">
        <v>819.73</v>
      </c>
      <c r="BD266" s="122">
        <v>611.5</v>
      </c>
      <c r="BE266" s="122">
        <v>1080.04</v>
      </c>
      <c r="BF266" s="122">
        <v>2671800.0099999998</v>
      </c>
      <c r="BG266" s="122">
        <f t="shared" si="498"/>
        <v>4422.8500000000004</v>
      </c>
      <c r="BH266" s="122">
        <v>8748.57</v>
      </c>
      <c r="BI266" s="122">
        <v>3389.61</v>
      </c>
      <c r="BJ266" s="122">
        <v>5995.76</v>
      </c>
      <c r="BK266" s="122">
        <v>548.62</v>
      </c>
      <c r="BL266" s="123" t="e">
        <f t="shared" si="499"/>
        <v>#REF!</v>
      </c>
      <c r="BM266" s="123" t="e">
        <f t="shared" si="500"/>
        <v>#DIV/0!</v>
      </c>
      <c r="BN266" s="123" t="e">
        <f t="shared" si="501"/>
        <v>#DIV/0!</v>
      </c>
      <c r="BO266" s="123" t="e">
        <f t="shared" si="502"/>
        <v>#DIV/0!</v>
      </c>
      <c r="BP266" s="123" t="e">
        <f t="shared" si="503"/>
        <v>#DIV/0!</v>
      </c>
      <c r="BQ266" s="123" t="e">
        <f t="shared" si="504"/>
        <v>#DIV/0!</v>
      </c>
      <c r="BR266" s="123" t="e">
        <f t="shared" si="505"/>
        <v>#DIV/0!</v>
      </c>
      <c r="BS266" s="123" t="str">
        <f t="shared" si="506"/>
        <v xml:space="preserve"> </v>
      </c>
      <c r="BT266" s="123" t="e">
        <f t="shared" si="507"/>
        <v>#DIV/0!</v>
      </c>
      <c r="BU266" s="123" t="e">
        <f t="shared" si="508"/>
        <v>#DIV/0!</v>
      </c>
      <c r="BV266" s="123" t="e">
        <f t="shared" si="509"/>
        <v>#DIV/0!</v>
      </c>
      <c r="BW266" s="123" t="e">
        <f t="shared" si="510"/>
        <v>#REF!</v>
      </c>
      <c r="BY266" s="125">
        <f t="shared" si="511"/>
        <v>2.9999999835360067</v>
      </c>
      <c r="BZ266" s="126">
        <f t="shared" si="512"/>
        <v>1.5000001564079335</v>
      </c>
      <c r="CA266" s="127">
        <f t="shared" si="513"/>
        <v>4038.4712101063833</v>
      </c>
      <c r="CB266" s="122">
        <f t="shared" si="514"/>
        <v>4621.88</v>
      </c>
      <c r="CC266" s="128" t="str">
        <f t="shared" si="515"/>
        <v xml:space="preserve"> </v>
      </c>
    </row>
    <row r="267" spans="1:81" s="124" customFormat="1" ht="12" customHeight="1">
      <c r="A267" s="358" t="s">
        <v>953</v>
      </c>
      <c r="B267" s="359"/>
      <c r="C267" s="359"/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I267" s="359"/>
      <c r="AJ267" s="359"/>
      <c r="AK267" s="359"/>
      <c r="AL267" s="434"/>
      <c r="AN267" s="122" t="e">
        <f>I267/#REF!</f>
        <v>#REF!</v>
      </c>
      <c r="AO267" s="122" t="e">
        <f t="shared" si="488"/>
        <v>#DIV/0!</v>
      </c>
      <c r="AP267" s="122" t="e">
        <f t="shared" si="489"/>
        <v>#DIV/0!</v>
      </c>
      <c r="AQ267" s="122" t="e">
        <f t="shared" si="490"/>
        <v>#DIV/0!</v>
      </c>
      <c r="AR267" s="122" t="e">
        <f t="shared" si="491"/>
        <v>#DIV/0!</v>
      </c>
      <c r="AS267" s="122" t="e">
        <f t="shared" si="492"/>
        <v>#DIV/0!</v>
      </c>
      <c r="AT267" s="122" t="e">
        <f t="shared" si="493"/>
        <v>#DIV/0!</v>
      </c>
      <c r="AU267" s="122" t="e">
        <f t="shared" si="494"/>
        <v>#DIV/0!</v>
      </c>
      <c r="AV267" s="122" t="e">
        <f t="shared" si="495"/>
        <v>#DIV/0!</v>
      </c>
      <c r="AW267" s="122" t="e">
        <f t="shared" si="496"/>
        <v>#DIV/0!</v>
      </c>
      <c r="AX267" s="122" t="e">
        <f t="shared" si="497"/>
        <v>#DIV/0!</v>
      </c>
      <c r="AY267" s="122" t="e">
        <f>AI267/#REF!</f>
        <v>#REF!</v>
      </c>
      <c r="AZ267" s="122">
        <v>730.08</v>
      </c>
      <c r="BA267" s="122">
        <v>2070.12</v>
      </c>
      <c r="BB267" s="122">
        <v>848.92</v>
      </c>
      <c r="BC267" s="122">
        <v>819.73</v>
      </c>
      <c r="BD267" s="122">
        <v>611.5</v>
      </c>
      <c r="BE267" s="122">
        <v>1080.04</v>
      </c>
      <c r="BF267" s="122">
        <v>2671800.0099999998</v>
      </c>
      <c r="BG267" s="122">
        <f t="shared" si="498"/>
        <v>4422.8500000000004</v>
      </c>
      <c r="BH267" s="122">
        <v>8748.57</v>
      </c>
      <c r="BI267" s="122">
        <v>3389.61</v>
      </c>
      <c r="BJ267" s="122">
        <v>5995.76</v>
      </c>
      <c r="BK267" s="122">
        <v>548.62</v>
      </c>
      <c r="BL267" s="123" t="e">
        <f t="shared" si="499"/>
        <v>#REF!</v>
      </c>
      <c r="BM267" s="123" t="e">
        <f t="shared" si="500"/>
        <v>#DIV/0!</v>
      </c>
      <c r="BN267" s="123" t="e">
        <f t="shared" si="501"/>
        <v>#DIV/0!</v>
      </c>
      <c r="BO267" s="123" t="e">
        <f t="shared" si="502"/>
        <v>#DIV/0!</v>
      </c>
      <c r="BP267" s="123" t="e">
        <f t="shared" si="503"/>
        <v>#DIV/0!</v>
      </c>
      <c r="BQ267" s="123" t="e">
        <f t="shared" si="504"/>
        <v>#DIV/0!</v>
      </c>
      <c r="BR267" s="123" t="e">
        <f t="shared" si="505"/>
        <v>#DIV/0!</v>
      </c>
      <c r="BS267" s="123" t="e">
        <f t="shared" si="506"/>
        <v>#DIV/0!</v>
      </c>
      <c r="BT267" s="123" t="e">
        <f t="shared" si="507"/>
        <v>#DIV/0!</v>
      </c>
      <c r="BU267" s="123" t="e">
        <f t="shared" si="508"/>
        <v>#DIV/0!</v>
      </c>
      <c r="BV267" s="123" t="e">
        <f t="shared" si="509"/>
        <v>#DIV/0!</v>
      </c>
      <c r="BW267" s="123" t="e">
        <f t="shared" si="510"/>
        <v>#REF!</v>
      </c>
      <c r="BY267" s="125" t="e">
        <f t="shared" si="511"/>
        <v>#DIV/0!</v>
      </c>
      <c r="BZ267" s="126" t="e">
        <f t="shared" si="512"/>
        <v>#DIV/0!</v>
      </c>
      <c r="CA267" s="127" t="e">
        <f t="shared" si="513"/>
        <v>#DIV/0!</v>
      </c>
      <c r="CB267" s="122">
        <f t="shared" si="514"/>
        <v>4621.88</v>
      </c>
      <c r="CC267" s="128" t="e">
        <f t="shared" si="515"/>
        <v>#DIV/0!</v>
      </c>
    </row>
    <row r="268" spans="1:81" s="124" customFormat="1" ht="12" customHeight="1">
      <c r="A268" s="401">
        <v>196</v>
      </c>
      <c r="B268" s="443" t="s">
        <v>871</v>
      </c>
      <c r="C268" s="356">
        <v>909.2</v>
      </c>
      <c r="D268" s="370"/>
      <c r="E268" s="356"/>
      <c r="F268" s="356"/>
      <c r="G268" s="362">
        <f>ROUND(H268+U268+X268+Z268+AB268+AD268+AF268+AH268+AI268+AJ268+AK268+AL268,2)</f>
        <v>2084658.84</v>
      </c>
      <c r="H268" s="356">
        <f>I268+K268+M268+O268+Q268+S268</f>
        <v>0</v>
      </c>
      <c r="I268" s="365">
        <v>0</v>
      </c>
      <c r="J268" s="365">
        <v>0</v>
      </c>
      <c r="K268" s="365">
        <v>0</v>
      </c>
      <c r="L268" s="365">
        <v>0</v>
      </c>
      <c r="M268" s="365">
        <v>0</v>
      </c>
      <c r="N268" s="356">
        <v>0</v>
      </c>
      <c r="O268" s="356">
        <v>0</v>
      </c>
      <c r="P268" s="356">
        <v>0</v>
      </c>
      <c r="Q268" s="356">
        <v>0</v>
      </c>
      <c r="R268" s="356">
        <v>0</v>
      </c>
      <c r="S268" s="356">
        <v>0</v>
      </c>
      <c r="T268" s="366">
        <v>0</v>
      </c>
      <c r="U268" s="356">
        <v>0</v>
      </c>
      <c r="V268" s="356" t="s">
        <v>112</v>
      </c>
      <c r="W268" s="177">
        <v>516.20000000000005</v>
      </c>
      <c r="X268" s="356">
        <f t="shared" ref="X268:X270" si="558">ROUND(IF(V268="СК",3856.74,3886.86)*W268,2)</f>
        <v>1990849.19</v>
      </c>
      <c r="Y268" s="177">
        <v>0</v>
      </c>
      <c r="Z268" s="177">
        <v>0</v>
      </c>
      <c r="AA268" s="177">
        <v>0</v>
      </c>
      <c r="AB268" s="177">
        <v>0</v>
      </c>
      <c r="AC268" s="177">
        <v>0</v>
      </c>
      <c r="AD268" s="177">
        <v>0</v>
      </c>
      <c r="AE268" s="177">
        <v>0</v>
      </c>
      <c r="AF268" s="177">
        <v>0</v>
      </c>
      <c r="AG268" s="177">
        <v>0</v>
      </c>
      <c r="AH268" s="177">
        <v>0</v>
      </c>
      <c r="AI268" s="177">
        <v>0</v>
      </c>
      <c r="AJ268" s="177">
        <f t="shared" ref="AJ268:AJ270" si="559">ROUND(X268/95.5*3,2)</f>
        <v>62539.77</v>
      </c>
      <c r="AK268" s="177">
        <f t="shared" ref="AK268:AK270" si="560">ROUND(X268/95.5*1.5,2)</f>
        <v>31269.88</v>
      </c>
      <c r="AL268" s="177">
        <v>0</v>
      </c>
      <c r="AN268" s="122" t="e">
        <f>I268/#REF!</f>
        <v>#REF!</v>
      </c>
      <c r="AO268" s="122" t="e">
        <f t="shared" si="488"/>
        <v>#DIV/0!</v>
      </c>
      <c r="AP268" s="122" t="e">
        <f t="shared" si="489"/>
        <v>#DIV/0!</v>
      </c>
      <c r="AQ268" s="122" t="e">
        <f t="shared" si="490"/>
        <v>#DIV/0!</v>
      </c>
      <c r="AR268" s="122" t="e">
        <f t="shared" si="491"/>
        <v>#DIV/0!</v>
      </c>
      <c r="AS268" s="122" t="e">
        <f t="shared" si="492"/>
        <v>#DIV/0!</v>
      </c>
      <c r="AT268" s="122" t="e">
        <f t="shared" si="493"/>
        <v>#DIV/0!</v>
      </c>
      <c r="AU268" s="122">
        <f t="shared" si="494"/>
        <v>3856.7400038744668</v>
      </c>
      <c r="AV268" s="122" t="e">
        <f t="shared" si="495"/>
        <v>#DIV/0!</v>
      </c>
      <c r="AW268" s="122" t="e">
        <f t="shared" si="496"/>
        <v>#DIV/0!</v>
      </c>
      <c r="AX268" s="122" t="e">
        <f t="shared" si="497"/>
        <v>#DIV/0!</v>
      </c>
      <c r="AY268" s="122" t="e">
        <f>AI268/#REF!</f>
        <v>#REF!</v>
      </c>
      <c r="AZ268" s="122">
        <v>730.08</v>
      </c>
      <c r="BA268" s="122">
        <v>2070.12</v>
      </c>
      <c r="BB268" s="122">
        <v>848.92</v>
      </c>
      <c r="BC268" s="122">
        <v>819.73</v>
      </c>
      <c r="BD268" s="122">
        <v>611.5</v>
      </c>
      <c r="BE268" s="122">
        <v>1080.04</v>
      </c>
      <c r="BF268" s="122">
        <v>2671800.0099999998</v>
      </c>
      <c r="BG268" s="122">
        <f t="shared" si="498"/>
        <v>4422.8500000000004</v>
      </c>
      <c r="BH268" s="122">
        <v>8748.57</v>
      </c>
      <c r="BI268" s="122">
        <v>3389.61</v>
      </c>
      <c r="BJ268" s="122">
        <v>5995.76</v>
      </c>
      <c r="BK268" s="122">
        <v>548.62</v>
      </c>
      <c r="BL268" s="123" t="e">
        <f t="shared" si="499"/>
        <v>#REF!</v>
      </c>
      <c r="BM268" s="123" t="e">
        <f t="shared" si="500"/>
        <v>#DIV/0!</v>
      </c>
      <c r="BN268" s="123" t="e">
        <f t="shared" si="501"/>
        <v>#DIV/0!</v>
      </c>
      <c r="BO268" s="123" t="e">
        <f t="shared" si="502"/>
        <v>#DIV/0!</v>
      </c>
      <c r="BP268" s="123" t="e">
        <f t="shared" si="503"/>
        <v>#DIV/0!</v>
      </c>
      <c r="BQ268" s="123" t="e">
        <f t="shared" si="504"/>
        <v>#DIV/0!</v>
      </c>
      <c r="BR268" s="123" t="e">
        <f t="shared" si="505"/>
        <v>#DIV/0!</v>
      </c>
      <c r="BS268" s="123" t="str">
        <f t="shared" si="506"/>
        <v xml:space="preserve"> </v>
      </c>
      <c r="BT268" s="123" t="e">
        <f t="shared" si="507"/>
        <v>#DIV/0!</v>
      </c>
      <c r="BU268" s="123" t="e">
        <f t="shared" si="508"/>
        <v>#DIV/0!</v>
      </c>
      <c r="BV268" s="123" t="e">
        <f t="shared" si="509"/>
        <v>#DIV/0!</v>
      </c>
      <c r="BW268" s="123" t="e">
        <f t="shared" si="510"/>
        <v>#REF!</v>
      </c>
      <c r="BY268" s="125">
        <f t="shared" si="511"/>
        <v>3.0000002302535025</v>
      </c>
      <c r="BZ268" s="126">
        <f t="shared" si="512"/>
        <v>1.4999998752793526</v>
      </c>
      <c r="CA268" s="127">
        <f t="shared" si="513"/>
        <v>4038.4712127082526</v>
      </c>
      <c r="CB268" s="122">
        <f t="shared" si="514"/>
        <v>4621.88</v>
      </c>
      <c r="CC268" s="128" t="str">
        <f t="shared" si="515"/>
        <v xml:space="preserve"> </v>
      </c>
    </row>
    <row r="269" spans="1:81" s="124" customFormat="1" ht="12" customHeight="1">
      <c r="A269" s="401">
        <v>197</v>
      </c>
      <c r="B269" s="443" t="s">
        <v>872</v>
      </c>
      <c r="C269" s="356"/>
      <c r="D269" s="370"/>
      <c r="E269" s="356"/>
      <c r="F269" s="356"/>
      <c r="G269" s="362">
        <f>ROUND(H269+U269+X269+Z269+AB269+AD269+AF269+AH269+AI269+AJ269+AK269+AL269,2)</f>
        <v>2184409.08</v>
      </c>
      <c r="H269" s="356">
        <f>I269+K269+M269+O269+Q269+S269</f>
        <v>0</v>
      </c>
      <c r="I269" s="365">
        <v>0</v>
      </c>
      <c r="J269" s="365">
        <v>0</v>
      </c>
      <c r="K269" s="365">
        <v>0</v>
      </c>
      <c r="L269" s="365">
        <v>0</v>
      </c>
      <c r="M269" s="365">
        <v>0</v>
      </c>
      <c r="N269" s="356">
        <v>0</v>
      </c>
      <c r="O269" s="356">
        <v>0</v>
      </c>
      <c r="P269" s="356">
        <v>0</v>
      </c>
      <c r="Q269" s="356">
        <v>0</v>
      </c>
      <c r="R269" s="356">
        <v>0</v>
      </c>
      <c r="S269" s="356">
        <v>0</v>
      </c>
      <c r="T269" s="366">
        <v>0</v>
      </c>
      <c r="U269" s="356">
        <v>0</v>
      </c>
      <c r="V269" s="356" t="s">
        <v>112</v>
      </c>
      <c r="W269" s="177">
        <v>540.9</v>
      </c>
      <c r="X269" s="356">
        <f t="shared" si="558"/>
        <v>2086110.67</v>
      </c>
      <c r="Y269" s="177">
        <v>0</v>
      </c>
      <c r="Z269" s="177">
        <v>0</v>
      </c>
      <c r="AA269" s="177">
        <v>0</v>
      </c>
      <c r="AB269" s="177">
        <v>0</v>
      </c>
      <c r="AC269" s="177">
        <v>0</v>
      </c>
      <c r="AD269" s="177">
        <v>0</v>
      </c>
      <c r="AE269" s="177">
        <v>0</v>
      </c>
      <c r="AF269" s="177">
        <v>0</v>
      </c>
      <c r="AG269" s="177">
        <v>0</v>
      </c>
      <c r="AH269" s="177">
        <v>0</v>
      </c>
      <c r="AI269" s="177">
        <v>0</v>
      </c>
      <c r="AJ269" s="177">
        <f t="shared" ref="AJ269" si="561">ROUND(X269/95.5*3,2)</f>
        <v>65532.27</v>
      </c>
      <c r="AK269" s="177">
        <f t="shared" ref="AK269" si="562">ROUND(X269/95.5*1.5,2)</f>
        <v>32766.14</v>
      </c>
      <c r="AL269" s="177">
        <v>0</v>
      </c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/>
      <c r="BV269" s="123"/>
      <c r="BW269" s="123"/>
      <c r="BY269" s="125"/>
      <c r="BZ269" s="126"/>
      <c r="CA269" s="127"/>
      <c r="CB269" s="122"/>
      <c r="CC269" s="128"/>
    </row>
    <row r="270" spans="1:81" s="124" customFormat="1" ht="12" customHeight="1">
      <c r="A270" s="401">
        <v>198</v>
      </c>
      <c r="B270" s="443" t="s">
        <v>873</v>
      </c>
      <c r="C270" s="356">
        <f>444.5+117.9</f>
        <v>562.4</v>
      </c>
      <c r="D270" s="370"/>
      <c r="E270" s="356"/>
      <c r="F270" s="356"/>
      <c r="G270" s="362">
        <f>ROUND(H270+U270+X270+Z270+AB270+AD270+AF270+AH270+AI270+AJ270+AK270+AL270,2)</f>
        <v>2052351.07</v>
      </c>
      <c r="H270" s="356">
        <f>I270+K270+M270+O270+Q270+S270</f>
        <v>0</v>
      </c>
      <c r="I270" s="365">
        <v>0</v>
      </c>
      <c r="J270" s="365">
        <v>0</v>
      </c>
      <c r="K270" s="365">
        <v>0</v>
      </c>
      <c r="L270" s="365">
        <v>0</v>
      </c>
      <c r="M270" s="365">
        <v>0</v>
      </c>
      <c r="N270" s="356">
        <v>0</v>
      </c>
      <c r="O270" s="356">
        <v>0</v>
      </c>
      <c r="P270" s="356">
        <v>0</v>
      </c>
      <c r="Q270" s="356">
        <v>0</v>
      </c>
      <c r="R270" s="356">
        <v>0</v>
      </c>
      <c r="S270" s="356">
        <v>0</v>
      </c>
      <c r="T270" s="366">
        <v>0</v>
      </c>
      <c r="U270" s="356">
        <v>0</v>
      </c>
      <c r="V270" s="356" t="s">
        <v>112</v>
      </c>
      <c r="W270" s="177">
        <v>508.2</v>
      </c>
      <c r="X270" s="356">
        <f t="shared" si="558"/>
        <v>1959995.27</v>
      </c>
      <c r="Y270" s="177">
        <v>0</v>
      </c>
      <c r="Z270" s="177">
        <v>0</v>
      </c>
      <c r="AA270" s="177">
        <v>0</v>
      </c>
      <c r="AB270" s="177">
        <v>0</v>
      </c>
      <c r="AC270" s="177">
        <v>0</v>
      </c>
      <c r="AD270" s="177">
        <v>0</v>
      </c>
      <c r="AE270" s="177">
        <v>0</v>
      </c>
      <c r="AF270" s="177">
        <v>0</v>
      </c>
      <c r="AG270" s="177">
        <v>0</v>
      </c>
      <c r="AH270" s="177">
        <v>0</v>
      </c>
      <c r="AI270" s="177">
        <v>0</v>
      </c>
      <c r="AJ270" s="177">
        <f t="shared" si="559"/>
        <v>61570.53</v>
      </c>
      <c r="AK270" s="177">
        <f t="shared" si="560"/>
        <v>30785.27</v>
      </c>
      <c r="AL270" s="177">
        <v>0</v>
      </c>
      <c r="AN270" s="122" t="e">
        <f>I270/#REF!</f>
        <v>#REF!</v>
      </c>
      <c r="AO270" s="122" t="e">
        <f>K270/J270</f>
        <v>#DIV/0!</v>
      </c>
      <c r="AP270" s="122" t="e">
        <f>M270/L270</f>
        <v>#DIV/0!</v>
      </c>
      <c r="AQ270" s="122" t="e">
        <f>O270/N270</f>
        <v>#DIV/0!</v>
      </c>
      <c r="AR270" s="122" t="e">
        <f>Q270/P270</f>
        <v>#DIV/0!</v>
      </c>
      <c r="AS270" s="122" t="e">
        <f>S270/R270</f>
        <v>#DIV/0!</v>
      </c>
      <c r="AT270" s="122" t="e">
        <f>U270/T270</f>
        <v>#DIV/0!</v>
      </c>
      <c r="AU270" s="122">
        <f>X270/W270</f>
        <v>3856.7400039354584</v>
      </c>
      <c r="AV270" s="122" t="e">
        <f>Z270/Y270</f>
        <v>#DIV/0!</v>
      </c>
      <c r="AW270" s="122" t="e">
        <f>AB270/AA270</f>
        <v>#DIV/0!</v>
      </c>
      <c r="AX270" s="122" t="e">
        <f>AH270/AG270</f>
        <v>#DIV/0!</v>
      </c>
      <c r="AY270" s="122" t="e">
        <f>AI270/#REF!</f>
        <v>#REF!</v>
      </c>
      <c r="AZ270" s="122">
        <v>730.08</v>
      </c>
      <c r="BA270" s="122">
        <v>2070.12</v>
      </c>
      <c r="BB270" s="122">
        <v>848.92</v>
      </c>
      <c r="BC270" s="122">
        <v>819.73</v>
      </c>
      <c r="BD270" s="122">
        <v>611.5</v>
      </c>
      <c r="BE270" s="122">
        <v>1080.04</v>
      </c>
      <c r="BF270" s="122">
        <v>2671800.0099999998</v>
      </c>
      <c r="BG270" s="122">
        <f>IF(V270="ПК",4607.6,4422.85)</f>
        <v>4422.8500000000004</v>
      </c>
      <c r="BH270" s="122">
        <v>8748.57</v>
      </c>
      <c r="BI270" s="122">
        <v>3389.61</v>
      </c>
      <c r="BJ270" s="122">
        <v>5995.76</v>
      </c>
      <c r="BK270" s="122">
        <v>548.62</v>
      </c>
      <c r="BL270" s="123" t="e">
        <f t="shared" ref="BL270:BW274" si="563">IF(AN270&gt;AZ270, "+", " ")</f>
        <v>#REF!</v>
      </c>
      <c r="BM270" s="123" t="e">
        <f t="shared" si="563"/>
        <v>#DIV/0!</v>
      </c>
      <c r="BN270" s="123" t="e">
        <f t="shared" si="563"/>
        <v>#DIV/0!</v>
      </c>
      <c r="BO270" s="123" t="e">
        <f t="shared" si="563"/>
        <v>#DIV/0!</v>
      </c>
      <c r="BP270" s="123" t="e">
        <f t="shared" si="563"/>
        <v>#DIV/0!</v>
      </c>
      <c r="BQ270" s="123" t="e">
        <f t="shared" si="563"/>
        <v>#DIV/0!</v>
      </c>
      <c r="BR270" s="123" t="e">
        <f t="shared" si="563"/>
        <v>#DIV/0!</v>
      </c>
      <c r="BS270" s="123" t="str">
        <f t="shared" si="563"/>
        <v xml:space="preserve"> </v>
      </c>
      <c r="BT270" s="123" t="e">
        <f t="shared" si="563"/>
        <v>#DIV/0!</v>
      </c>
      <c r="BU270" s="123" t="e">
        <f t="shared" si="563"/>
        <v>#DIV/0!</v>
      </c>
      <c r="BV270" s="123" t="e">
        <f t="shared" si="563"/>
        <v>#DIV/0!</v>
      </c>
      <c r="BW270" s="123" t="e">
        <f t="shared" si="563"/>
        <v>#REF!</v>
      </c>
      <c r="BY270" s="125">
        <f>AJ270/G270*100</f>
        <v>2.9999998976783244</v>
      </c>
      <c r="BZ270" s="126">
        <f>AK270/G270*100</f>
        <v>1.5000001924621988</v>
      </c>
      <c r="CA270" s="127">
        <f>G270/W270</f>
        <v>4038.4712121212124</v>
      </c>
      <c r="CB270" s="122">
        <f>IF(V270="ПК",4814.95,4621.88)</f>
        <v>4621.88</v>
      </c>
      <c r="CC270" s="128" t="str">
        <f>IF(CA270&gt;CB270, "+", " ")</f>
        <v xml:space="preserve"> </v>
      </c>
    </row>
    <row r="271" spans="1:81" s="124" customFormat="1" ht="27.75" customHeight="1">
      <c r="A271" s="374" t="s">
        <v>954</v>
      </c>
      <c r="B271" s="374"/>
      <c r="C271" s="356">
        <f>SUM(C268:C270)</f>
        <v>1471.6</v>
      </c>
      <c r="D271" s="413"/>
      <c r="E271" s="369"/>
      <c r="F271" s="369"/>
      <c r="G271" s="356">
        <f>ROUND(SUM(G268:G270),2)</f>
        <v>6321418.9900000002</v>
      </c>
      <c r="H271" s="356">
        <f t="shared" ref="H271:U271" si="564">SUM(H268:H270)</f>
        <v>0</v>
      </c>
      <c r="I271" s="356">
        <f t="shared" si="564"/>
        <v>0</v>
      </c>
      <c r="J271" s="356">
        <f t="shared" si="564"/>
        <v>0</v>
      </c>
      <c r="K271" s="356">
        <f t="shared" si="564"/>
        <v>0</v>
      </c>
      <c r="L271" s="356">
        <f t="shared" si="564"/>
        <v>0</v>
      </c>
      <c r="M271" s="356">
        <f t="shared" si="564"/>
        <v>0</v>
      </c>
      <c r="N271" s="356">
        <f t="shared" si="564"/>
        <v>0</v>
      </c>
      <c r="O271" s="356">
        <f t="shared" si="564"/>
        <v>0</v>
      </c>
      <c r="P271" s="356">
        <f t="shared" si="564"/>
        <v>0</v>
      </c>
      <c r="Q271" s="356">
        <f t="shared" si="564"/>
        <v>0</v>
      </c>
      <c r="R271" s="356">
        <f t="shared" si="564"/>
        <v>0</v>
      </c>
      <c r="S271" s="356">
        <f t="shared" si="564"/>
        <v>0</v>
      </c>
      <c r="T271" s="366">
        <f t="shared" si="564"/>
        <v>0</v>
      </c>
      <c r="U271" s="356">
        <f t="shared" si="564"/>
        <v>0</v>
      </c>
      <c r="V271" s="369" t="s">
        <v>68</v>
      </c>
      <c r="W271" s="356">
        <f>SUM(W268:W270)</f>
        <v>1565.3</v>
      </c>
      <c r="X271" s="356">
        <f>SUM(X268:X270)</f>
        <v>6036955.1299999999</v>
      </c>
      <c r="Y271" s="356">
        <f t="shared" ref="Y271:AL271" si="565">SUM(Y268:Y270)</f>
        <v>0</v>
      </c>
      <c r="Z271" s="356">
        <f t="shared" si="565"/>
        <v>0</v>
      </c>
      <c r="AA271" s="356">
        <f t="shared" si="565"/>
        <v>0</v>
      </c>
      <c r="AB271" s="356">
        <f t="shared" si="565"/>
        <v>0</v>
      </c>
      <c r="AC271" s="356">
        <f t="shared" si="565"/>
        <v>0</v>
      </c>
      <c r="AD271" s="356">
        <f t="shared" si="565"/>
        <v>0</v>
      </c>
      <c r="AE271" s="356">
        <f t="shared" si="565"/>
        <v>0</v>
      </c>
      <c r="AF271" s="356">
        <f t="shared" si="565"/>
        <v>0</v>
      </c>
      <c r="AG271" s="356">
        <f t="shared" si="565"/>
        <v>0</v>
      </c>
      <c r="AH271" s="356">
        <f t="shared" si="565"/>
        <v>0</v>
      </c>
      <c r="AI271" s="356">
        <f t="shared" si="565"/>
        <v>0</v>
      </c>
      <c r="AJ271" s="356">
        <f t="shared" si="565"/>
        <v>189642.57</v>
      </c>
      <c r="AK271" s="356">
        <f t="shared" si="565"/>
        <v>94821.290000000008</v>
      </c>
      <c r="AL271" s="356">
        <f t="shared" si="565"/>
        <v>0</v>
      </c>
      <c r="AN271" s="122" t="e">
        <f>I271/#REF!</f>
        <v>#REF!</v>
      </c>
      <c r="AO271" s="122" t="e">
        <f>K271/J271</f>
        <v>#DIV/0!</v>
      </c>
      <c r="AP271" s="122" t="e">
        <f>M271/L271</f>
        <v>#DIV/0!</v>
      </c>
      <c r="AQ271" s="122" t="e">
        <f>O271/N271</f>
        <v>#DIV/0!</v>
      </c>
      <c r="AR271" s="122" t="e">
        <f>Q271/P271</f>
        <v>#DIV/0!</v>
      </c>
      <c r="AS271" s="122" t="e">
        <f>S271/R271</f>
        <v>#DIV/0!</v>
      </c>
      <c r="AT271" s="122" t="e">
        <f>U271/T271</f>
        <v>#DIV/0!</v>
      </c>
      <c r="AU271" s="122">
        <f>X271/W271</f>
        <v>3856.7400051108416</v>
      </c>
      <c r="AV271" s="122" t="e">
        <f>Z271/Y271</f>
        <v>#DIV/0!</v>
      </c>
      <c r="AW271" s="122" t="e">
        <f>AB271/AA271</f>
        <v>#DIV/0!</v>
      </c>
      <c r="AX271" s="122" t="e">
        <f>AH271/AG271</f>
        <v>#DIV/0!</v>
      </c>
      <c r="AY271" s="122" t="e">
        <f>AI271/#REF!</f>
        <v>#REF!</v>
      </c>
      <c r="AZ271" s="122">
        <v>730.08</v>
      </c>
      <c r="BA271" s="122">
        <v>2070.12</v>
      </c>
      <c r="BB271" s="122">
        <v>848.92</v>
      </c>
      <c r="BC271" s="122">
        <v>819.73</v>
      </c>
      <c r="BD271" s="122">
        <v>611.5</v>
      </c>
      <c r="BE271" s="122">
        <v>1080.04</v>
      </c>
      <c r="BF271" s="122">
        <v>2671800.0099999998</v>
      </c>
      <c r="BG271" s="122">
        <f>IF(V271="ПК",4607.6,4422.85)</f>
        <v>4422.8500000000004</v>
      </c>
      <c r="BH271" s="122">
        <v>8748.57</v>
      </c>
      <c r="BI271" s="122">
        <v>3389.61</v>
      </c>
      <c r="BJ271" s="122">
        <v>5995.76</v>
      </c>
      <c r="BK271" s="122">
        <v>548.62</v>
      </c>
      <c r="BL271" s="123" t="e">
        <f t="shared" si="563"/>
        <v>#REF!</v>
      </c>
      <c r="BM271" s="123" t="e">
        <f t="shared" si="563"/>
        <v>#DIV/0!</v>
      </c>
      <c r="BN271" s="123" t="e">
        <f t="shared" si="563"/>
        <v>#DIV/0!</v>
      </c>
      <c r="BO271" s="123" t="e">
        <f t="shared" si="563"/>
        <v>#DIV/0!</v>
      </c>
      <c r="BP271" s="123" t="e">
        <f t="shared" si="563"/>
        <v>#DIV/0!</v>
      </c>
      <c r="BQ271" s="123" t="e">
        <f t="shared" si="563"/>
        <v>#DIV/0!</v>
      </c>
      <c r="BR271" s="123" t="e">
        <f t="shared" si="563"/>
        <v>#DIV/0!</v>
      </c>
      <c r="BS271" s="123" t="str">
        <f t="shared" si="563"/>
        <v xml:space="preserve"> </v>
      </c>
      <c r="BT271" s="123" t="e">
        <f t="shared" si="563"/>
        <v>#DIV/0!</v>
      </c>
      <c r="BU271" s="123" t="e">
        <f t="shared" si="563"/>
        <v>#DIV/0!</v>
      </c>
      <c r="BV271" s="123" t="e">
        <f t="shared" si="563"/>
        <v>#DIV/0!</v>
      </c>
      <c r="BW271" s="123" t="e">
        <f t="shared" si="563"/>
        <v>#REF!</v>
      </c>
      <c r="BY271" s="125">
        <f>AJ271/G271*100</f>
        <v>3.00000000474577</v>
      </c>
      <c r="BZ271" s="126">
        <f>AK271/G271*100</f>
        <v>1.50000008146905</v>
      </c>
      <c r="CA271" s="127">
        <f>G271/W271</f>
        <v>4038.471213185971</v>
      </c>
      <c r="CB271" s="122">
        <f>IF(V271="ПК",4814.95,4621.88)</f>
        <v>4621.88</v>
      </c>
      <c r="CC271" s="128" t="str">
        <f>IF(CA271&gt;CB271, "+", " ")</f>
        <v xml:space="preserve"> </v>
      </c>
    </row>
    <row r="272" spans="1:81" s="124" customFormat="1" ht="12" customHeight="1">
      <c r="A272" s="399" t="s">
        <v>992</v>
      </c>
      <c r="B272" s="400"/>
      <c r="C272" s="400"/>
      <c r="D272" s="400"/>
      <c r="E272" s="400"/>
      <c r="F272" s="400"/>
      <c r="G272" s="400"/>
      <c r="H272" s="400"/>
      <c r="I272" s="400"/>
      <c r="J272" s="400"/>
      <c r="K272" s="400"/>
      <c r="L272" s="400"/>
      <c r="M272" s="400"/>
      <c r="N272" s="400"/>
      <c r="O272" s="400"/>
      <c r="P272" s="400"/>
      <c r="Q272" s="400"/>
      <c r="R272" s="400"/>
      <c r="S272" s="400"/>
      <c r="T272" s="400"/>
      <c r="U272" s="400"/>
      <c r="V272" s="400"/>
      <c r="W272" s="400"/>
      <c r="X272" s="400"/>
      <c r="Y272" s="400"/>
      <c r="Z272" s="400"/>
      <c r="AA272" s="400"/>
      <c r="AB272" s="400"/>
      <c r="AC272" s="400"/>
      <c r="AD272" s="400"/>
      <c r="AE272" s="400"/>
      <c r="AF272" s="400"/>
      <c r="AG272" s="400"/>
      <c r="AH272" s="400"/>
      <c r="AI272" s="400"/>
      <c r="AJ272" s="400"/>
      <c r="AK272" s="400"/>
      <c r="AL272" s="423"/>
      <c r="AN272" s="122" t="e">
        <f>I272/#REF!</f>
        <v>#REF!</v>
      </c>
      <c r="AO272" s="122" t="e">
        <f>K272/J272</f>
        <v>#DIV/0!</v>
      </c>
      <c r="AP272" s="122" t="e">
        <f>M272/L272</f>
        <v>#DIV/0!</v>
      </c>
      <c r="AQ272" s="122" t="e">
        <f>O272/N272</f>
        <v>#DIV/0!</v>
      </c>
      <c r="AR272" s="122" t="e">
        <f>Q272/P272</f>
        <v>#DIV/0!</v>
      </c>
      <c r="AS272" s="122" t="e">
        <f>S272/R272</f>
        <v>#DIV/0!</v>
      </c>
      <c r="AT272" s="122" t="e">
        <f>U272/T272</f>
        <v>#DIV/0!</v>
      </c>
      <c r="AU272" s="122" t="e">
        <f>X272/W272</f>
        <v>#DIV/0!</v>
      </c>
      <c r="AV272" s="122" t="e">
        <f>Z272/Y272</f>
        <v>#DIV/0!</v>
      </c>
      <c r="AW272" s="122" t="e">
        <f>AB272/AA272</f>
        <v>#DIV/0!</v>
      </c>
      <c r="AX272" s="122" t="e">
        <f>AH272/AG272</f>
        <v>#DIV/0!</v>
      </c>
      <c r="AY272" s="122" t="e">
        <f>AI272/#REF!</f>
        <v>#REF!</v>
      </c>
      <c r="AZ272" s="122">
        <v>730.08</v>
      </c>
      <c r="BA272" s="122">
        <v>2070.12</v>
      </c>
      <c r="BB272" s="122">
        <v>848.92</v>
      </c>
      <c r="BC272" s="122">
        <v>819.73</v>
      </c>
      <c r="BD272" s="122">
        <v>611.5</v>
      </c>
      <c r="BE272" s="122">
        <v>1080.04</v>
      </c>
      <c r="BF272" s="122">
        <v>2671800.0099999998</v>
      </c>
      <c r="BG272" s="122">
        <f>IF(V272="ПК",4607.6,4422.85)</f>
        <v>4422.8500000000004</v>
      </c>
      <c r="BH272" s="122">
        <v>8748.57</v>
      </c>
      <c r="BI272" s="122">
        <v>3389.61</v>
      </c>
      <c r="BJ272" s="122">
        <v>5995.76</v>
      </c>
      <c r="BK272" s="122">
        <v>548.62</v>
      </c>
      <c r="BL272" s="123" t="e">
        <f t="shared" si="563"/>
        <v>#REF!</v>
      </c>
      <c r="BM272" s="123" t="e">
        <f t="shared" si="563"/>
        <v>#DIV/0!</v>
      </c>
      <c r="BN272" s="123" t="e">
        <f t="shared" si="563"/>
        <v>#DIV/0!</v>
      </c>
      <c r="BO272" s="123" t="e">
        <f t="shared" si="563"/>
        <v>#DIV/0!</v>
      </c>
      <c r="BP272" s="123" t="e">
        <f t="shared" si="563"/>
        <v>#DIV/0!</v>
      </c>
      <c r="BQ272" s="123" t="e">
        <f t="shared" si="563"/>
        <v>#DIV/0!</v>
      </c>
      <c r="BR272" s="123" t="e">
        <f t="shared" si="563"/>
        <v>#DIV/0!</v>
      </c>
      <c r="BS272" s="123" t="e">
        <f t="shared" si="563"/>
        <v>#DIV/0!</v>
      </c>
      <c r="BT272" s="123" t="e">
        <f t="shared" si="563"/>
        <v>#DIV/0!</v>
      </c>
      <c r="BU272" s="123" t="e">
        <f t="shared" si="563"/>
        <v>#DIV/0!</v>
      </c>
      <c r="BV272" s="123" t="e">
        <f t="shared" si="563"/>
        <v>#DIV/0!</v>
      </c>
      <c r="BW272" s="123" t="e">
        <f t="shared" si="563"/>
        <v>#REF!</v>
      </c>
      <c r="BY272" s="125" t="e">
        <f>AJ272/G272*100</f>
        <v>#DIV/0!</v>
      </c>
      <c r="BZ272" s="126" t="e">
        <f>AK272/G272*100</f>
        <v>#DIV/0!</v>
      </c>
      <c r="CA272" s="127" t="e">
        <f>G272/W272</f>
        <v>#DIV/0!</v>
      </c>
      <c r="CB272" s="122">
        <f>IF(V272="ПК",4814.95,4621.88)</f>
        <v>4621.88</v>
      </c>
      <c r="CC272" s="128" t="e">
        <f>IF(CA272&gt;CB272, "+", " ")</f>
        <v>#DIV/0!</v>
      </c>
    </row>
    <row r="273" spans="1:82" s="124" customFormat="1" ht="12" customHeight="1">
      <c r="A273" s="401">
        <v>199</v>
      </c>
      <c r="B273" s="438" t="s">
        <v>881</v>
      </c>
      <c r="C273" s="425">
        <v>862.8</v>
      </c>
      <c r="D273" s="370"/>
      <c r="E273" s="425"/>
      <c r="F273" s="425"/>
      <c r="G273" s="362">
        <f>ROUND(H273+U273+X273+Z273+AB273+AD273+AF273+AH273+AI273+AJ273+AK273+AL273,2)</f>
        <v>3407005.77</v>
      </c>
      <c r="H273" s="356">
        <f>I273+K273+M273+O273+Q273+S273</f>
        <v>0</v>
      </c>
      <c r="I273" s="365">
        <v>0</v>
      </c>
      <c r="J273" s="365">
        <v>0</v>
      </c>
      <c r="K273" s="365">
        <v>0</v>
      </c>
      <c r="L273" s="365">
        <v>0</v>
      </c>
      <c r="M273" s="365">
        <v>0</v>
      </c>
      <c r="N273" s="356">
        <v>0</v>
      </c>
      <c r="O273" s="356">
        <v>0</v>
      </c>
      <c r="P273" s="356">
        <v>0</v>
      </c>
      <c r="Q273" s="356">
        <v>0</v>
      </c>
      <c r="R273" s="356">
        <v>0</v>
      </c>
      <c r="S273" s="356">
        <v>0</v>
      </c>
      <c r="T273" s="366">
        <v>0</v>
      </c>
      <c r="U273" s="356">
        <v>0</v>
      </c>
      <c r="V273" s="425" t="s">
        <v>111</v>
      </c>
      <c r="W273" s="439">
        <v>837.1</v>
      </c>
      <c r="X273" s="356">
        <f t="shared" ref="X273" si="566">ROUND(IF(V273="СК",3856.74,3886.86)*W273,2)</f>
        <v>3253690.51</v>
      </c>
      <c r="Y273" s="177">
        <v>0</v>
      </c>
      <c r="Z273" s="177">
        <v>0</v>
      </c>
      <c r="AA273" s="177">
        <v>0</v>
      </c>
      <c r="AB273" s="177">
        <v>0</v>
      </c>
      <c r="AC273" s="177">
        <v>0</v>
      </c>
      <c r="AD273" s="177">
        <v>0</v>
      </c>
      <c r="AE273" s="177">
        <v>0</v>
      </c>
      <c r="AF273" s="177">
        <v>0</v>
      </c>
      <c r="AG273" s="177">
        <v>0</v>
      </c>
      <c r="AH273" s="177">
        <v>0</v>
      </c>
      <c r="AI273" s="177">
        <v>0</v>
      </c>
      <c r="AJ273" s="177">
        <f t="shared" ref="AJ273" si="567">ROUND(X273/95.5*3,2)</f>
        <v>102210.17</v>
      </c>
      <c r="AK273" s="177">
        <f t="shared" ref="AK273" si="568">ROUND(X273/95.5*1.5,2)</f>
        <v>51105.09</v>
      </c>
      <c r="AL273" s="177">
        <v>0</v>
      </c>
      <c r="AN273" s="122" t="e">
        <f>I273/#REF!</f>
        <v>#REF!</v>
      </c>
      <c r="AO273" s="122" t="e">
        <f>K273/J273</f>
        <v>#DIV/0!</v>
      </c>
      <c r="AP273" s="122" t="e">
        <f>M273/L273</f>
        <v>#DIV/0!</v>
      </c>
      <c r="AQ273" s="122" t="e">
        <f>O273/N273</f>
        <v>#DIV/0!</v>
      </c>
      <c r="AR273" s="122" t="e">
        <f>Q273/P273</f>
        <v>#DIV/0!</v>
      </c>
      <c r="AS273" s="122" t="e">
        <f>S273/R273</f>
        <v>#DIV/0!</v>
      </c>
      <c r="AT273" s="122" t="e">
        <f>U273/T273</f>
        <v>#DIV/0!</v>
      </c>
      <c r="AU273" s="122">
        <f>X273/W273</f>
        <v>3886.8600047784012</v>
      </c>
      <c r="AV273" s="122" t="e">
        <f>Z273/Y273</f>
        <v>#DIV/0!</v>
      </c>
      <c r="AW273" s="122" t="e">
        <f>AB273/AA273</f>
        <v>#DIV/0!</v>
      </c>
      <c r="AX273" s="122" t="e">
        <f>AH273/AG273</f>
        <v>#DIV/0!</v>
      </c>
      <c r="AY273" s="122" t="e">
        <f>AI273/#REF!</f>
        <v>#REF!</v>
      </c>
      <c r="AZ273" s="122">
        <v>730.08</v>
      </c>
      <c r="BA273" s="122">
        <v>2070.12</v>
      </c>
      <c r="BB273" s="122">
        <v>848.92</v>
      </c>
      <c r="BC273" s="122">
        <v>819.73</v>
      </c>
      <c r="BD273" s="122">
        <v>611.5</v>
      </c>
      <c r="BE273" s="122">
        <v>1080.04</v>
      </c>
      <c r="BF273" s="122">
        <v>2671800.0099999998</v>
      </c>
      <c r="BG273" s="122">
        <f>IF(V273="ПК",4607.6,4422.85)</f>
        <v>4607.6000000000004</v>
      </c>
      <c r="BH273" s="122">
        <v>8748.57</v>
      </c>
      <c r="BI273" s="122">
        <v>3389.61</v>
      </c>
      <c r="BJ273" s="122">
        <v>5995.76</v>
      </c>
      <c r="BK273" s="122">
        <v>548.62</v>
      </c>
      <c r="BL273" s="123" t="e">
        <f t="shared" si="563"/>
        <v>#REF!</v>
      </c>
      <c r="BM273" s="123" t="e">
        <f t="shared" si="563"/>
        <v>#DIV/0!</v>
      </c>
      <c r="BN273" s="123" t="e">
        <f t="shared" si="563"/>
        <v>#DIV/0!</v>
      </c>
      <c r="BO273" s="123" t="e">
        <f t="shared" si="563"/>
        <v>#DIV/0!</v>
      </c>
      <c r="BP273" s="123" t="e">
        <f t="shared" si="563"/>
        <v>#DIV/0!</v>
      </c>
      <c r="BQ273" s="123" t="e">
        <f t="shared" si="563"/>
        <v>#DIV/0!</v>
      </c>
      <c r="BR273" s="123" t="e">
        <f t="shared" si="563"/>
        <v>#DIV/0!</v>
      </c>
      <c r="BS273" s="123" t="str">
        <f t="shared" si="563"/>
        <v xml:space="preserve"> </v>
      </c>
      <c r="BT273" s="123" t="e">
        <f t="shared" si="563"/>
        <v>#DIV/0!</v>
      </c>
      <c r="BU273" s="123" t="e">
        <f t="shared" si="563"/>
        <v>#DIV/0!</v>
      </c>
      <c r="BV273" s="123" t="e">
        <f t="shared" si="563"/>
        <v>#DIV/0!</v>
      </c>
      <c r="BW273" s="123" t="e">
        <f t="shared" si="563"/>
        <v>#REF!</v>
      </c>
      <c r="BY273" s="125">
        <f>AJ273/G273*100</f>
        <v>2.9999999090110139</v>
      </c>
      <c r="BZ273" s="126">
        <f>AK273/G273*100</f>
        <v>1.5000001012619357</v>
      </c>
      <c r="CA273" s="127">
        <f>G273/W273</f>
        <v>4070.010476645562</v>
      </c>
      <c r="CB273" s="122">
        <f>IF(V273="ПК",4814.95,4621.88)</f>
        <v>4814.95</v>
      </c>
      <c r="CC273" s="128" t="str">
        <f>IF(CA273&gt;CB273, "+", " ")</f>
        <v xml:space="preserve"> </v>
      </c>
    </row>
    <row r="274" spans="1:82" s="124" customFormat="1" ht="39" customHeight="1">
      <c r="A274" s="424" t="s">
        <v>993</v>
      </c>
      <c r="B274" s="424"/>
      <c r="C274" s="425">
        <f>SUM(C273:C273)</f>
        <v>862.8</v>
      </c>
      <c r="D274" s="426"/>
      <c r="E274" s="425"/>
      <c r="F274" s="425"/>
      <c r="G274" s="425">
        <f>ROUND(SUM(G273:G273),2)</f>
        <v>3407005.77</v>
      </c>
      <c r="H274" s="425">
        <f t="shared" ref="H274:U274" si="569">SUM(H273:H273)</f>
        <v>0</v>
      </c>
      <c r="I274" s="425">
        <f t="shared" si="569"/>
        <v>0</v>
      </c>
      <c r="J274" s="425">
        <f t="shared" si="569"/>
        <v>0</v>
      </c>
      <c r="K274" s="425">
        <f t="shared" si="569"/>
        <v>0</v>
      </c>
      <c r="L274" s="425">
        <f t="shared" si="569"/>
        <v>0</v>
      </c>
      <c r="M274" s="425">
        <f t="shared" si="569"/>
        <v>0</v>
      </c>
      <c r="N274" s="425">
        <f t="shared" si="569"/>
        <v>0</v>
      </c>
      <c r="O274" s="425">
        <f t="shared" si="569"/>
        <v>0</v>
      </c>
      <c r="P274" s="425">
        <f t="shared" si="569"/>
        <v>0</v>
      </c>
      <c r="Q274" s="425">
        <f t="shared" si="569"/>
        <v>0</v>
      </c>
      <c r="R274" s="425">
        <f t="shared" si="569"/>
        <v>0</v>
      </c>
      <c r="S274" s="425">
        <f t="shared" si="569"/>
        <v>0</v>
      </c>
      <c r="T274" s="431">
        <f t="shared" si="569"/>
        <v>0</v>
      </c>
      <c r="U274" s="425">
        <f t="shared" si="569"/>
        <v>0</v>
      </c>
      <c r="V274" s="425" t="s">
        <v>68</v>
      </c>
      <c r="W274" s="425">
        <f t="shared" ref="W274:AL274" si="570">SUM(W273:W273)</f>
        <v>837.1</v>
      </c>
      <c r="X274" s="425">
        <f t="shared" si="570"/>
        <v>3253690.51</v>
      </c>
      <c r="Y274" s="425">
        <f t="shared" si="570"/>
        <v>0</v>
      </c>
      <c r="Z274" s="425">
        <f t="shared" si="570"/>
        <v>0</v>
      </c>
      <c r="AA274" s="425">
        <f t="shared" si="570"/>
        <v>0</v>
      </c>
      <c r="AB274" s="425">
        <f t="shared" si="570"/>
        <v>0</v>
      </c>
      <c r="AC274" s="425">
        <f t="shared" si="570"/>
        <v>0</v>
      </c>
      <c r="AD274" s="425">
        <f t="shared" si="570"/>
        <v>0</v>
      </c>
      <c r="AE274" s="425">
        <f t="shared" si="570"/>
        <v>0</v>
      </c>
      <c r="AF274" s="425">
        <f t="shared" si="570"/>
        <v>0</v>
      </c>
      <c r="AG274" s="425">
        <f t="shared" si="570"/>
        <v>0</v>
      </c>
      <c r="AH274" s="425">
        <f t="shared" si="570"/>
        <v>0</v>
      </c>
      <c r="AI274" s="425">
        <f t="shared" si="570"/>
        <v>0</v>
      </c>
      <c r="AJ274" s="425">
        <f t="shared" si="570"/>
        <v>102210.17</v>
      </c>
      <c r="AK274" s="425">
        <f t="shared" si="570"/>
        <v>51105.09</v>
      </c>
      <c r="AL274" s="425">
        <f t="shared" si="570"/>
        <v>0</v>
      </c>
      <c r="AN274" s="122" t="e">
        <f>I274/#REF!</f>
        <v>#REF!</v>
      </c>
      <c r="AO274" s="122" t="e">
        <f>K274/J274</f>
        <v>#DIV/0!</v>
      </c>
      <c r="AP274" s="122" t="e">
        <f>M274/L274</f>
        <v>#DIV/0!</v>
      </c>
      <c r="AQ274" s="122" t="e">
        <f>O274/N274</f>
        <v>#DIV/0!</v>
      </c>
      <c r="AR274" s="122" t="e">
        <f>Q274/P274</f>
        <v>#DIV/0!</v>
      </c>
      <c r="AS274" s="122" t="e">
        <f>S274/R274</f>
        <v>#DIV/0!</v>
      </c>
      <c r="AT274" s="122" t="e">
        <f>U274/T274</f>
        <v>#DIV/0!</v>
      </c>
      <c r="AU274" s="122">
        <f>X274/W274</f>
        <v>3886.8600047784012</v>
      </c>
      <c r="AV274" s="122" t="e">
        <f>Z274/Y274</f>
        <v>#DIV/0!</v>
      </c>
      <c r="AW274" s="122" t="e">
        <f>AB274/AA274</f>
        <v>#DIV/0!</v>
      </c>
      <c r="AX274" s="122" t="e">
        <f>AH274/AG274</f>
        <v>#DIV/0!</v>
      </c>
      <c r="AY274" s="122" t="e">
        <f>AI274/#REF!</f>
        <v>#REF!</v>
      </c>
      <c r="AZ274" s="122">
        <v>730.08</v>
      </c>
      <c r="BA274" s="122">
        <v>2070.12</v>
      </c>
      <c r="BB274" s="122">
        <v>848.92</v>
      </c>
      <c r="BC274" s="122">
        <v>819.73</v>
      </c>
      <c r="BD274" s="122">
        <v>611.5</v>
      </c>
      <c r="BE274" s="122">
        <v>1080.04</v>
      </c>
      <c r="BF274" s="122">
        <v>2671800.0099999998</v>
      </c>
      <c r="BG274" s="122">
        <f>IF(V274="ПК",4607.6,4422.85)</f>
        <v>4422.8500000000004</v>
      </c>
      <c r="BH274" s="122">
        <v>8748.57</v>
      </c>
      <c r="BI274" s="122">
        <v>3389.61</v>
      </c>
      <c r="BJ274" s="122">
        <v>5995.76</v>
      </c>
      <c r="BK274" s="122">
        <v>548.62</v>
      </c>
      <c r="BL274" s="123" t="e">
        <f t="shared" si="563"/>
        <v>#REF!</v>
      </c>
      <c r="BM274" s="123" t="e">
        <f t="shared" si="563"/>
        <v>#DIV/0!</v>
      </c>
      <c r="BN274" s="123" t="e">
        <f t="shared" si="563"/>
        <v>#DIV/0!</v>
      </c>
      <c r="BO274" s="123" t="e">
        <f t="shared" si="563"/>
        <v>#DIV/0!</v>
      </c>
      <c r="BP274" s="123" t="e">
        <f t="shared" si="563"/>
        <v>#DIV/0!</v>
      </c>
      <c r="BQ274" s="123" t="e">
        <f t="shared" si="563"/>
        <v>#DIV/0!</v>
      </c>
      <c r="BR274" s="123" t="e">
        <f t="shared" si="563"/>
        <v>#DIV/0!</v>
      </c>
      <c r="BS274" s="123" t="str">
        <f t="shared" si="563"/>
        <v xml:space="preserve"> </v>
      </c>
      <c r="BT274" s="123" t="e">
        <f t="shared" si="563"/>
        <v>#DIV/0!</v>
      </c>
      <c r="BU274" s="123" t="e">
        <f t="shared" si="563"/>
        <v>#DIV/0!</v>
      </c>
      <c r="BV274" s="123" t="e">
        <f t="shared" si="563"/>
        <v>#DIV/0!</v>
      </c>
      <c r="BW274" s="123" t="e">
        <f t="shared" si="563"/>
        <v>#REF!</v>
      </c>
      <c r="BY274" s="125">
        <f>AJ274/G274*100</f>
        <v>2.9999999090110139</v>
      </c>
      <c r="BZ274" s="126">
        <f>AK274/G274*100</f>
        <v>1.5000001012619357</v>
      </c>
      <c r="CA274" s="127">
        <f>G274/W274</f>
        <v>4070.010476645562</v>
      </c>
      <c r="CB274" s="122">
        <f>IF(V274="ПК",4814.95,4621.88)</f>
        <v>4621.88</v>
      </c>
      <c r="CC274" s="128" t="str">
        <f>IF(CA274&gt;CB274, "+", " ")</f>
        <v xml:space="preserve"> </v>
      </c>
    </row>
    <row r="275" spans="1:82" s="124" customFormat="1" ht="12" customHeight="1">
      <c r="A275" s="444" t="s">
        <v>69</v>
      </c>
      <c r="B275" s="444"/>
      <c r="C275" s="444"/>
      <c r="D275" s="444"/>
      <c r="E275" s="444"/>
      <c r="F275" s="444"/>
      <c r="G275" s="444"/>
      <c r="H275" s="444"/>
      <c r="I275" s="444"/>
      <c r="J275" s="444"/>
      <c r="K275" s="444"/>
      <c r="L275" s="444"/>
      <c r="M275" s="444"/>
      <c r="N275" s="444"/>
      <c r="O275" s="444"/>
      <c r="P275" s="444"/>
      <c r="Q275" s="444"/>
      <c r="R275" s="444"/>
      <c r="S275" s="444"/>
      <c r="T275" s="444"/>
      <c r="U275" s="444"/>
      <c r="V275" s="444"/>
      <c r="W275" s="444"/>
      <c r="X275" s="444"/>
      <c r="Y275" s="444"/>
      <c r="Z275" s="444"/>
      <c r="AA275" s="444"/>
      <c r="AB275" s="444"/>
      <c r="AC275" s="444"/>
      <c r="AD275" s="444"/>
      <c r="AE275" s="444"/>
      <c r="AF275" s="444"/>
      <c r="AG275" s="444"/>
      <c r="AH275" s="444"/>
      <c r="AI275" s="444"/>
      <c r="AJ275" s="444"/>
      <c r="AK275" s="444"/>
      <c r="AL275" s="445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3"/>
      <c r="BM275" s="123"/>
      <c r="BN275" s="123"/>
      <c r="BO275" s="123"/>
      <c r="BP275" s="123"/>
      <c r="BQ275" s="123"/>
      <c r="BR275" s="123"/>
      <c r="BS275" s="123"/>
      <c r="BT275" s="123"/>
      <c r="BU275" s="123"/>
      <c r="BV275" s="123"/>
      <c r="BW275" s="123"/>
      <c r="BY275" s="125"/>
      <c r="BZ275" s="126"/>
      <c r="CA275" s="127"/>
      <c r="CB275" s="122"/>
      <c r="CC275" s="128"/>
    </row>
    <row r="276" spans="1:82" s="124" customFormat="1" ht="12" customHeight="1">
      <c r="A276" s="401">
        <v>200</v>
      </c>
      <c r="B276" s="443" t="s">
        <v>243</v>
      </c>
      <c r="C276" s="425"/>
      <c r="D276" s="426"/>
      <c r="E276" s="425"/>
      <c r="F276" s="425"/>
      <c r="G276" s="362">
        <f>ROUND(H276+U276+X276+Z276+AB276+AD276+AF276+AH276+AI276+AJ276+AK276+AL276,2)</f>
        <v>2536159.92</v>
      </c>
      <c r="H276" s="356">
        <f>I276+K276+M276+O276+Q276+S276</f>
        <v>0</v>
      </c>
      <c r="I276" s="365">
        <v>0</v>
      </c>
      <c r="J276" s="365">
        <v>0</v>
      </c>
      <c r="K276" s="365">
        <v>0</v>
      </c>
      <c r="L276" s="365">
        <v>0</v>
      </c>
      <c r="M276" s="365">
        <v>0</v>
      </c>
      <c r="N276" s="356">
        <v>0</v>
      </c>
      <c r="O276" s="356">
        <v>0</v>
      </c>
      <c r="P276" s="356">
        <v>0</v>
      </c>
      <c r="Q276" s="356">
        <v>0</v>
      </c>
      <c r="R276" s="356">
        <v>0</v>
      </c>
      <c r="S276" s="356">
        <v>0</v>
      </c>
      <c r="T276" s="366">
        <v>0</v>
      </c>
      <c r="U276" s="356">
        <v>0</v>
      </c>
      <c r="V276" s="425" t="s">
        <v>112</v>
      </c>
      <c r="W276" s="439">
        <v>628</v>
      </c>
      <c r="X276" s="356">
        <f t="shared" ref="X276:X278" si="571">ROUND(IF(V276="СК",3856.74,3886.86)*W276,2)</f>
        <v>2422032.7200000002</v>
      </c>
      <c r="Y276" s="177">
        <v>0</v>
      </c>
      <c r="Z276" s="177">
        <v>0</v>
      </c>
      <c r="AA276" s="177">
        <v>0</v>
      </c>
      <c r="AB276" s="177">
        <v>0</v>
      </c>
      <c r="AC276" s="177">
        <v>0</v>
      </c>
      <c r="AD276" s="177">
        <v>0</v>
      </c>
      <c r="AE276" s="177">
        <v>0</v>
      </c>
      <c r="AF276" s="177">
        <v>0</v>
      </c>
      <c r="AG276" s="177">
        <v>0</v>
      </c>
      <c r="AH276" s="177">
        <v>0</v>
      </c>
      <c r="AI276" s="177">
        <v>0</v>
      </c>
      <c r="AJ276" s="177">
        <f>ROUND(X276/95.5*3,2)</f>
        <v>76084.800000000003</v>
      </c>
      <c r="AK276" s="177">
        <f t="shared" ref="AK276" si="572">ROUND(X276/95.5*1.5,2)</f>
        <v>38042.400000000001</v>
      </c>
      <c r="AL276" s="445">
        <v>0</v>
      </c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22"/>
      <c r="AZ276" s="122"/>
      <c r="BA276" s="122"/>
      <c r="BB276" s="122"/>
      <c r="BC276" s="122"/>
      <c r="BD276" s="122"/>
      <c r="BE276" s="122"/>
      <c r="BF276" s="122"/>
      <c r="BG276" s="122"/>
      <c r="BH276" s="122"/>
      <c r="BI276" s="122"/>
      <c r="BJ276" s="122"/>
      <c r="BK276" s="122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Y276" s="125"/>
      <c r="BZ276" s="126"/>
      <c r="CA276" s="127"/>
      <c r="CB276" s="122"/>
      <c r="CC276" s="128"/>
    </row>
    <row r="277" spans="1:82" s="124" customFormat="1" ht="12" customHeight="1">
      <c r="A277" s="401">
        <v>201</v>
      </c>
      <c r="B277" s="443" t="s">
        <v>982</v>
      </c>
      <c r="C277" s="443" t="s">
        <v>983</v>
      </c>
      <c r="D277" s="443" t="s">
        <v>984</v>
      </c>
      <c r="E277" s="443" t="s">
        <v>985</v>
      </c>
      <c r="F277" s="443" t="s">
        <v>986</v>
      </c>
      <c r="G277" s="362">
        <f t="shared" ref="G277:G278" si="573">ROUND(H277+U277+X277+Z277+AB277+AD277+AF277+AH277+AI277+AJ277+AK277+AL277,2)</f>
        <v>1326823.4099999999</v>
      </c>
      <c r="H277" s="356">
        <f t="shared" ref="H277:H278" si="574">I277+K277+M277+O277+Q277+S277</f>
        <v>0</v>
      </c>
      <c r="I277" s="365">
        <v>0</v>
      </c>
      <c r="J277" s="365">
        <v>0</v>
      </c>
      <c r="K277" s="365">
        <v>0</v>
      </c>
      <c r="L277" s="365">
        <v>0</v>
      </c>
      <c r="M277" s="365">
        <v>0</v>
      </c>
      <c r="N277" s="356">
        <v>0</v>
      </c>
      <c r="O277" s="356">
        <v>0</v>
      </c>
      <c r="P277" s="356">
        <v>0</v>
      </c>
      <c r="Q277" s="356">
        <v>0</v>
      </c>
      <c r="R277" s="356">
        <v>0</v>
      </c>
      <c r="S277" s="356">
        <v>0</v>
      </c>
      <c r="T277" s="366">
        <v>0</v>
      </c>
      <c r="U277" s="356">
        <v>0</v>
      </c>
      <c r="V277" s="425" t="s">
        <v>111</v>
      </c>
      <c r="W277" s="439">
        <v>326</v>
      </c>
      <c r="X277" s="356">
        <f>ROUND(IF(V277="СК",3856.74,3886.86)*W277,2)</f>
        <v>1267116.3600000001</v>
      </c>
      <c r="Y277" s="177">
        <v>0</v>
      </c>
      <c r="Z277" s="177">
        <v>0</v>
      </c>
      <c r="AA277" s="177">
        <v>0</v>
      </c>
      <c r="AB277" s="177">
        <v>0</v>
      </c>
      <c r="AC277" s="177">
        <v>0</v>
      </c>
      <c r="AD277" s="177">
        <v>0</v>
      </c>
      <c r="AE277" s="177">
        <v>0</v>
      </c>
      <c r="AF277" s="177">
        <v>0</v>
      </c>
      <c r="AG277" s="177">
        <v>0</v>
      </c>
      <c r="AH277" s="177">
        <v>0</v>
      </c>
      <c r="AI277" s="177">
        <v>0</v>
      </c>
      <c r="AJ277" s="177">
        <f t="shared" ref="AJ277" si="575">ROUND(X277/95.5*3,2)</f>
        <v>39804.699999999997</v>
      </c>
      <c r="AK277" s="177">
        <f t="shared" ref="AK277" si="576">ROUND(X277/95.5*1.5,2)</f>
        <v>19902.349999999999</v>
      </c>
      <c r="AL277" s="445">
        <v>0</v>
      </c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  <c r="BG277" s="122"/>
      <c r="BH277" s="122"/>
      <c r="BI277" s="122"/>
      <c r="BJ277" s="122"/>
      <c r="BK277" s="122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Y277" s="125"/>
      <c r="BZ277" s="126"/>
      <c r="CA277" s="127"/>
      <c r="CB277" s="122"/>
      <c r="CC277" s="128"/>
    </row>
    <row r="278" spans="1:82" s="124" customFormat="1" ht="12" customHeight="1">
      <c r="A278" s="401">
        <v>202</v>
      </c>
      <c r="B278" s="443" t="s">
        <v>987</v>
      </c>
      <c r="C278" s="425"/>
      <c r="D278" s="426"/>
      <c r="E278" s="425"/>
      <c r="F278" s="425"/>
      <c r="G278" s="362">
        <f t="shared" si="573"/>
        <v>2482706.39</v>
      </c>
      <c r="H278" s="356">
        <f t="shared" si="574"/>
        <v>0</v>
      </c>
      <c r="I278" s="365">
        <v>0</v>
      </c>
      <c r="J278" s="365">
        <v>0</v>
      </c>
      <c r="K278" s="365">
        <v>0</v>
      </c>
      <c r="L278" s="365">
        <v>0</v>
      </c>
      <c r="M278" s="365">
        <v>0</v>
      </c>
      <c r="N278" s="356">
        <v>0</v>
      </c>
      <c r="O278" s="356">
        <v>0</v>
      </c>
      <c r="P278" s="356">
        <v>0</v>
      </c>
      <c r="Q278" s="356">
        <v>0</v>
      </c>
      <c r="R278" s="356">
        <v>0</v>
      </c>
      <c r="S278" s="356">
        <v>0</v>
      </c>
      <c r="T278" s="366">
        <v>0</v>
      </c>
      <c r="U278" s="356">
        <v>0</v>
      </c>
      <c r="V278" s="425" t="s">
        <v>111</v>
      </c>
      <c r="W278" s="439">
        <v>610</v>
      </c>
      <c r="X278" s="356">
        <f t="shared" si="571"/>
        <v>2370984.6</v>
      </c>
      <c r="Y278" s="177">
        <v>0</v>
      </c>
      <c r="Z278" s="177">
        <v>0</v>
      </c>
      <c r="AA278" s="177">
        <v>0</v>
      </c>
      <c r="AB278" s="177">
        <v>0</v>
      </c>
      <c r="AC278" s="177">
        <v>0</v>
      </c>
      <c r="AD278" s="177">
        <v>0</v>
      </c>
      <c r="AE278" s="177">
        <v>0</v>
      </c>
      <c r="AF278" s="177">
        <v>0</v>
      </c>
      <c r="AG278" s="177">
        <v>0</v>
      </c>
      <c r="AH278" s="177">
        <v>0</v>
      </c>
      <c r="AI278" s="177">
        <v>0</v>
      </c>
      <c r="AJ278" s="177">
        <f>ROUND(X278/95.5*3,2)</f>
        <v>74481.19</v>
      </c>
      <c r="AK278" s="177">
        <f>ROUND(X278/95.5*1.5,2)</f>
        <v>37240.6</v>
      </c>
      <c r="AL278" s="445">
        <v>0</v>
      </c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22"/>
      <c r="AZ278" s="122"/>
      <c r="BA278" s="122"/>
      <c r="BB278" s="122"/>
      <c r="BC278" s="122"/>
      <c r="BD278" s="122"/>
      <c r="BE278" s="122"/>
      <c r="BF278" s="122"/>
      <c r="BG278" s="122"/>
      <c r="BH278" s="122"/>
      <c r="BI278" s="122"/>
      <c r="BJ278" s="122"/>
      <c r="BK278" s="122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Y278" s="125"/>
      <c r="BZ278" s="126"/>
      <c r="CA278" s="127"/>
      <c r="CB278" s="122"/>
      <c r="CC278" s="128"/>
    </row>
    <row r="279" spans="1:82" s="124" customFormat="1" ht="43.5" customHeight="1">
      <c r="A279" s="424" t="s">
        <v>4</v>
      </c>
      <c r="B279" s="424"/>
      <c r="C279" s="425"/>
      <c r="D279" s="426"/>
      <c r="E279" s="425"/>
      <c r="F279" s="425"/>
      <c r="G279" s="425">
        <f>ROUND(SUM(G276:G278),2)</f>
        <v>6345689.7199999997</v>
      </c>
      <c r="H279" s="425">
        <f>ROUND(SUM(H276:H278),2)</f>
        <v>0</v>
      </c>
      <c r="I279" s="425">
        <f>ROUND(SUM(I276:I278),2)</f>
        <v>0</v>
      </c>
      <c r="J279" s="425">
        <f t="shared" ref="J279:AL279" si="577">ROUND(SUM(J276:J278),2)</f>
        <v>0</v>
      </c>
      <c r="K279" s="425">
        <f>ROUND(SUM(K276:K278),2)</f>
        <v>0</v>
      </c>
      <c r="L279" s="425">
        <f t="shared" si="577"/>
        <v>0</v>
      </c>
      <c r="M279" s="425">
        <f>ROUND(SUM(M276:M278),2)</f>
        <v>0</v>
      </c>
      <c r="N279" s="425">
        <f t="shared" si="577"/>
        <v>0</v>
      </c>
      <c r="O279" s="425">
        <f>ROUND(SUM(O276:O278),2)</f>
        <v>0</v>
      </c>
      <c r="P279" s="425">
        <f t="shared" si="577"/>
        <v>0</v>
      </c>
      <c r="Q279" s="425">
        <f>ROUND(SUM(Q276:Q278),2)</f>
        <v>0</v>
      </c>
      <c r="R279" s="425">
        <f t="shared" si="577"/>
        <v>0</v>
      </c>
      <c r="S279" s="425">
        <f>ROUND(SUM(S276:S278),2)</f>
        <v>0</v>
      </c>
      <c r="T279" s="427">
        <f>ROUND(SUM(T276:T278),2)</f>
        <v>0</v>
      </c>
      <c r="U279" s="425">
        <f>ROUND(SUM(U276:U278),2)</f>
        <v>0</v>
      </c>
      <c r="V279" s="425" t="s">
        <v>68</v>
      </c>
      <c r="W279" s="425">
        <f>ROUND(SUM(W276:W278),2)</f>
        <v>1564</v>
      </c>
      <c r="X279" s="425">
        <f>ROUND(SUM(X276:X278),2)</f>
        <v>6060133.6799999997</v>
      </c>
      <c r="Y279" s="425">
        <f t="shared" si="577"/>
        <v>0</v>
      </c>
      <c r="Z279" s="425">
        <f t="shared" si="577"/>
        <v>0</v>
      </c>
      <c r="AA279" s="425">
        <f t="shared" si="577"/>
        <v>0</v>
      </c>
      <c r="AB279" s="425">
        <f t="shared" si="577"/>
        <v>0</v>
      </c>
      <c r="AC279" s="425">
        <f t="shared" si="577"/>
        <v>0</v>
      </c>
      <c r="AD279" s="425">
        <f t="shared" si="577"/>
        <v>0</v>
      </c>
      <c r="AE279" s="425">
        <f t="shared" si="577"/>
        <v>0</v>
      </c>
      <c r="AF279" s="425">
        <f t="shared" si="577"/>
        <v>0</v>
      </c>
      <c r="AG279" s="425">
        <f t="shared" si="577"/>
        <v>0</v>
      </c>
      <c r="AH279" s="425">
        <f t="shared" si="577"/>
        <v>0</v>
      </c>
      <c r="AI279" s="425">
        <f t="shared" si="577"/>
        <v>0</v>
      </c>
      <c r="AJ279" s="425">
        <f>ROUND(SUM(AJ276:AJ278),2)</f>
        <v>190370.69</v>
      </c>
      <c r="AK279" s="425">
        <f>ROUND(SUM(AK276:AK278),2)</f>
        <v>95185.35</v>
      </c>
      <c r="AL279" s="425">
        <f t="shared" si="577"/>
        <v>0</v>
      </c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  <c r="BG279" s="122"/>
      <c r="BH279" s="122"/>
      <c r="BI279" s="122"/>
      <c r="BJ279" s="122"/>
      <c r="BK279" s="122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Y279" s="125"/>
      <c r="BZ279" s="126"/>
      <c r="CA279" s="127"/>
      <c r="CB279" s="122"/>
      <c r="CC279" s="128"/>
    </row>
    <row r="280" spans="1:82" s="124" customFormat="1" ht="12" customHeight="1">
      <c r="A280" s="444" t="s">
        <v>995</v>
      </c>
      <c r="B280" s="444"/>
      <c r="C280" s="444"/>
      <c r="D280" s="444"/>
      <c r="E280" s="444"/>
      <c r="F280" s="444"/>
      <c r="G280" s="444"/>
      <c r="H280" s="444"/>
      <c r="I280" s="444"/>
      <c r="J280" s="444"/>
      <c r="K280" s="444"/>
      <c r="L280" s="444"/>
      <c r="M280" s="444"/>
      <c r="N280" s="444"/>
      <c r="O280" s="444"/>
      <c r="P280" s="444"/>
      <c r="Q280" s="444"/>
      <c r="R280" s="444"/>
      <c r="S280" s="444"/>
      <c r="T280" s="444"/>
      <c r="U280" s="444"/>
      <c r="V280" s="444"/>
      <c r="W280" s="444"/>
      <c r="X280" s="444"/>
      <c r="Y280" s="444"/>
      <c r="Z280" s="444"/>
      <c r="AA280" s="444"/>
      <c r="AB280" s="444"/>
      <c r="AC280" s="444"/>
      <c r="AD280" s="444"/>
      <c r="AE280" s="444"/>
      <c r="AF280" s="444"/>
      <c r="AG280" s="444"/>
      <c r="AH280" s="444"/>
      <c r="AI280" s="444"/>
      <c r="AJ280" s="444"/>
      <c r="AK280" s="444"/>
      <c r="AL280" s="445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  <c r="BG280" s="122"/>
      <c r="BH280" s="122"/>
      <c r="BI280" s="122"/>
      <c r="BJ280" s="122"/>
      <c r="BK280" s="122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Y280" s="125"/>
      <c r="BZ280" s="126"/>
      <c r="CA280" s="127"/>
      <c r="CB280" s="122"/>
      <c r="CC280" s="128"/>
    </row>
    <row r="281" spans="1:82" s="124" customFormat="1" ht="12" customHeight="1">
      <c r="A281" s="401">
        <v>203</v>
      </c>
      <c r="B281" s="443" t="s">
        <v>302</v>
      </c>
      <c r="C281" s="425"/>
      <c r="D281" s="426"/>
      <c r="E281" s="425"/>
      <c r="F281" s="425"/>
      <c r="G281" s="362">
        <f>ROUND(H281+U281+X281+Z281+AB281+AD281+AF281+AH281+AI281+AJ281+AK281+AL281,2)</f>
        <v>2085880.37</v>
      </c>
      <c r="H281" s="356">
        <f>I281+K281+M281+O281+Q281+S281</f>
        <v>0</v>
      </c>
      <c r="I281" s="365">
        <v>0</v>
      </c>
      <c r="J281" s="365">
        <v>0</v>
      </c>
      <c r="K281" s="365">
        <v>0</v>
      </c>
      <c r="L281" s="365">
        <v>0</v>
      </c>
      <c r="M281" s="365">
        <v>0</v>
      </c>
      <c r="N281" s="356">
        <v>0</v>
      </c>
      <c r="O281" s="356">
        <v>0</v>
      </c>
      <c r="P281" s="356">
        <v>0</v>
      </c>
      <c r="Q281" s="356">
        <v>0</v>
      </c>
      <c r="R281" s="356">
        <v>0</v>
      </c>
      <c r="S281" s="356">
        <v>0</v>
      </c>
      <c r="T281" s="366">
        <v>0</v>
      </c>
      <c r="U281" s="356">
        <v>0</v>
      </c>
      <c r="V281" s="425" t="s">
        <v>111</v>
      </c>
      <c r="W281" s="439">
        <v>512.5</v>
      </c>
      <c r="X281" s="356">
        <f t="shared" ref="X281" si="578">ROUND(IF(V281="СК",3856.74,3886.86)*W281,2)</f>
        <v>1992015.75</v>
      </c>
      <c r="Y281" s="177">
        <v>0</v>
      </c>
      <c r="Z281" s="177">
        <v>0</v>
      </c>
      <c r="AA281" s="177">
        <v>0</v>
      </c>
      <c r="AB281" s="177">
        <v>0</v>
      </c>
      <c r="AC281" s="177">
        <v>0</v>
      </c>
      <c r="AD281" s="177">
        <v>0</v>
      </c>
      <c r="AE281" s="177">
        <v>0</v>
      </c>
      <c r="AF281" s="177">
        <v>0</v>
      </c>
      <c r="AG281" s="177">
        <v>0</v>
      </c>
      <c r="AH281" s="177">
        <v>0</v>
      </c>
      <c r="AI281" s="177">
        <v>0</v>
      </c>
      <c r="AJ281" s="177">
        <f t="shared" ref="AJ281" si="579">ROUND(X281/95.5*3,2)</f>
        <v>62576.41</v>
      </c>
      <c r="AK281" s="177">
        <f t="shared" ref="AK281" si="580">ROUND(X281/95.5*1.5,2)</f>
        <v>31288.21</v>
      </c>
      <c r="AL281" s="445">
        <v>0</v>
      </c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2"/>
      <c r="BD281" s="122"/>
      <c r="BE281" s="122"/>
      <c r="BF281" s="122"/>
      <c r="BG281" s="122"/>
      <c r="BH281" s="122"/>
      <c r="BI281" s="122"/>
      <c r="BJ281" s="122"/>
      <c r="BK281" s="122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Y281" s="125"/>
      <c r="BZ281" s="126"/>
      <c r="CA281" s="127"/>
      <c r="CB281" s="122"/>
      <c r="CC281" s="128"/>
    </row>
    <row r="282" spans="1:82" s="124" customFormat="1" ht="38.25" customHeight="1">
      <c r="A282" s="446" t="s">
        <v>994</v>
      </c>
      <c r="B282" s="447"/>
      <c r="C282" s="425"/>
      <c r="D282" s="426"/>
      <c r="E282" s="425"/>
      <c r="F282" s="425"/>
      <c r="G282" s="425">
        <f t="shared" ref="G282:U282" si="581">ROUND(SUM(G281:G281),2)</f>
        <v>2085880.37</v>
      </c>
      <c r="H282" s="425">
        <f t="shared" si="581"/>
        <v>0</v>
      </c>
      <c r="I282" s="425">
        <f t="shared" si="581"/>
        <v>0</v>
      </c>
      <c r="J282" s="425">
        <f t="shared" si="581"/>
        <v>0</v>
      </c>
      <c r="K282" s="425">
        <f t="shared" si="581"/>
        <v>0</v>
      </c>
      <c r="L282" s="425">
        <f t="shared" si="581"/>
        <v>0</v>
      </c>
      <c r="M282" s="425">
        <f t="shared" si="581"/>
        <v>0</v>
      </c>
      <c r="N282" s="425">
        <f t="shared" si="581"/>
        <v>0</v>
      </c>
      <c r="O282" s="425">
        <f t="shared" si="581"/>
        <v>0</v>
      </c>
      <c r="P282" s="425">
        <f t="shared" si="581"/>
        <v>0</v>
      </c>
      <c r="Q282" s="425">
        <f t="shared" si="581"/>
        <v>0</v>
      </c>
      <c r="R282" s="425">
        <f t="shared" si="581"/>
        <v>0</v>
      </c>
      <c r="S282" s="425">
        <f t="shared" si="581"/>
        <v>0</v>
      </c>
      <c r="T282" s="427">
        <f t="shared" si="581"/>
        <v>0</v>
      </c>
      <c r="U282" s="425">
        <f t="shared" si="581"/>
        <v>0</v>
      </c>
      <c r="V282" s="425" t="s">
        <v>68</v>
      </c>
      <c r="W282" s="425">
        <f t="shared" ref="W282:BB282" si="582">ROUND(SUM(W281:W281),2)</f>
        <v>512.5</v>
      </c>
      <c r="X282" s="425">
        <f t="shared" si="582"/>
        <v>1992015.75</v>
      </c>
      <c r="Y282" s="425">
        <f t="shared" si="582"/>
        <v>0</v>
      </c>
      <c r="Z282" s="425">
        <f t="shared" si="582"/>
        <v>0</v>
      </c>
      <c r="AA282" s="425">
        <f t="shared" si="582"/>
        <v>0</v>
      </c>
      <c r="AB282" s="425">
        <f t="shared" si="582"/>
        <v>0</v>
      </c>
      <c r="AC282" s="425">
        <f t="shared" si="582"/>
        <v>0</v>
      </c>
      <c r="AD282" s="425">
        <f t="shared" si="582"/>
        <v>0</v>
      </c>
      <c r="AE282" s="425">
        <f t="shared" si="582"/>
        <v>0</v>
      </c>
      <c r="AF282" s="425">
        <f t="shared" si="582"/>
        <v>0</v>
      </c>
      <c r="AG282" s="425">
        <f t="shared" si="582"/>
        <v>0</v>
      </c>
      <c r="AH282" s="425">
        <f t="shared" si="582"/>
        <v>0</v>
      </c>
      <c r="AI282" s="425">
        <f t="shared" si="582"/>
        <v>0</v>
      </c>
      <c r="AJ282" s="425">
        <f t="shared" si="582"/>
        <v>62576.41</v>
      </c>
      <c r="AK282" s="425">
        <f t="shared" si="582"/>
        <v>31288.21</v>
      </c>
      <c r="AL282" s="425">
        <f t="shared" si="582"/>
        <v>0</v>
      </c>
      <c r="AM282" s="129">
        <f t="shared" si="582"/>
        <v>0</v>
      </c>
      <c r="AN282" s="129">
        <f t="shared" si="582"/>
        <v>0</v>
      </c>
      <c r="AO282" s="129">
        <f t="shared" si="582"/>
        <v>0</v>
      </c>
      <c r="AP282" s="129">
        <f t="shared" si="582"/>
        <v>0</v>
      </c>
      <c r="AQ282" s="129">
        <f t="shared" si="582"/>
        <v>0</v>
      </c>
      <c r="AR282" s="129">
        <f t="shared" si="582"/>
        <v>0</v>
      </c>
      <c r="AS282" s="129">
        <f t="shared" si="582"/>
        <v>0</v>
      </c>
      <c r="AT282" s="129">
        <f t="shared" si="582"/>
        <v>0</v>
      </c>
      <c r="AU282" s="129">
        <f t="shared" si="582"/>
        <v>0</v>
      </c>
      <c r="AV282" s="129">
        <f t="shared" si="582"/>
        <v>0</v>
      </c>
      <c r="AW282" s="129">
        <f t="shared" si="582"/>
        <v>0</v>
      </c>
      <c r="AX282" s="129">
        <f t="shared" si="582"/>
        <v>0</v>
      </c>
      <c r="AY282" s="129">
        <f t="shared" si="582"/>
        <v>0</v>
      </c>
      <c r="AZ282" s="129">
        <f t="shared" si="582"/>
        <v>0</v>
      </c>
      <c r="BA282" s="129">
        <f t="shared" si="582"/>
        <v>0</v>
      </c>
      <c r="BB282" s="129">
        <f t="shared" si="582"/>
        <v>0</v>
      </c>
      <c r="BC282" s="129">
        <f t="shared" ref="BC282:CD282" si="583">ROUND(SUM(BC281:BC281),2)</f>
        <v>0</v>
      </c>
      <c r="BD282" s="129">
        <f t="shared" si="583"/>
        <v>0</v>
      </c>
      <c r="BE282" s="129">
        <f t="shared" si="583"/>
        <v>0</v>
      </c>
      <c r="BF282" s="129">
        <f t="shared" si="583"/>
        <v>0</v>
      </c>
      <c r="BG282" s="129">
        <f t="shared" si="583"/>
        <v>0</v>
      </c>
      <c r="BH282" s="129">
        <f t="shared" si="583"/>
        <v>0</v>
      </c>
      <c r="BI282" s="129">
        <f t="shared" si="583"/>
        <v>0</v>
      </c>
      <c r="BJ282" s="129">
        <f t="shared" si="583"/>
        <v>0</v>
      </c>
      <c r="BK282" s="129">
        <f t="shared" si="583"/>
        <v>0</v>
      </c>
      <c r="BL282" s="129">
        <f t="shared" si="583"/>
        <v>0</v>
      </c>
      <c r="BM282" s="129">
        <f t="shared" si="583"/>
        <v>0</v>
      </c>
      <c r="BN282" s="129">
        <f t="shared" si="583"/>
        <v>0</v>
      </c>
      <c r="BO282" s="129">
        <f t="shared" si="583"/>
        <v>0</v>
      </c>
      <c r="BP282" s="129">
        <f t="shared" si="583"/>
        <v>0</v>
      </c>
      <c r="BQ282" s="129">
        <f t="shared" si="583"/>
        <v>0</v>
      </c>
      <c r="BR282" s="129">
        <f t="shared" si="583"/>
        <v>0</v>
      </c>
      <c r="BS282" s="129">
        <f t="shared" si="583"/>
        <v>0</v>
      </c>
      <c r="BT282" s="129">
        <f t="shared" si="583"/>
        <v>0</v>
      </c>
      <c r="BU282" s="129">
        <f t="shared" si="583"/>
        <v>0</v>
      </c>
      <c r="BV282" s="129">
        <f t="shared" si="583"/>
        <v>0</v>
      </c>
      <c r="BW282" s="129">
        <f t="shared" si="583"/>
        <v>0</v>
      </c>
      <c r="BX282" s="129">
        <f t="shared" si="583"/>
        <v>0</v>
      </c>
      <c r="BY282" s="129">
        <f t="shared" si="583"/>
        <v>0</v>
      </c>
      <c r="BZ282" s="129">
        <f t="shared" si="583"/>
        <v>0</v>
      </c>
      <c r="CA282" s="129">
        <f t="shared" si="583"/>
        <v>0</v>
      </c>
      <c r="CB282" s="129">
        <f t="shared" si="583"/>
        <v>0</v>
      </c>
      <c r="CC282" s="129">
        <f t="shared" si="583"/>
        <v>0</v>
      </c>
      <c r="CD282" s="129">
        <f t="shared" si="583"/>
        <v>0</v>
      </c>
    </row>
    <row r="283" spans="1:82" s="124" customFormat="1" ht="12" customHeight="1">
      <c r="A283" s="444" t="s">
        <v>95</v>
      </c>
      <c r="B283" s="444"/>
      <c r="C283" s="444"/>
      <c r="D283" s="444"/>
      <c r="E283" s="444"/>
      <c r="F283" s="444"/>
      <c r="G283" s="444"/>
      <c r="H283" s="444"/>
      <c r="I283" s="444"/>
      <c r="J283" s="444"/>
      <c r="K283" s="444"/>
      <c r="L283" s="444"/>
      <c r="M283" s="444"/>
      <c r="N283" s="444"/>
      <c r="O283" s="444"/>
      <c r="P283" s="444"/>
      <c r="Q283" s="444"/>
      <c r="R283" s="444"/>
      <c r="S283" s="444"/>
      <c r="T283" s="444"/>
      <c r="U283" s="444"/>
      <c r="V283" s="444"/>
      <c r="W283" s="444"/>
      <c r="X283" s="444"/>
      <c r="Y283" s="444"/>
      <c r="Z283" s="444"/>
      <c r="AA283" s="444"/>
      <c r="AB283" s="444"/>
      <c r="AC283" s="444"/>
      <c r="AD283" s="444"/>
      <c r="AE283" s="444"/>
      <c r="AF283" s="444"/>
      <c r="AG283" s="444"/>
      <c r="AH283" s="444"/>
      <c r="AI283" s="444"/>
      <c r="AJ283" s="444"/>
      <c r="AK283" s="444"/>
      <c r="AL283" s="445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  <c r="BG283" s="122"/>
      <c r="BH283" s="122"/>
      <c r="BI283" s="122"/>
      <c r="BJ283" s="122"/>
      <c r="BK283" s="122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Y283" s="125"/>
      <c r="BZ283" s="126"/>
      <c r="CA283" s="127"/>
      <c r="CB283" s="122"/>
      <c r="CC283" s="128"/>
    </row>
    <row r="284" spans="1:82" s="124" customFormat="1" ht="12" customHeight="1">
      <c r="A284" s="360">
        <v>204</v>
      </c>
      <c r="B284" s="432" t="s">
        <v>245</v>
      </c>
      <c r="C284" s="425"/>
      <c r="D284" s="426"/>
      <c r="E284" s="425"/>
      <c r="F284" s="425"/>
      <c r="G284" s="362">
        <f>ROUND(H284+U284+X284+Z284+AB284+AD284+AF284+AH284+AI284+AJ284+AK284+AL284,2)</f>
        <v>2621086.7400000002</v>
      </c>
      <c r="H284" s="356">
        <f>I284+K284+M284+O284+Q284+S284</f>
        <v>0</v>
      </c>
      <c r="I284" s="365">
        <v>0</v>
      </c>
      <c r="J284" s="365">
        <v>0</v>
      </c>
      <c r="K284" s="365">
        <v>0</v>
      </c>
      <c r="L284" s="365">
        <v>0</v>
      </c>
      <c r="M284" s="365">
        <v>0</v>
      </c>
      <c r="N284" s="356">
        <v>0</v>
      </c>
      <c r="O284" s="356">
        <v>0</v>
      </c>
      <c r="P284" s="356">
        <v>0</v>
      </c>
      <c r="Q284" s="356">
        <v>0</v>
      </c>
      <c r="R284" s="356">
        <v>0</v>
      </c>
      <c r="S284" s="356">
        <v>0</v>
      </c>
      <c r="T284" s="366">
        <v>0</v>
      </c>
      <c r="U284" s="356">
        <v>0</v>
      </c>
      <c r="V284" s="425" t="s">
        <v>111</v>
      </c>
      <c r="W284" s="439">
        <v>644</v>
      </c>
      <c r="X284" s="356">
        <f t="shared" ref="X284" si="584">ROUND(IF(V284="СК",3856.74,3886.86)*W284,2)</f>
        <v>2503137.84</v>
      </c>
      <c r="Y284" s="177">
        <v>0</v>
      </c>
      <c r="Z284" s="177">
        <v>0</v>
      </c>
      <c r="AA284" s="177">
        <v>0</v>
      </c>
      <c r="AB284" s="177">
        <v>0</v>
      </c>
      <c r="AC284" s="177">
        <v>0</v>
      </c>
      <c r="AD284" s="177">
        <v>0</v>
      </c>
      <c r="AE284" s="177">
        <v>0</v>
      </c>
      <c r="AF284" s="177">
        <v>0</v>
      </c>
      <c r="AG284" s="177">
        <v>0</v>
      </c>
      <c r="AH284" s="177">
        <v>0</v>
      </c>
      <c r="AI284" s="177">
        <v>0</v>
      </c>
      <c r="AJ284" s="177">
        <f t="shared" ref="AJ284" si="585">ROUND(X284/95.5*3,2)</f>
        <v>78632.600000000006</v>
      </c>
      <c r="AK284" s="177">
        <f t="shared" ref="AK284" si="586">ROUND(X284/95.5*1.5,2)</f>
        <v>39316.300000000003</v>
      </c>
      <c r="AL284" s="445">
        <v>0</v>
      </c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Y284" s="125"/>
      <c r="BZ284" s="126"/>
      <c r="CA284" s="127"/>
      <c r="CB284" s="122"/>
      <c r="CC284" s="128"/>
    </row>
    <row r="285" spans="1:82" s="124" customFormat="1" ht="43.5" customHeight="1">
      <c r="A285" s="424" t="s">
        <v>887</v>
      </c>
      <c r="B285" s="424"/>
      <c r="C285" s="425"/>
      <c r="D285" s="426"/>
      <c r="E285" s="425"/>
      <c r="F285" s="425"/>
      <c r="G285" s="425">
        <f>ROUND(SUM(G284:G284),2)</f>
        <v>2621086.7400000002</v>
      </c>
      <c r="H285" s="425">
        <f t="shared" ref="H285:U285" si="587">SUM(H284:H284)</f>
        <v>0</v>
      </c>
      <c r="I285" s="425">
        <f t="shared" si="587"/>
        <v>0</v>
      </c>
      <c r="J285" s="425">
        <f t="shared" si="587"/>
        <v>0</v>
      </c>
      <c r="K285" s="425">
        <f t="shared" si="587"/>
        <v>0</v>
      </c>
      <c r="L285" s="425">
        <f t="shared" si="587"/>
        <v>0</v>
      </c>
      <c r="M285" s="425">
        <f t="shared" si="587"/>
        <v>0</v>
      </c>
      <c r="N285" s="425">
        <f t="shared" si="587"/>
        <v>0</v>
      </c>
      <c r="O285" s="425">
        <f t="shared" si="587"/>
        <v>0</v>
      </c>
      <c r="P285" s="425">
        <f t="shared" si="587"/>
        <v>0</v>
      </c>
      <c r="Q285" s="425">
        <f t="shared" si="587"/>
        <v>0</v>
      </c>
      <c r="R285" s="425">
        <f t="shared" si="587"/>
        <v>0</v>
      </c>
      <c r="S285" s="425">
        <f t="shared" si="587"/>
        <v>0</v>
      </c>
      <c r="T285" s="431">
        <f t="shared" si="587"/>
        <v>0</v>
      </c>
      <c r="U285" s="425">
        <f t="shared" si="587"/>
        <v>0</v>
      </c>
      <c r="V285" s="425" t="s">
        <v>68</v>
      </c>
      <c r="W285" s="425">
        <f t="shared" ref="W285:AL285" si="588">SUM(W284:W284)</f>
        <v>644</v>
      </c>
      <c r="X285" s="425">
        <f t="shared" si="588"/>
        <v>2503137.84</v>
      </c>
      <c r="Y285" s="425">
        <f t="shared" si="588"/>
        <v>0</v>
      </c>
      <c r="Z285" s="425">
        <f t="shared" si="588"/>
        <v>0</v>
      </c>
      <c r="AA285" s="425">
        <f t="shared" si="588"/>
        <v>0</v>
      </c>
      <c r="AB285" s="425">
        <f t="shared" si="588"/>
        <v>0</v>
      </c>
      <c r="AC285" s="425">
        <f t="shared" si="588"/>
        <v>0</v>
      </c>
      <c r="AD285" s="425">
        <f t="shared" si="588"/>
        <v>0</v>
      </c>
      <c r="AE285" s="425">
        <f t="shared" si="588"/>
        <v>0</v>
      </c>
      <c r="AF285" s="425">
        <f t="shared" si="588"/>
        <v>0</v>
      </c>
      <c r="AG285" s="425">
        <f t="shared" si="588"/>
        <v>0</v>
      </c>
      <c r="AH285" s="425">
        <f t="shared" si="588"/>
        <v>0</v>
      </c>
      <c r="AI285" s="425">
        <f t="shared" si="588"/>
        <v>0</v>
      </c>
      <c r="AJ285" s="425">
        <f t="shared" si="588"/>
        <v>78632.600000000006</v>
      </c>
      <c r="AK285" s="425">
        <f t="shared" si="588"/>
        <v>39316.300000000003</v>
      </c>
      <c r="AL285" s="425">
        <f t="shared" si="588"/>
        <v>0</v>
      </c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  <c r="BG285" s="122"/>
      <c r="BH285" s="122"/>
      <c r="BI285" s="122"/>
      <c r="BJ285" s="122"/>
      <c r="BK285" s="122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Y285" s="125"/>
      <c r="BZ285" s="126"/>
      <c r="CA285" s="127"/>
      <c r="CB285" s="122"/>
      <c r="CC285" s="128"/>
    </row>
    <row r="286" spans="1:82" s="124" customFormat="1" ht="12" customHeight="1">
      <c r="A286" s="399" t="s">
        <v>80</v>
      </c>
      <c r="B286" s="400"/>
      <c r="C286" s="400"/>
      <c r="D286" s="400"/>
      <c r="E286" s="400"/>
      <c r="F286" s="400"/>
      <c r="G286" s="400"/>
      <c r="H286" s="400"/>
      <c r="I286" s="400"/>
      <c r="J286" s="400"/>
      <c r="K286" s="400"/>
      <c r="L286" s="400"/>
      <c r="M286" s="400"/>
      <c r="N286" s="400"/>
      <c r="O286" s="400"/>
      <c r="P286" s="400"/>
      <c r="Q286" s="400"/>
      <c r="R286" s="400"/>
      <c r="S286" s="400"/>
      <c r="T286" s="400"/>
      <c r="U286" s="400"/>
      <c r="V286" s="400"/>
      <c r="W286" s="400"/>
      <c r="X286" s="400"/>
      <c r="Y286" s="400"/>
      <c r="Z286" s="400"/>
      <c r="AA286" s="400"/>
      <c r="AB286" s="400"/>
      <c r="AC286" s="400"/>
      <c r="AD286" s="400"/>
      <c r="AE286" s="400"/>
      <c r="AF286" s="400"/>
      <c r="AG286" s="400"/>
      <c r="AH286" s="400"/>
      <c r="AI286" s="400"/>
      <c r="AJ286" s="400"/>
      <c r="AK286" s="400"/>
      <c r="AL286" s="423"/>
      <c r="AN286" s="122" t="e">
        <f>I286/#REF!</f>
        <v>#REF!</v>
      </c>
      <c r="AO286" s="122" t="e">
        <f t="shared" ref="AO286:AO288" si="589">K286/J286</f>
        <v>#DIV/0!</v>
      </c>
      <c r="AP286" s="122" t="e">
        <f t="shared" ref="AP286:AP288" si="590">M286/L286</f>
        <v>#DIV/0!</v>
      </c>
      <c r="AQ286" s="122" t="e">
        <f t="shared" ref="AQ286:AQ288" si="591">O286/N286</f>
        <v>#DIV/0!</v>
      </c>
      <c r="AR286" s="122" t="e">
        <f t="shared" ref="AR286:AR288" si="592">Q286/P286</f>
        <v>#DIV/0!</v>
      </c>
      <c r="AS286" s="122" t="e">
        <f t="shared" ref="AS286:AS288" si="593">S286/R286</f>
        <v>#DIV/0!</v>
      </c>
      <c r="AT286" s="122" t="e">
        <f t="shared" ref="AT286:AT288" si="594">U286/T286</f>
        <v>#DIV/0!</v>
      </c>
      <c r="AU286" s="122" t="e">
        <f t="shared" ref="AU286:AU288" si="595">X286/W286</f>
        <v>#DIV/0!</v>
      </c>
      <c r="AV286" s="122" t="e">
        <f t="shared" ref="AV286:AV288" si="596">Z286/Y286</f>
        <v>#DIV/0!</v>
      </c>
      <c r="AW286" s="122" t="e">
        <f t="shared" ref="AW286:AW288" si="597">AB286/AA286</f>
        <v>#DIV/0!</v>
      </c>
      <c r="AX286" s="122" t="e">
        <f t="shared" ref="AX286:AX288" si="598">AH286/AG286</f>
        <v>#DIV/0!</v>
      </c>
      <c r="AY286" s="122" t="e">
        <f>AI286/#REF!</f>
        <v>#REF!</v>
      </c>
      <c r="AZ286" s="122">
        <v>730.08</v>
      </c>
      <c r="BA286" s="122">
        <v>2070.12</v>
      </c>
      <c r="BB286" s="122">
        <v>848.92</v>
      </c>
      <c r="BC286" s="122">
        <v>819.73</v>
      </c>
      <c r="BD286" s="122">
        <v>611.5</v>
      </c>
      <c r="BE286" s="122">
        <v>1080.04</v>
      </c>
      <c r="BF286" s="122">
        <v>2671800.0099999998</v>
      </c>
      <c r="BG286" s="122">
        <f t="shared" ref="BG286:BG288" si="599">IF(V286="ПК",4607.6,4422.85)</f>
        <v>4422.8500000000004</v>
      </c>
      <c r="BH286" s="122">
        <v>8748.57</v>
      </c>
      <c r="BI286" s="122">
        <v>3389.61</v>
      </c>
      <c r="BJ286" s="122">
        <v>5995.76</v>
      </c>
      <c r="BK286" s="122">
        <v>548.62</v>
      </c>
      <c r="BL286" s="123" t="e">
        <f t="shared" ref="BL286:BL288" si="600">IF(AN286&gt;AZ286, "+", " ")</f>
        <v>#REF!</v>
      </c>
      <c r="BM286" s="123" t="e">
        <f t="shared" ref="BM286:BM288" si="601">IF(AO286&gt;BA286, "+", " ")</f>
        <v>#DIV/0!</v>
      </c>
      <c r="BN286" s="123" t="e">
        <f t="shared" ref="BN286:BN288" si="602">IF(AP286&gt;BB286, "+", " ")</f>
        <v>#DIV/0!</v>
      </c>
      <c r="BO286" s="123" t="e">
        <f t="shared" ref="BO286:BO288" si="603">IF(AQ286&gt;BC286, "+", " ")</f>
        <v>#DIV/0!</v>
      </c>
      <c r="BP286" s="123" t="e">
        <f t="shared" ref="BP286:BP288" si="604">IF(AR286&gt;BD286, "+", " ")</f>
        <v>#DIV/0!</v>
      </c>
      <c r="BQ286" s="123" t="e">
        <f t="shared" ref="BQ286:BQ288" si="605">IF(AS286&gt;BE286, "+", " ")</f>
        <v>#DIV/0!</v>
      </c>
      <c r="BR286" s="123" t="e">
        <f t="shared" ref="BR286:BR288" si="606">IF(AT286&gt;BF286, "+", " ")</f>
        <v>#DIV/0!</v>
      </c>
      <c r="BS286" s="123" t="e">
        <f t="shared" ref="BS286:BS288" si="607">IF(AU286&gt;BG286, "+", " ")</f>
        <v>#DIV/0!</v>
      </c>
      <c r="BT286" s="123" t="e">
        <f t="shared" ref="BT286:BT288" si="608">IF(AV286&gt;BH286, "+", " ")</f>
        <v>#DIV/0!</v>
      </c>
      <c r="BU286" s="123" t="e">
        <f t="shared" ref="BU286:BU288" si="609">IF(AW286&gt;BI286, "+", " ")</f>
        <v>#DIV/0!</v>
      </c>
      <c r="BV286" s="123" t="e">
        <f t="shared" ref="BV286:BV288" si="610">IF(AX286&gt;BJ286, "+", " ")</f>
        <v>#DIV/0!</v>
      </c>
      <c r="BW286" s="123" t="e">
        <f t="shared" ref="BW286:BW288" si="611">IF(AY286&gt;BK286, "+", " ")</f>
        <v>#REF!</v>
      </c>
      <c r="BY286" s="125" t="e">
        <f t="shared" ref="BY286:BY296" si="612">AJ286/G286*100</f>
        <v>#DIV/0!</v>
      </c>
      <c r="BZ286" s="126" t="e">
        <f t="shared" ref="BZ286:BZ296" si="613">AK286/G286*100</f>
        <v>#DIV/0!</v>
      </c>
      <c r="CA286" s="127" t="e">
        <f t="shared" ref="CA286:CA296" si="614">G286/W286</f>
        <v>#DIV/0!</v>
      </c>
      <c r="CB286" s="122">
        <f t="shared" ref="CB286:CB288" si="615">IF(V286="ПК",4814.95,4621.88)</f>
        <v>4621.88</v>
      </c>
      <c r="CC286" s="128" t="e">
        <f t="shared" ref="CC286:CC288" si="616">IF(CA286&gt;CB286, "+", " ")</f>
        <v>#DIV/0!</v>
      </c>
    </row>
    <row r="287" spans="1:82" s="124" customFormat="1" ht="12" customHeight="1">
      <c r="A287" s="360">
        <v>205</v>
      </c>
      <c r="B287" s="432" t="s">
        <v>246</v>
      </c>
      <c r="C287" s="356">
        <v>894.2</v>
      </c>
      <c r="D287" s="370"/>
      <c r="E287" s="356"/>
      <c r="F287" s="356"/>
      <c r="G287" s="362">
        <f>ROUND(H287+U287+X287+Z287+AB287+AD287+AF287+AH287+AI287+AJ287+AK287+AL287,2)</f>
        <v>2543756.5499999998</v>
      </c>
      <c r="H287" s="356">
        <f>I287+K287+M287+O287+Q287+S287</f>
        <v>0</v>
      </c>
      <c r="I287" s="365">
        <v>0</v>
      </c>
      <c r="J287" s="365">
        <v>0</v>
      </c>
      <c r="K287" s="365">
        <v>0</v>
      </c>
      <c r="L287" s="365">
        <v>0</v>
      </c>
      <c r="M287" s="365">
        <v>0</v>
      </c>
      <c r="N287" s="356">
        <v>0</v>
      </c>
      <c r="O287" s="356">
        <v>0</v>
      </c>
      <c r="P287" s="356">
        <v>0</v>
      </c>
      <c r="Q287" s="356">
        <v>0</v>
      </c>
      <c r="R287" s="356">
        <v>0</v>
      </c>
      <c r="S287" s="356">
        <v>0</v>
      </c>
      <c r="T287" s="366">
        <v>0</v>
      </c>
      <c r="U287" s="356">
        <v>0</v>
      </c>
      <c r="V287" s="369" t="s">
        <v>111</v>
      </c>
      <c r="W287" s="448">
        <v>625</v>
      </c>
      <c r="X287" s="356">
        <f t="shared" ref="X287" si="617">ROUND(IF(V287="СК",3856.74,3886.86)*W287,2)</f>
        <v>2429287.5</v>
      </c>
      <c r="Y287" s="177">
        <v>0</v>
      </c>
      <c r="Z287" s="177">
        <v>0</v>
      </c>
      <c r="AA287" s="177">
        <v>0</v>
      </c>
      <c r="AB287" s="177">
        <v>0</v>
      </c>
      <c r="AC287" s="177">
        <v>0</v>
      </c>
      <c r="AD287" s="177">
        <v>0</v>
      </c>
      <c r="AE287" s="177">
        <v>0</v>
      </c>
      <c r="AF287" s="177">
        <v>0</v>
      </c>
      <c r="AG287" s="177">
        <v>0</v>
      </c>
      <c r="AH287" s="177">
        <v>0</v>
      </c>
      <c r="AI287" s="177">
        <v>0</v>
      </c>
      <c r="AJ287" s="177">
        <f t="shared" ref="AJ287" si="618">ROUND(X287/95.5*3,2)</f>
        <v>76312.7</v>
      </c>
      <c r="AK287" s="177">
        <f t="shared" ref="AK287" si="619">ROUND(X287/95.5*1.5,2)</f>
        <v>38156.35</v>
      </c>
      <c r="AL287" s="177">
        <v>0</v>
      </c>
      <c r="AN287" s="122" t="e">
        <f>I287/#REF!</f>
        <v>#REF!</v>
      </c>
      <c r="AO287" s="122" t="e">
        <f t="shared" si="589"/>
        <v>#DIV/0!</v>
      </c>
      <c r="AP287" s="122" t="e">
        <f t="shared" si="590"/>
        <v>#DIV/0!</v>
      </c>
      <c r="AQ287" s="122" t="e">
        <f t="shared" si="591"/>
        <v>#DIV/0!</v>
      </c>
      <c r="AR287" s="122" t="e">
        <f t="shared" si="592"/>
        <v>#DIV/0!</v>
      </c>
      <c r="AS287" s="122" t="e">
        <f t="shared" si="593"/>
        <v>#DIV/0!</v>
      </c>
      <c r="AT287" s="122" t="e">
        <f t="shared" si="594"/>
        <v>#DIV/0!</v>
      </c>
      <c r="AU287" s="122">
        <f t="shared" si="595"/>
        <v>3886.86</v>
      </c>
      <c r="AV287" s="122" t="e">
        <f t="shared" si="596"/>
        <v>#DIV/0!</v>
      </c>
      <c r="AW287" s="122" t="e">
        <f t="shared" si="597"/>
        <v>#DIV/0!</v>
      </c>
      <c r="AX287" s="122" t="e">
        <f t="shared" si="598"/>
        <v>#DIV/0!</v>
      </c>
      <c r="AY287" s="122" t="e">
        <f>AI287/#REF!</f>
        <v>#REF!</v>
      </c>
      <c r="AZ287" s="122">
        <v>730.08</v>
      </c>
      <c r="BA287" s="122">
        <v>2070.12</v>
      </c>
      <c r="BB287" s="122">
        <v>848.92</v>
      </c>
      <c r="BC287" s="122">
        <v>819.73</v>
      </c>
      <c r="BD287" s="122">
        <v>611.5</v>
      </c>
      <c r="BE287" s="122">
        <v>1080.04</v>
      </c>
      <c r="BF287" s="122">
        <v>2671800.0099999998</v>
      </c>
      <c r="BG287" s="122">
        <f t="shared" si="599"/>
        <v>4607.6000000000004</v>
      </c>
      <c r="BH287" s="122">
        <v>8748.57</v>
      </c>
      <c r="BI287" s="122">
        <v>3389.61</v>
      </c>
      <c r="BJ287" s="122">
        <v>5995.76</v>
      </c>
      <c r="BK287" s="122">
        <v>548.62</v>
      </c>
      <c r="BL287" s="123" t="e">
        <f t="shared" si="600"/>
        <v>#REF!</v>
      </c>
      <c r="BM287" s="123" t="e">
        <f t="shared" si="601"/>
        <v>#DIV/0!</v>
      </c>
      <c r="BN287" s="123" t="e">
        <f t="shared" si="602"/>
        <v>#DIV/0!</v>
      </c>
      <c r="BO287" s="123" t="e">
        <f t="shared" si="603"/>
        <v>#DIV/0!</v>
      </c>
      <c r="BP287" s="123" t="e">
        <f t="shared" si="604"/>
        <v>#DIV/0!</v>
      </c>
      <c r="BQ287" s="123" t="e">
        <f t="shared" si="605"/>
        <v>#DIV/0!</v>
      </c>
      <c r="BR287" s="123" t="e">
        <f t="shared" si="606"/>
        <v>#DIV/0!</v>
      </c>
      <c r="BS287" s="123" t="str">
        <f t="shared" si="607"/>
        <v xml:space="preserve"> </v>
      </c>
      <c r="BT287" s="123" t="e">
        <f t="shared" si="608"/>
        <v>#DIV/0!</v>
      </c>
      <c r="BU287" s="123" t="e">
        <f t="shared" si="609"/>
        <v>#DIV/0!</v>
      </c>
      <c r="BV287" s="123" t="e">
        <f t="shared" si="610"/>
        <v>#DIV/0!</v>
      </c>
      <c r="BW287" s="123" t="e">
        <f t="shared" si="611"/>
        <v>#REF!</v>
      </c>
      <c r="BY287" s="125">
        <f t="shared" si="612"/>
        <v>3.0000001375917833</v>
      </c>
      <c r="BZ287" s="126">
        <f t="shared" si="613"/>
        <v>1.5000000687958917</v>
      </c>
      <c r="CA287" s="127">
        <f t="shared" si="614"/>
        <v>4070.0104799999999</v>
      </c>
      <c r="CB287" s="122">
        <f t="shared" si="615"/>
        <v>4814.95</v>
      </c>
      <c r="CC287" s="128" t="str">
        <f t="shared" si="616"/>
        <v xml:space="preserve"> </v>
      </c>
    </row>
    <row r="288" spans="1:82" s="124" customFormat="1" ht="43.5" customHeight="1">
      <c r="A288" s="374" t="s">
        <v>81</v>
      </c>
      <c r="B288" s="374"/>
      <c r="C288" s="356">
        <f>SUM(C287)</f>
        <v>894.2</v>
      </c>
      <c r="D288" s="413"/>
      <c r="E288" s="369"/>
      <c r="F288" s="369"/>
      <c r="G288" s="356">
        <f>ROUND(SUM(G287),2)</f>
        <v>2543756.5499999998</v>
      </c>
      <c r="H288" s="356">
        <f t="shared" ref="H288:AL288" si="620">SUM(H287)</f>
        <v>0</v>
      </c>
      <c r="I288" s="356">
        <f t="shared" si="620"/>
        <v>0</v>
      </c>
      <c r="J288" s="356">
        <f t="shared" si="620"/>
        <v>0</v>
      </c>
      <c r="K288" s="356">
        <f t="shared" si="620"/>
        <v>0</v>
      </c>
      <c r="L288" s="356">
        <f t="shared" si="620"/>
        <v>0</v>
      </c>
      <c r="M288" s="356">
        <f t="shared" si="620"/>
        <v>0</v>
      </c>
      <c r="N288" s="356">
        <f t="shared" si="620"/>
        <v>0</v>
      </c>
      <c r="O288" s="356">
        <f t="shared" si="620"/>
        <v>0</v>
      </c>
      <c r="P288" s="356">
        <f t="shared" si="620"/>
        <v>0</v>
      </c>
      <c r="Q288" s="356">
        <f t="shared" si="620"/>
        <v>0</v>
      </c>
      <c r="R288" s="356">
        <f t="shared" si="620"/>
        <v>0</v>
      </c>
      <c r="S288" s="356">
        <f t="shared" si="620"/>
        <v>0</v>
      </c>
      <c r="T288" s="366">
        <f t="shared" si="620"/>
        <v>0</v>
      </c>
      <c r="U288" s="356">
        <f t="shared" si="620"/>
        <v>0</v>
      </c>
      <c r="V288" s="369" t="s">
        <v>68</v>
      </c>
      <c r="W288" s="356">
        <f t="shared" si="620"/>
        <v>625</v>
      </c>
      <c r="X288" s="356">
        <f t="shared" si="620"/>
        <v>2429287.5</v>
      </c>
      <c r="Y288" s="356">
        <f t="shared" si="620"/>
        <v>0</v>
      </c>
      <c r="Z288" s="356">
        <f t="shared" si="620"/>
        <v>0</v>
      </c>
      <c r="AA288" s="356">
        <f t="shared" si="620"/>
        <v>0</v>
      </c>
      <c r="AB288" s="356">
        <f t="shared" si="620"/>
        <v>0</v>
      </c>
      <c r="AC288" s="356">
        <f t="shared" si="620"/>
        <v>0</v>
      </c>
      <c r="AD288" s="356">
        <f t="shared" si="620"/>
        <v>0</v>
      </c>
      <c r="AE288" s="356">
        <f t="shared" si="620"/>
        <v>0</v>
      </c>
      <c r="AF288" s="356">
        <f t="shared" si="620"/>
        <v>0</v>
      </c>
      <c r="AG288" s="356">
        <f t="shared" si="620"/>
        <v>0</v>
      </c>
      <c r="AH288" s="356">
        <f t="shared" si="620"/>
        <v>0</v>
      </c>
      <c r="AI288" s="356">
        <f t="shared" si="620"/>
        <v>0</v>
      </c>
      <c r="AJ288" s="356">
        <f t="shared" si="620"/>
        <v>76312.7</v>
      </c>
      <c r="AK288" s="356">
        <f t="shared" si="620"/>
        <v>38156.35</v>
      </c>
      <c r="AL288" s="356">
        <f t="shared" si="620"/>
        <v>0</v>
      </c>
      <c r="AN288" s="122" t="e">
        <f>I288/#REF!</f>
        <v>#REF!</v>
      </c>
      <c r="AO288" s="122" t="e">
        <f t="shared" si="589"/>
        <v>#DIV/0!</v>
      </c>
      <c r="AP288" s="122" t="e">
        <f t="shared" si="590"/>
        <v>#DIV/0!</v>
      </c>
      <c r="AQ288" s="122" t="e">
        <f t="shared" si="591"/>
        <v>#DIV/0!</v>
      </c>
      <c r="AR288" s="122" t="e">
        <f t="shared" si="592"/>
        <v>#DIV/0!</v>
      </c>
      <c r="AS288" s="122" t="e">
        <f t="shared" si="593"/>
        <v>#DIV/0!</v>
      </c>
      <c r="AT288" s="122" t="e">
        <f t="shared" si="594"/>
        <v>#DIV/0!</v>
      </c>
      <c r="AU288" s="122">
        <f t="shared" si="595"/>
        <v>3886.86</v>
      </c>
      <c r="AV288" s="122" t="e">
        <f t="shared" si="596"/>
        <v>#DIV/0!</v>
      </c>
      <c r="AW288" s="122" t="e">
        <f t="shared" si="597"/>
        <v>#DIV/0!</v>
      </c>
      <c r="AX288" s="122" t="e">
        <f t="shared" si="598"/>
        <v>#DIV/0!</v>
      </c>
      <c r="AY288" s="122" t="e">
        <f>AI288/#REF!</f>
        <v>#REF!</v>
      </c>
      <c r="AZ288" s="122">
        <v>730.08</v>
      </c>
      <c r="BA288" s="122">
        <v>2070.12</v>
      </c>
      <c r="BB288" s="122">
        <v>848.92</v>
      </c>
      <c r="BC288" s="122">
        <v>819.73</v>
      </c>
      <c r="BD288" s="122">
        <v>611.5</v>
      </c>
      <c r="BE288" s="122">
        <v>1080.04</v>
      </c>
      <c r="BF288" s="122">
        <v>2671800.0099999998</v>
      </c>
      <c r="BG288" s="122">
        <f t="shared" si="599"/>
        <v>4422.8500000000004</v>
      </c>
      <c r="BH288" s="122">
        <v>8748.57</v>
      </c>
      <c r="BI288" s="122">
        <v>3389.61</v>
      </c>
      <c r="BJ288" s="122">
        <v>5995.76</v>
      </c>
      <c r="BK288" s="122">
        <v>548.62</v>
      </c>
      <c r="BL288" s="123" t="e">
        <f t="shared" si="600"/>
        <v>#REF!</v>
      </c>
      <c r="BM288" s="123" t="e">
        <f t="shared" si="601"/>
        <v>#DIV/0!</v>
      </c>
      <c r="BN288" s="123" t="e">
        <f t="shared" si="602"/>
        <v>#DIV/0!</v>
      </c>
      <c r="BO288" s="123" t="e">
        <f t="shared" si="603"/>
        <v>#DIV/0!</v>
      </c>
      <c r="BP288" s="123" t="e">
        <f t="shared" si="604"/>
        <v>#DIV/0!</v>
      </c>
      <c r="BQ288" s="123" t="e">
        <f t="shared" si="605"/>
        <v>#DIV/0!</v>
      </c>
      <c r="BR288" s="123" t="e">
        <f t="shared" si="606"/>
        <v>#DIV/0!</v>
      </c>
      <c r="BS288" s="123" t="str">
        <f t="shared" si="607"/>
        <v xml:space="preserve"> </v>
      </c>
      <c r="BT288" s="123" t="e">
        <f t="shared" si="608"/>
        <v>#DIV/0!</v>
      </c>
      <c r="BU288" s="123" t="e">
        <f t="shared" si="609"/>
        <v>#DIV/0!</v>
      </c>
      <c r="BV288" s="123" t="e">
        <f t="shared" si="610"/>
        <v>#DIV/0!</v>
      </c>
      <c r="BW288" s="123" t="e">
        <f t="shared" si="611"/>
        <v>#REF!</v>
      </c>
      <c r="BY288" s="125">
        <f t="shared" si="612"/>
        <v>3.0000001375917833</v>
      </c>
      <c r="BZ288" s="126">
        <f t="shared" si="613"/>
        <v>1.5000000687958917</v>
      </c>
      <c r="CA288" s="127">
        <f t="shared" si="614"/>
        <v>4070.0104799999999</v>
      </c>
      <c r="CB288" s="122">
        <f t="shared" si="615"/>
        <v>4621.88</v>
      </c>
      <c r="CC288" s="128" t="str">
        <f t="shared" si="616"/>
        <v xml:space="preserve"> </v>
      </c>
    </row>
    <row r="289" spans="1:81" s="124" customFormat="1" ht="12" customHeight="1">
      <c r="A289" s="358" t="s">
        <v>5</v>
      </c>
      <c r="B289" s="359"/>
      <c r="C289" s="359"/>
      <c r="D289" s="359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359"/>
      <c r="Y289" s="359"/>
      <c r="Z289" s="359"/>
      <c r="AA289" s="359"/>
      <c r="AB289" s="359"/>
      <c r="AC289" s="359"/>
      <c r="AD289" s="359"/>
      <c r="AE289" s="359"/>
      <c r="AF289" s="359"/>
      <c r="AG289" s="359"/>
      <c r="AH289" s="359"/>
      <c r="AI289" s="359"/>
      <c r="AJ289" s="359"/>
      <c r="AK289" s="359"/>
      <c r="AL289" s="434"/>
      <c r="AN289" s="122" t="e">
        <f>I289/#REF!</f>
        <v>#REF!</v>
      </c>
      <c r="AO289" s="122" t="e">
        <f t="shared" ref="AO289:AO296" si="621">K289/J289</f>
        <v>#DIV/0!</v>
      </c>
      <c r="AP289" s="122" t="e">
        <f t="shared" ref="AP289:AP296" si="622">M289/L289</f>
        <v>#DIV/0!</v>
      </c>
      <c r="AQ289" s="122" t="e">
        <f t="shared" ref="AQ289:AQ296" si="623">O289/N289</f>
        <v>#DIV/0!</v>
      </c>
      <c r="AR289" s="122" t="e">
        <f t="shared" ref="AR289:AR296" si="624">Q289/P289</f>
        <v>#DIV/0!</v>
      </c>
      <c r="AS289" s="122" t="e">
        <f t="shared" ref="AS289:AS296" si="625">S289/R289</f>
        <v>#DIV/0!</v>
      </c>
      <c r="AT289" s="122" t="e">
        <f t="shared" ref="AT289:AT296" si="626">U289/T289</f>
        <v>#DIV/0!</v>
      </c>
      <c r="AU289" s="122" t="e">
        <f t="shared" ref="AU289:AU296" si="627">X289/W289</f>
        <v>#DIV/0!</v>
      </c>
      <c r="AV289" s="122" t="e">
        <f t="shared" ref="AV289:AV296" si="628">Z289/Y289</f>
        <v>#DIV/0!</v>
      </c>
      <c r="AW289" s="122" t="e">
        <f t="shared" ref="AW289:AW296" si="629">AB289/AA289</f>
        <v>#DIV/0!</v>
      </c>
      <c r="AX289" s="122" t="e">
        <f t="shared" ref="AX289:AX296" si="630">AH289/AG289</f>
        <v>#DIV/0!</v>
      </c>
      <c r="AY289" s="122" t="e">
        <f>AI289/#REF!</f>
        <v>#REF!</v>
      </c>
      <c r="AZ289" s="122">
        <v>730.08</v>
      </c>
      <c r="BA289" s="122">
        <v>2070.12</v>
      </c>
      <c r="BB289" s="122">
        <v>848.92</v>
      </c>
      <c r="BC289" s="122">
        <v>819.73</v>
      </c>
      <c r="BD289" s="122">
        <v>611.5</v>
      </c>
      <c r="BE289" s="122">
        <v>1080.04</v>
      </c>
      <c r="BF289" s="122">
        <v>2671800.0099999998</v>
      </c>
      <c r="BG289" s="122">
        <f t="shared" ref="BG289:BG296" si="631">IF(V289="ПК",4607.6,4422.85)</f>
        <v>4422.8500000000004</v>
      </c>
      <c r="BH289" s="122">
        <v>8748.57</v>
      </c>
      <c r="BI289" s="122">
        <v>3389.61</v>
      </c>
      <c r="BJ289" s="122">
        <v>5995.76</v>
      </c>
      <c r="BK289" s="122">
        <v>548.62</v>
      </c>
      <c r="BL289" s="123" t="e">
        <f t="shared" ref="BL289:BW296" si="632">IF(AN289&gt;AZ289, "+", " ")</f>
        <v>#REF!</v>
      </c>
      <c r="BM289" s="123" t="e">
        <f t="shared" si="632"/>
        <v>#DIV/0!</v>
      </c>
      <c r="BN289" s="123" t="e">
        <f t="shared" si="632"/>
        <v>#DIV/0!</v>
      </c>
      <c r="BO289" s="123" t="e">
        <f t="shared" si="632"/>
        <v>#DIV/0!</v>
      </c>
      <c r="BP289" s="123" t="e">
        <f t="shared" si="632"/>
        <v>#DIV/0!</v>
      </c>
      <c r="BQ289" s="123" t="e">
        <f t="shared" si="632"/>
        <v>#DIV/0!</v>
      </c>
      <c r="BR289" s="123" t="e">
        <f t="shared" si="632"/>
        <v>#DIV/0!</v>
      </c>
      <c r="BS289" s="123" t="e">
        <f t="shared" si="632"/>
        <v>#DIV/0!</v>
      </c>
      <c r="BT289" s="123" t="e">
        <f t="shared" si="632"/>
        <v>#DIV/0!</v>
      </c>
      <c r="BU289" s="123" t="e">
        <f t="shared" si="632"/>
        <v>#DIV/0!</v>
      </c>
      <c r="BV289" s="123" t="e">
        <f t="shared" si="632"/>
        <v>#DIV/0!</v>
      </c>
      <c r="BW289" s="123" t="e">
        <f t="shared" si="632"/>
        <v>#REF!</v>
      </c>
      <c r="BY289" s="125" t="e">
        <f t="shared" si="612"/>
        <v>#DIV/0!</v>
      </c>
      <c r="BZ289" s="126" t="e">
        <f t="shared" si="613"/>
        <v>#DIV/0!</v>
      </c>
      <c r="CA289" s="127" t="e">
        <f t="shared" si="614"/>
        <v>#DIV/0!</v>
      </c>
      <c r="CB289" s="122">
        <f t="shared" ref="CB289:CB296" si="633">IF(V289="ПК",4814.95,4621.88)</f>
        <v>4621.88</v>
      </c>
      <c r="CC289" s="128" t="e">
        <f t="shared" ref="CC289:CC296" si="634">IF(CA289&gt;CB289, "+", " ")</f>
        <v>#DIV/0!</v>
      </c>
    </row>
    <row r="290" spans="1:81" s="124" customFormat="1" ht="12" customHeight="1">
      <c r="A290" s="360">
        <v>206</v>
      </c>
      <c r="B290" s="178" t="s">
        <v>894</v>
      </c>
      <c r="C290" s="356">
        <v>909.2</v>
      </c>
      <c r="D290" s="370"/>
      <c r="E290" s="356"/>
      <c r="F290" s="356"/>
      <c r="G290" s="362">
        <f>ROUND(H290+U290+X290+Z290+AB290+AD290+AF290+AH290+AI290+AJ290+AK290+AL290,2)</f>
        <v>2301928.59</v>
      </c>
      <c r="H290" s="356">
        <f>I290+K290+M290+O290+Q290+S290</f>
        <v>0</v>
      </c>
      <c r="I290" s="365">
        <v>0</v>
      </c>
      <c r="J290" s="365">
        <v>0</v>
      </c>
      <c r="K290" s="365">
        <v>0</v>
      </c>
      <c r="L290" s="365">
        <v>0</v>
      </c>
      <c r="M290" s="365">
        <v>0</v>
      </c>
      <c r="N290" s="356">
        <v>0</v>
      </c>
      <c r="O290" s="356">
        <v>0</v>
      </c>
      <c r="P290" s="356">
        <v>0</v>
      </c>
      <c r="Q290" s="356">
        <v>0</v>
      </c>
      <c r="R290" s="356">
        <v>0</v>
      </c>
      <c r="S290" s="356">
        <v>0</v>
      </c>
      <c r="T290" s="366">
        <v>0</v>
      </c>
      <c r="U290" s="356">
        <v>0</v>
      </c>
      <c r="V290" s="356" t="s">
        <v>112</v>
      </c>
      <c r="W290" s="177">
        <v>570</v>
      </c>
      <c r="X290" s="356">
        <f t="shared" ref="X290:X291" si="635">ROUND(IF(V290="СК",3856.74,3886.86)*W290,2)</f>
        <v>2198341.7999999998</v>
      </c>
      <c r="Y290" s="177">
        <v>0</v>
      </c>
      <c r="Z290" s="177">
        <v>0</v>
      </c>
      <c r="AA290" s="177">
        <v>0</v>
      </c>
      <c r="AB290" s="177">
        <v>0</v>
      </c>
      <c r="AC290" s="177">
        <v>0</v>
      </c>
      <c r="AD290" s="177">
        <v>0</v>
      </c>
      <c r="AE290" s="177">
        <v>0</v>
      </c>
      <c r="AF290" s="177">
        <v>0</v>
      </c>
      <c r="AG290" s="177">
        <v>0</v>
      </c>
      <c r="AH290" s="177">
        <v>0</v>
      </c>
      <c r="AI290" s="177">
        <v>0</v>
      </c>
      <c r="AJ290" s="177">
        <f t="shared" ref="AJ290:AJ291" si="636">ROUND(X290/95.5*3,2)</f>
        <v>69057.86</v>
      </c>
      <c r="AK290" s="177">
        <f t="shared" ref="AK290:AK291" si="637">ROUND(X290/95.5*1.5,2)</f>
        <v>34528.93</v>
      </c>
      <c r="AL290" s="177">
        <v>0</v>
      </c>
      <c r="AN290" s="122" t="e">
        <f>I290/#REF!</f>
        <v>#REF!</v>
      </c>
      <c r="AO290" s="122" t="e">
        <f t="shared" si="621"/>
        <v>#DIV/0!</v>
      </c>
      <c r="AP290" s="122" t="e">
        <f t="shared" si="622"/>
        <v>#DIV/0!</v>
      </c>
      <c r="AQ290" s="122" t="e">
        <f t="shared" si="623"/>
        <v>#DIV/0!</v>
      </c>
      <c r="AR290" s="122" t="e">
        <f t="shared" si="624"/>
        <v>#DIV/0!</v>
      </c>
      <c r="AS290" s="122" t="e">
        <f t="shared" si="625"/>
        <v>#DIV/0!</v>
      </c>
      <c r="AT290" s="122" t="e">
        <f t="shared" si="626"/>
        <v>#DIV/0!</v>
      </c>
      <c r="AU290" s="122">
        <f t="shared" si="627"/>
        <v>3856.74</v>
      </c>
      <c r="AV290" s="122" t="e">
        <f t="shared" si="628"/>
        <v>#DIV/0!</v>
      </c>
      <c r="AW290" s="122" t="e">
        <f t="shared" si="629"/>
        <v>#DIV/0!</v>
      </c>
      <c r="AX290" s="122" t="e">
        <f t="shared" si="630"/>
        <v>#DIV/0!</v>
      </c>
      <c r="AY290" s="122" t="e">
        <f>AI290/#REF!</f>
        <v>#REF!</v>
      </c>
      <c r="AZ290" s="122">
        <v>730.08</v>
      </c>
      <c r="BA290" s="122">
        <v>2070.12</v>
      </c>
      <c r="BB290" s="122">
        <v>848.92</v>
      </c>
      <c r="BC290" s="122">
        <v>819.73</v>
      </c>
      <c r="BD290" s="122">
        <v>611.5</v>
      </c>
      <c r="BE290" s="122">
        <v>1080.04</v>
      </c>
      <c r="BF290" s="122">
        <v>2671800.0099999998</v>
      </c>
      <c r="BG290" s="122">
        <f t="shared" si="631"/>
        <v>4422.8500000000004</v>
      </c>
      <c r="BH290" s="122">
        <v>8748.57</v>
      </c>
      <c r="BI290" s="122">
        <v>3389.61</v>
      </c>
      <c r="BJ290" s="122">
        <v>5995.76</v>
      </c>
      <c r="BK290" s="122">
        <v>548.62</v>
      </c>
      <c r="BL290" s="123" t="e">
        <f t="shared" si="632"/>
        <v>#REF!</v>
      </c>
      <c r="BM290" s="123" t="e">
        <f t="shared" si="632"/>
        <v>#DIV/0!</v>
      </c>
      <c r="BN290" s="123" t="e">
        <f t="shared" si="632"/>
        <v>#DIV/0!</v>
      </c>
      <c r="BO290" s="123" t="e">
        <f t="shared" si="632"/>
        <v>#DIV/0!</v>
      </c>
      <c r="BP290" s="123" t="e">
        <f t="shared" si="632"/>
        <v>#DIV/0!</v>
      </c>
      <c r="BQ290" s="123" t="e">
        <f t="shared" si="632"/>
        <v>#DIV/0!</v>
      </c>
      <c r="BR290" s="123" t="e">
        <f t="shared" si="632"/>
        <v>#DIV/0!</v>
      </c>
      <c r="BS290" s="123" t="str">
        <f t="shared" si="632"/>
        <v xml:space="preserve"> </v>
      </c>
      <c r="BT290" s="123" t="e">
        <f t="shared" si="632"/>
        <v>#DIV/0!</v>
      </c>
      <c r="BU290" s="123" t="e">
        <f t="shared" si="632"/>
        <v>#DIV/0!</v>
      </c>
      <c r="BV290" s="123" t="e">
        <f t="shared" si="632"/>
        <v>#DIV/0!</v>
      </c>
      <c r="BW290" s="123" t="e">
        <f t="shared" si="632"/>
        <v>#REF!</v>
      </c>
      <c r="BY290" s="125">
        <f t="shared" si="612"/>
        <v>3.0000000999162184</v>
      </c>
      <c r="BZ290" s="126">
        <f t="shared" si="613"/>
        <v>1.5000000499581092</v>
      </c>
      <c r="CA290" s="127">
        <f t="shared" si="614"/>
        <v>4038.4712105263156</v>
      </c>
      <c r="CB290" s="122">
        <f t="shared" si="633"/>
        <v>4621.88</v>
      </c>
      <c r="CC290" s="128" t="str">
        <f t="shared" si="634"/>
        <v xml:space="preserve"> </v>
      </c>
    </row>
    <row r="291" spans="1:81" s="124" customFormat="1" ht="12" customHeight="1">
      <c r="A291" s="360">
        <v>207</v>
      </c>
      <c r="B291" s="178" t="s">
        <v>895</v>
      </c>
      <c r="C291" s="356">
        <f>444.5+117.9</f>
        <v>562.4</v>
      </c>
      <c r="D291" s="370"/>
      <c r="E291" s="356"/>
      <c r="F291" s="356"/>
      <c r="G291" s="362">
        <f>ROUND(H291+U291+X291+Z291+AB291+AD291+AF291+AH291+AI291+AJ291+AK291+AL291,2)</f>
        <v>2164620.5699999998</v>
      </c>
      <c r="H291" s="356">
        <f>I291+K291+M291+O291+Q291+S291</f>
        <v>0</v>
      </c>
      <c r="I291" s="365">
        <v>0</v>
      </c>
      <c r="J291" s="365">
        <v>0</v>
      </c>
      <c r="K291" s="365">
        <v>0</v>
      </c>
      <c r="L291" s="365">
        <v>0</v>
      </c>
      <c r="M291" s="365">
        <v>0</v>
      </c>
      <c r="N291" s="356">
        <v>0</v>
      </c>
      <c r="O291" s="356">
        <v>0</v>
      </c>
      <c r="P291" s="356">
        <v>0</v>
      </c>
      <c r="Q291" s="356">
        <v>0</v>
      </c>
      <c r="R291" s="356">
        <v>0</v>
      </c>
      <c r="S291" s="356">
        <v>0</v>
      </c>
      <c r="T291" s="366">
        <v>0</v>
      </c>
      <c r="U291" s="356">
        <v>0</v>
      </c>
      <c r="V291" s="356" t="s">
        <v>112</v>
      </c>
      <c r="W291" s="177">
        <v>536</v>
      </c>
      <c r="X291" s="356">
        <f t="shared" si="635"/>
        <v>2067212.64</v>
      </c>
      <c r="Y291" s="177">
        <v>0</v>
      </c>
      <c r="Z291" s="177">
        <v>0</v>
      </c>
      <c r="AA291" s="177">
        <v>0</v>
      </c>
      <c r="AB291" s="177">
        <v>0</v>
      </c>
      <c r="AC291" s="177">
        <v>0</v>
      </c>
      <c r="AD291" s="177">
        <v>0</v>
      </c>
      <c r="AE291" s="177">
        <v>0</v>
      </c>
      <c r="AF291" s="177">
        <v>0</v>
      </c>
      <c r="AG291" s="177">
        <v>0</v>
      </c>
      <c r="AH291" s="177">
        <v>0</v>
      </c>
      <c r="AI291" s="177">
        <v>0</v>
      </c>
      <c r="AJ291" s="177">
        <f t="shared" si="636"/>
        <v>64938.62</v>
      </c>
      <c r="AK291" s="177">
        <f t="shared" si="637"/>
        <v>32469.31</v>
      </c>
      <c r="AL291" s="177">
        <v>0</v>
      </c>
      <c r="AN291" s="122" t="e">
        <f>I291/#REF!</f>
        <v>#REF!</v>
      </c>
      <c r="AO291" s="122" t="e">
        <f t="shared" si="621"/>
        <v>#DIV/0!</v>
      </c>
      <c r="AP291" s="122" t="e">
        <f t="shared" si="622"/>
        <v>#DIV/0!</v>
      </c>
      <c r="AQ291" s="122" t="e">
        <f t="shared" si="623"/>
        <v>#DIV/0!</v>
      </c>
      <c r="AR291" s="122" t="e">
        <f t="shared" si="624"/>
        <v>#DIV/0!</v>
      </c>
      <c r="AS291" s="122" t="e">
        <f t="shared" si="625"/>
        <v>#DIV/0!</v>
      </c>
      <c r="AT291" s="122" t="e">
        <f t="shared" si="626"/>
        <v>#DIV/0!</v>
      </c>
      <c r="AU291" s="122">
        <f t="shared" si="627"/>
        <v>3856.74</v>
      </c>
      <c r="AV291" s="122" t="e">
        <f t="shared" si="628"/>
        <v>#DIV/0!</v>
      </c>
      <c r="AW291" s="122" t="e">
        <f t="shared" si="629"/>
        <v>#DIV/0!</v>
      </c>
      <c r="AX291" s="122" t="e">
        <f t="shared" si="630"/>
        <v>#DIV/0!</v>
      </c>
      <c r="AY291" s="122" t="e">
        <f>AI291/#REF!</f>
        <v>#REF!</v>
      </c>
      <c r="AZ291" s="122">
        <v>730.08</v>
      </c>
      <c r="BA291" s="122">
        <v>2070.12</v>
      </c>
      <c r="BB291" s="122">
        <v>848.92</v>
      </c>
      <c r="BC291" s="122">
        <v>819.73</v>
      </c>
      <c r="BD291" s="122">
        <v>611.5</v>
      </c>
      <c r="BE291" s="122">
        <v>1080.04</v>
      </c>
      <c r="BF291" s="122">
        <v>2671800.0099999998</v>
      </c>
      <c r="BG291" s="122">
        <f t="shared" si="631"/>
        <v>4422.8500000000004</v>
      </c>
      <c r="BH291" s="122">
        <v>8748.57</v>
      </c>
      <c r="BI291" s="122">
        <v>3389.61</v>
      </c>
      <c r="BJ291" s="122">
        <v>5995.76</v>
      </c>
      <c r="BK291" s="122">
        <v>548.62</v>
      </c>
      <c r="BL291" s="123" t="e">
        <f t="shared" si="632"/>
        <v>#REF!</v>
      </c>
      <c r="BM291" s="123" t="e">
        <f t="shared" si="632"/>
        <v>#DIV/0!</v>
      </c>
      <c r="BN291" s="123" t="e">
        <f t="shared" si="632"/>
        <v>#DIV/0!</v>
      </c>
      <c r="BO291" s="123" t="e">
        <f t="shared" si="632"/>
        <v>#DIV/0!</v>
      </c>
      <c r="BP291" s="123" t="e">
        <f t="shared" si="632"/>
        <v>#DIV/0!</v>
      </c>
      <c r="BQ291" s="123" t="e">
        <f t="shared" si="632"/>
        <v>#DIV/0!</v>
      </c>
      <c r="BR291" s="123" t="e">
        <f t="shared" si="632"/>
        <v>#DIV/0!</v>
      </c>
      <c r="BS291" s="123" t="str">
        <f t="shared" si="632"/>
        <v xml:space="preserve"> </v>
      </c>
      <c r="BT291" s="123" t="e">
        <f t="shared" si="632"/>
        <v>#DIV/0!</v>
      </c>
      <c r="BU291" s="123" t="e">
        <f t="shared" si="632"/>
        <v>#DIV/0!</v>
      </c>
      <c r="BV291" s="123" t="e">
        <f t="shared" si="632"/>
        <v>#DIV/0!</v>
      </c>
      <c r="BW291" s="123" t="e">
        <f t="shared" si="632"/>
        <v>#REF!</v>
      </c>
      <c r="BY291" s="125">
        <f t="shared" si="612"/>
        <v>3.0000001339726716</v>
      </c>
      <c r="BZ291" s="126">
        <f t="shared" si="613"/>
        <v>1.5000000669863358</v>
      </c>
      <c r="CA291" s="127">
        <f t="shared" si="614"/>
        <v>4038.471212686567</v>
      </c>
      <c r="CB291" s="122">
        <f t="shared" si="633"/>
        <v>4621.88</v>
      </c>
      <c r="CC291" s="128" t="str">
        <f t="shared" si="634"/>
        <v xml:space="preserve"> </v>
      </c>
    </row>
    <row r="292" spans="1:81" s="124" customFormat="1" ht="30" customHeight="1">
      <c r="A292" s="374" t="s">
        <v>6</v>
      </c>
      <c r="B292" s="374"/>
      <c r="C292" s="356">
        <f>SUM(C290:C291)</f>
        <v>1471.6</v>
      </c>
      <c r="D292" s="413"/>
      <c r="E292" s="369"/>
      <c r="F292" s="369"/>
      <c r="G292" s="356">
        <f>ROUND(SUM(G290:G291),2)</f>
        <v>4466549.16</v>
      </c>
      <c r="H292" s="356">
        <f t="shared" ref="H292:U292" si="638">SUM(H290:H291)</f>
        <v>0</v>
      </c>
      <c r="I292" s="356">
        <f t="shared" si="638"/>
        <v>0</v>
      </c>
      <c r="J292" s="356">
        <f t="shared" si="638"/>
        <v>0</v>
      </c>
      <c r="K292" s="356">
        <f t="shared" si="638"/>
        <v>0</v>
      </c>
      <c r="L292" s="356">
        <f t="shared" si="638"/>
        <v>0</v>
      </c>
      <c r="M292" s="356">
        <f t="shared" si="638"/>
        <v>0</v>
      </c>
      <c r="N292" s="356">
        <f t="shared" si="638"/>
        <v>0</v>
      </c>
      <c r="O292" s="356">
        <f t="shared" si="638"/>
        <v>0</v>
      </c>
      <c r="P292" s="356">
        <f t="shared" si="638"/>
        <v>0</v>
      </c>
      <c r="Q292" s="356">
        <f t="shared" si="638"/>
        <v>0</v>
      </c>
      <c r="R292" s="356">
        <f t="shared" si="638"/>
        <v>0</v>
      </c>
      <c r="S292" s="356">
        <f t="shared" si="638"/>
        <v>0</v>
      </c>
      <c r="T292" s="366">
        <f t="shared" si="638"/>
        <v>0</v>
      </c>
      <c r="U292" s="356">
        <f t="shared" si="638"/>
        <v>0</v>
      </c>
      <c r="V292" s="369" t="s">
        <v>68</v>
      </c>
      <c r="W292" s="356">
        <f>SUM(W290:W291)</f>
        <v>1106</v>
      </c>
      <c r="X292" s="356">
        <f>SUM(X290:X291)</f>
        <v>4265554.4399999995</v>
      </c>
      <c r="Y292" s="356">
        <f t="shared" ref="Y292:AL292" si="639">SUM(Y290:Y291)</f>
        <v>0</v>
      </c>
      <c r="Z292" s="356">
        <f t="shared" si="639"/>
        <v>0</v>
      </c>
      <c r="AA292" s="356">
        <f t="shared" si="639"/>
        <v>0</v>
      </c>
      <c r="AB292" s="356">
        <f t="shared" si="639"/>
        <v>0</v>
      </c>
      <c r="AC292" s="356">
        <f t="shared" si="639"/>
        <v>0</v>
      </c>
      <c r="AD292" s="356">
        <f t="shared" si="639"/>
        <v>0</v>
      </c>
      <c r="AE292" s="356">
        <f t="shared" si="639"/>
        <v>0</v>
      </c>
      <c r="AF292" s="356">
        <f t="shared" si="639"/>
        <v>0</v>
      </c>
      <c r="AG292" s="356">
        <f t="shared" si="639"/>
        <v>0</v>
      </c>
      <c r="AH292" s="356">
        <f t="shared" si="639"/>
        <v>0</v>
      </c>
      <c r="AI292" s="356">
        <f t="shared" si="639"/>
        <v>0</v>
      </c>
      <c r="AJ292" s="356">
        <f t="shared" si="639"/>
        <v>133996.48000000001</v>
      </c>
      <c r="AK292" s="356">
        <f t="shared" si="639"/>
        <v>66998.240000000005</v>
      </c>
      <c r="AL292" s="356">
        <f t="shared" si="639"/>
        <v>0</v>
      </c>
      <c r="AN292" s="122" t="e">
        <f>I292/#REF!</f>
        <v>#REF!</v>
      </c>
      <c r="AO292" s="122" t="e">
        <f t="shared" si="621"/>
        <v>#DIV/0!</v>
      </c>
      <c r="AP292" s="122" t="e">
        <f t="shared" si="622"/>
        <v>#DIV/0!</v>
      </c>
      <c r="AQ292" s="122" t="e">
        <f t="shared" si="623"/>
        <v>#DIV/0!</v>
      </c>
      <c r="AR292" s="122" t="e">
        <f t="shared" si="624"/>
        <v>#DIV/0!</v>
      </c>
      <c r="AS292" s="122" t="e">
        <f t="shared" si="625"/>
        <v>#DIV/0!</v>
      </c>
      <c r="AT292" s="122" t="e">
        <f t="shared" si="626"/>
        <v>#DIV/0!</v>
      </c>
      <c r="AU292" s="122">
        <f t="shared" si="627"/>
        <v>3856.7399999999993</v>
      </c>
      <c r="AV292" s="122" t="e">
        <f t="shared" si="628"/>
        <v>#DIV/0!</v>
      </c>
      <c r="AW292" s="122" t="e">
        <f t="shared" si="629"/>
        <v>#DIV/0!</v>
      </c>
      <c r="AX292" s="122" t="e">
        <f t="shared" si="630"/>
        <v>#DIV/0!</v>
      </c>
      <c r="AY292" s="122" t="e">
        <f>AI292/#REF!</f>
        <v>#REF!</v>
      </c>
      <c r="AZ292" s="122">
        <v>730.08</v>
      </c>
      <c r="BA292" s="122">
        <v>2070.12</v>
      </c>
      <c r="BB292" s="122">
        <v>848.92</v>
      </c>
      <c r="BC292" s="122">
        <v>819.73</v>
      </c>
      <c r="BD292" s="122">
        <v>611.5</v>
      </c>
      <c r="BE292" s="122">
        <v>1080.04</v>
      </c>
      <c r="BF292" s="122">
        <v>2671800.0099999998</v>
      </c>
      <c r="BG292" s="122">
        <f t="shared" si="631"/>
        <v>4422.8500000000004</v>
      </c>
      <c r="BH292" s="122">
        <v>8748.57</v>
      </c>
      <c r="BI292" s="122">
        <v>3389.61</v>
      </c>
      <c r="BJ292" s="122">
        <v>5995.76</v>
      </c>
      <c r="BK292" s="122">
        <v>548.62</v>
      </c>
      <c r="BL292" s="123" t="e">
        <f t="shared" si="632"/>
        <v>#REF!</v>
      </c>
      <c r="BM292" s="123" t="e">
        <f t="shared" si="632"/>
        <v>#DIV/0!</v>
      </c>
      <c r="BN292" s="123" t="e">
        <f t="shared" si="632"/>
        <v>#DIV/0!</v>
      </c>
      <c r="BO292" s="123" t="e">
        <f t="shared" si="632"/>
        <v>#DIV/0!</v>
      </c>
      <c r="BP292" s="123" t="e">
        <f t="shared" si="632"/>
        <v>#DIV/0!</v>
      </c>
      <c r="BQ292" s="123" t="e">
        <f t="shared" si="632"/>
        <v>#DIV/0!</v>
      </c>
      <c r="BR292" s="123" t="e">
        <f t="shared" si="632"/>
        <v>#DIV/0!</v>
      </c>
      <c r="BS292" s="123" t="str">
        <f t="shared" si="632"/>
        <v xml:space="preserve"> </v>
      </c>
      <c r="BT292" s="123" t="e">
        <f t="shared" si="632"/>
        <v>#DIV/0!</v>
      </c>
      <c r="BU292" s="123" t="e">
        <f t="shared" si="632"/>
        <v>#DIV/0!</v>
      </c>
      <c r="BV292" s="123" t="e">
        <f t="shared" si="632"/>
        <v>#DIV/0!</v>
      </c>
      <c r="BW292" s="123" t="e">
        <f t="shared" si="632"/>
        <v>#REF!</v>
      </c>
      <c r="BY292" s="125">
        <f t="shared" si="612"/>
        <v>3.0000001164209733</v>
      </c>
      <c r="BZ292" s="126">
        <f t="shared" si="613"/>
        <v>1.5000000582104867</v>
      </c>
      <c r="CA292" s="127">
        <f t="shared" si="614"/>
        <v>4038.4712115732368</v>
      </c>
      <c r="CB292" s="122">
        <f t="shared" si="633"/>
        <v>4621.88</v>
      </c>
      <c r="CC292" s="128" t="str">
        <f t="shared" si="634"/>
        <v xml:space="preserve"> </v>
      </c>
    </row>
    <row r="293" spans="1:81" s="124" customFormat="1" ht="12" customHeight="1">
      <c r="A293" s="358" t="s">
        <v>7</v>
      </c>
      <c r="B293" s="359"/>
      <c r="C293" s="359"/>
      <c r="D293" s="359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  <c r="AA293" s="359"/>
      <c r="AB293" s="359"/>
      <c r="AC293" s="359"/>
      <c r="AD293" s="359"/>
      <c r="AE293" s="359"/>
      <c r="AF293" s="359"/>
      <c r="AG293" s="359"/>
      <c r="AH293" s="359"/>
      <c r="AI293" s="359"/>
      <c r="AJ293" s="359"/>
      <c r="AK293" s="359"/>
      <c r="AL293" s="434"/>
      <c r="AN293" s="122" t="e">
        <f>I293/#REF!</f>
        <v>#REF!</v>
      </c>
      <c r="AO293" s="122" t="e">
        <f t="shared" si="621"/>
        <v>#DIV/0!</v>
      </c>
      <c r="AP293" s="122" t="e">
        <f t="shared" si="622"/>
        <v>#DIV/0!</v>
      </c>
      <c r="AQ293" s="122" t="e">
        <f t="shared" si="623"/>
        <v>#DIV/0!</v>
      </c>
      <c r="AR293" s="122" t="e">
        <f t="shared" si="624"/>
        <v>#DIV/0!</v>
      </c>
      <c r="AS293" s="122" t="e">
        <f t="shared" si="625"/>
        <v>#DIV/0!</v>
      </c>
      <c r="AT293" s="122" t="e">
        <f t="shared" si="626"/>
        <v>#DIV/0!</v>
      </c>
      <c r="AU293" s="122" t="e">
        <f t="shared" si="627"/>
        <v>#DIV/0!</v>
      </c>
      <c r="AV293" s="122" t="e">
        <f t="shared" si="628"/>
        <v>#DIV/0!</v>
      </c>
      <c r="AW293" s="122" t="e">
        <f t="shared" si="629"/>
        <v>#DIV/0!</v>
      </c>
      <c r="AX293" s="122" t="e">
        <f t="shared" si="630"/>
        <v>#DIV/0!</v>
      </c>
      <c r="AY293" s="122" t="e">
        <f>AI293/#REF!</f>
        <v>#REF!</v>
      </c>
      <c r="AZ293" s="122">
        <v>730.08</v>
      </c>
      <c r="BA293" s="122">
        <v>2070.12</v>
      </c>
      <c r="BB293" s="122">
        <v>848.92</v>
      </c>
      <c r="BC293" s="122">
        <v>819.73</v>
      </c>
      <c r="BD293" s="122">
        <v>611.5</v>
      </c>
      <c r="BE293" s="122">
        <v>1080.04</v>
      </c>
      <c r="BF293" s="122">
        <v>2671800.0099999998</v>
      </c>
      <c r="BG293" s="122">
        <f t="shared" si="631"/>
        <v>4422.8500000000004</v>
      </c>
      <c r="BH293" s="122">
        <v>8748.57</v>
      </c>
      <c r="BI293" s="122">
        <v>3389.61</v>
      </c>
      <c r="BJ293" s="122">
        <v>5995.76</v>
      </c>
      <c r="BK293" s="122">
        <v>548.62</v>
      </c>
      <c r="BL293" s="123" t="e">
        <f t="shared" si="632"/>
        <v>#REF!</v>
      </c>
      <c r="BM293" s="123" t="e">
        <f t="shared" si="632"/>
        <v>#DIV/0!</v>
      </c>
      <c r="BN293" s="123" t="e">
        <f t="shared" si="632"/>
        <v>#DIV/0!</v>
      </c>
      <c r="BO293" s="123" t="e">
        <f t="shared" si="632"/>
        <v>#DIV/0!</v>
      </c>
      <c r="BP293" s="123" t="e">
        <f t="shared" si="632"/>
        <v>#DIV/0!</v>
      </c>
      <c r="BQ293" s="123" t="e">
        <f t="shared" si="632"/>
        <v>#DIV/0!</v>
      </c>
      <c r="BR293" s="123" t="e">
        <f t="shared" si="632"/>
        <v>#DIV/0!</v>
      </c>
      <c r="BS293" s="123" t="e">
        <f t="shared" si="632"/>
        <v>#DIV/0!</v>
      </c>
      <c r="BT293" s="123" t="e">
        <f t="shared" si="632"/>
        <v>#DIV/0!</v>
      </c>
      <c r="BU293" s="123" t="e">
        <f t="shared" si="632"/>
        <v>#DIV/0!</v>
      </c>
      <c r="BV293" s="123" t="e">
        <f t="shared" si="632"/>
        <v>#DIV/0!</v>
      </c>
      <c r="BW293" s="123" t="e">
        <f t="shared" si="632"/>
        <v>#REF!</v>
      </c>
      <c r="BY293" s="125" t="e">
        <f t="shared" si="612"/>
        <v>#DIV/0!</v>
      </c>
      <c r="BZ293" s="126" t="e">
        <f t="shared" si="613"/>
        <v>#DIV/0!</v>
      </c>
      <c r="CA293" s="127" t="e">
        <f t="shared" si="614"/>
        <v>#DIV/0!</v>
      </c>
      <c r="CB293" s="122">
        <f t="shared" si="633"/>
        <v>4621.88</v>
      </c>
      <c r="CC293" s="128" t="e">
        <f t="shared" si="634"/>
        <v>#DIV/0!</v>
      </c>
    </row>
    <row r="294" spans="1:81" s="124" customFormat="1" ht="12" customHeight="1">
      <c r="A294" s="360">
        <v>208</v>
      </c>
      <c r="B294" s="432" t="s">
        <v>900</v>
      </c>
      <c r="C294" s="356">
        <v>909.2</v>
      </c>
      <c r="D294" s="370"/>
      <c r="E294" s="356"/>
      <c r="F294" s="356"/>
      <c r="G294" s="362">
        <f>ROUND(H294+U294+X294+Z294+AB294+AD294+AF294+AH294+AI294+AJ294+AK294+AL294,2)</f>
        <v>3076927.92</v>
      </c>
      <c r="H294" s="356">
        <f>I294+K294+M294+O294+Q294+S294</f>
        <v>0</v>
      </c>
      <c r="I294" s="365">
        <v>0</v>
      </c>
      <c r="J294" s="365">
        <v>0</v>
      </c>
      <c r="K294" s="365">
        <v>0</v>
      </c>
      <c r="L294" s="365">
        <v>0</v>
      </c>
      <c r="M294" s="365">
        <v>0</v>
      </c>
      <c r="N294" s="356">
        <v>0</v>
      </c>
      <c r="O294" s="356">
        <v>0</v>
      </c>
      <c r="P294" s="356">
        <v>0</v>
      </c>
      <c r="Q294" s="356">
        <v>0</v>
      </c>
      <c r="R294" s="356">
        <v>0</v>
      </c>
      <c r="S294" s="356">
        <v>0</v>
      </c>
      <c r="T294" s="366">
        <v>0</v>
      </c>
      <c r="U294" s="356">
        <v>0</v>
      </c>
      <c r="V294" s="356" t="s">
        <v>111</v>
      </c>
      <c r="W294" s="177">
        <v>756</v>
      </c>
      <c r="X294" s="356">
        <f t="shared" ref="X294:X295" si="640">ROUND(IF(V294="СК",3856.74,3886.86)*W294,2)</f>
        <v>2938466.16</v>
      </c>
      <c r="Y294" s="177">
        <v>0</v>
      </c>
      <c r="Z294" s="177">
        <v>0</v>
      </c>
      <c r="AA294" s="177">
        <v>0</v>
      </c>
      <c r="AB294" s="177">
        <v>0</v>
      </c>
      <c r="AC294" s="177">
        <v>0</v>
      </c>
      <c r="AD294" s="177">
        <v>0</v>
      </c>
      <c r="AE294" s="177">
        <v>0</v>
      </c>
      <c r="AF294" s="177">
        <v>0</v>
      </c>
      <c r="AG294" s="177">
        <v>0</v>
      </c>
      <c r="AH294" s="177">
        <v>0</v>
      </c>
      <c r="AI294" s="177">
        <v>0</v>
      </c>
      <c r="AJ294" s="177">
        <f t="shared" ref="AJ294:AJ295" si="641">ROUND(X294/95.5*3,2)</f>
        <v>92307.839999999997</v>
      </c>
      <c r="AK294" s="177">
        <f t="shared" ref="AK294:AK295" si="642">ROUND(X294/95.5*1.5,2)</f>
        <v>46153.919999999998</v>
      </c>
      <c r="AL294" s="177">
        <v>0</v>
      </c>
      <c r="AN294" s="122" t="e">
        <f>I294/#REF!</f>
        <v>#REF!</v>
      </c>
      <c r="AO294" s="122" t="e">
        <f t="shared" si="621"/>
        <v>#DIV/0!</v>
      </c>
      <c r="AP294" s="122" t="e">
        <f t="shared" si="622"/>
        <v>#DIV/0!</v>
      </c>
      <c r="AQ294" s="122" t="e">
        <f t="shared" si="623"/>
        <v>#DIV/0!</v>
      </c>
      <c r="AR294" s="122" t="e">
        <f t="shared" si="624"/>
        <v>#DIV/0!</v>
      </c>
      <c r="AS294" s="122" t="e">
        <f t="shared" si="625"/>
        <v>#DIV/0!</v>
      </c>
      <c r="AT294" s="122" t="e">
        <f t="shared" si="626"/>
        <v>#DIV/0!</v>
      </c>
      <c r="AU294" s="122">
        <f t="shared" si="627"/>
        <v>3886.86</v>
      </c>
      <c r="AV294" s="122" t="e">
        <f t="shared" si="628"/>
        <v>#DIV/0!</v>
      </c>
      <c r="AW294" s="122" t="e">
        <f t="shared" si="629"/>
        <v>#DIV/0!</v>
      </c>
      <c r="AX294" s="122" t="e">
        <f t="shared" si="630"/>
        <v>#DIV/0!</v>
      </c>
      <c r="AY294" s="122" t="e">
        <f>AI294/#REF!</f>
        <v>#REF!</v>
      </c>
      <c r="AZ294" s="122">
        <v>730.08</v>
      </c>
      <c r="BA294" s="122">
        <v>2070.12</v>
      </c>
      <c r="BB294" s="122">
        <v>848.92</v>
      </c>
      <c r="BC294" s="122">
        <v>819.73</v>
      </c>
      <c r="BD294" s="122">
        <v>611.5</v>
      </c>
      <c r="BE294" s="122">
        <v>1080.04</v>
      </c>
      <c r="BF294" s="122">
        <v>2671800.0099999998</v>
      </c>
      <c r="BG294" s="122">
        <f t="shared" si="631"/>
        <v>4607.6000000000004</v>
      </c>
      <c r="BH294" s="122">
        <v>8748.57</v>
      </c>
      <c r="BI294" s="122">
        <v>3389.61</v>
      </c>
      <c r="BJ294" s="122">
        <v>5995.76</v>
      </c>
      <c r="BK294" s="122">
        <v>548.62</v>
      </c>
      <c r="BL294" s="123" t="e">
        <f t="shared" si="632"/>
        <v>#REF!</v>
      </c>
      <c r="BM294" s="123" t="e">
        <f t="shared" si="632"/>
        <v>#DIV/0!</v>
      </c>
      <c r="BN294" s="123" t="e">
        <f t="shared" si="632"/>
        <v>#DIV/0!</v>
      </c>
      <c r="BO294" s="123" t="e">
        <f t="shared" si="632"/>
        <v>#DIV/0!</v>
      </c>
      <c r="BP294" s="123" t="e">
        <f t="shared" si="632"/>
        <v>#DIV/0!</v>
      </c>
      <c r="BQ294" s="123" t="e">
        <f t="shared" si="632"/>
        <v>#DIV/0!</v>
      </c>
      <c r="BR294" s="123" t="e">
        <f t="shared" si="632"/>
        <v>#DIV/0!</v>
      </c>
      <c r="BS294" s="123" t="str">
        <f t="shared" si="632"/>
        <v xml:space="preserve"> </v>
      </c>
      <c r="BT294" s="123" t="e">
        <f t="shared" si="632"/>
        <v>#DIV/0!</v>
      </c>
      <c r="BU294" s="123" t="e">
        <f t="shared" si="632"/>
        <v>#DIV/0!</v>
      </c>
      <c r="BV294" s="123" t="e">
        <f t="shared" si="632"/>
        <v>#DIV/0!</v>
      </c>
      <c r="BW294" s="123" t="e">
        <f t="shared" si="632"/>
        <v>#REF!</v>
      </c>
      <c r="BY294" s="125">
        <f t="shared" si="612"/>
        <v>3.0000000779998772</v>
      </c>
      <c r="BZ294" s="126">
        <f t="shared" si="613"/>
        <v>1.5000000389999386</v>
      </c>
      <c r="CA294" s="127">
        <f t="shared" si="614"/>
        <v>4070.0104761904763</v>
      </c>
      <c r="CB294" s="122">
        <f t="shared" si="633"/>
        <v>4814.95</v>
      </c>
      <c r="CC294" s="128" t="str">
        <f t="shared" si="634"/>
        <v xml:space="preserve"> </v>
      </c>
    </row>
    <row r="295" spans="1:81" s="124" customFormat="1" ht="12" customHeight="1">
      <c r="A295" s="360">
        <v>209</v>
      </c>
      <c r="B295" s="432" t="s">
        <v>898</v>
      </c>
      <c r="C295" s="356">
        <v>295.3</v>
      </c>
      <c r="D295" s="370"/>
      <c r="E295" s="356"/>
      <c r="F295" s="356"/>
      <c r="G295" s="362">
        <f t="shared" ref="G295" si="643">ROUND(H295+U295+X295+Z295+AB295+AD295+AF295+AH295+AI295+AJ295+AK295+AL295,2)</f>
        <v>2935968.57</v>
      </c>
      <c r="H295" s="356">
        <f t="shared" ref="H295" si="644">I295+K295+M295+O295+Q295+S295</f>
        <v>0</v>
      </c>
      <c r="I295" s="365">
        <v>0</v>
      </c>
      <c r="J295" s="365">
        <v>0</v>
      </c>
      <c r="K295" s="365">
        <v>0</v>
      </c>
      <c r="L295" s="365">
        <v>0</v>
      </c>
      <c r="M295" s="365">
        <v>0</v>
      </c>
      <c r="N295" s="356">
        <v>0</v>
      </c>
      <c r="O295" s="356">
        <v>0</v>
      </c>
      <c r="P295" s="356">
        <v>0</v>
      </c>
      <c r="Q295" s="356">
        <v>0</v>
      </c>
      <c r="R295" s="356">
        <v>0</v>
      </c>
      <c r="S295" s="356">
        <v>0</v>
      </c>
      <c r="T295" s="366">
        <v>0</v>
      </c>
      <c r="U295" s="356">
        <v>0</v>
      </c>
      <c r="V295" s="371" t="s">
        <v>112</v>
      </c>
      <c r="W295" s="177">
        <v>727</v>
      </c>
      <c r="X295" s="356">
        <f t="shared" si="640"/>
        <v>2803849.98</v>
      </c>
      <c r="Y295" s="177">
        <v>0</v>
      </c>
      <c r="Z295" s="177">
        <v>0</v>
      </c>
      <c r="AA295" s="177">
        <v>0</v>
      </c>
      <c r="AB295" s="177">
        <v>0</v>
      </c>
      <c r="AC295" s="177">
        <v>0</v>
      </c>
      <c r="AD295" s="177">
        <v>0</v>
      </c>
      <c r="AE295" s="177">
        <v>0</v>
      </c>
      <c r="AF295" s="177">
        <v>0</v>
      </c>
      <c r="AG295" s="177">
        <v>0</v>
      </c>
      <c r="AH295" s="177">
        <v>0</v>
      </c>
      <c r="AI295" s="177">
        <v>0</v>
      </c>
      <c r="AJ295" s="177">
        <f t="shared" si="641"/>
        <v>88079.06</v>
      </c>
      <c r="AK295" s="177">
        <f t="shared" si="642"/>
        <v>44039.53</v>
      </c>
      <c r="AL295" s="177">
        <v>0</v>
      </c>
      <c r="AN295" s="122" t="e">
        <f>I295/#REF!</f>
        <v>#REF!</v>
      </c>
      <c r="AO295" s="122" t="e">
        <f t="shared" si="621"/>
        <v>#DIV/0!</v>
      </c>
      <c r="AP295" s="122" t="e">
        <f t="shared" si="622"/>
        <v>#DIV/0!</v>
      </c>
      <c r="AQ295" s="122" t="e">
        <f t="shared" si="623"/>
        <v>#DIV/0!</v>
      </c>
      <c r="AR295" s="122" t="e">
        <f t="shared" si="624"/>
        <v>#DIV/0!</v>
      </c>
      <c r="AS295" s="122" t="e">
        <f t="shared" si="625"/>
        <v>#DIV/0!</v>
      </c>
      <c r="AT295" s="122" t="e">
        <f t="shared" si="626"/>
        <v>#DIV/0!</v>
      </c>
      <c r="AU295" s="122">
        <f t="shared" si="627"/>
        <v>3856.74</v>
      </c>
      <c r="AV295" s="122" t="e">
        <f t="shared" si="628"/>
        <v>#DIV/0!</v>
      </c>
      <c r="AW295" s="122" t="e">
        <f t="shared" si="629"/>
        <v>#DIV/0!</v>
      </c>
      <c r="AX295" s="122" t="e">
        <f t="shared" si="630"/>
        <v>#DIV/0!</v>
      </c>
      <c r="AY295" s="122" t="e">
        <f>AI295/#REF!</f>
        <v>#REF!</v>
      </c>
      <c r="AZ295" s="122">
        <v>766.59</v>
      </c>
      <c r="BA295" s="122">
        <v>2173.62</v>
      </c>
      <c r="BB295" s="122">
        <v>891.36</v>
      </c>
      <c r="BC295" s="122">
        <v>860.72</v>
      </c>
      <c r="BD295" s="122">
        <v>1699.83</v>
      </c>
      <c r="BE295" s="122">
        <v>1134.04</v>
      </c>
      <c r="BF295" s="122">
        <v>2338035</v>
      </c>
      <c r="BG295" s="122">
        <f t="shared" ref="BG295" si="645">IF(V295="ПК",4837.98,4644)</f>
        <v>4644</v>
      </c>
      <c r="BH295" s="122">
        <v>9186</v>
      </c>
      <c r="BI295" s="122">
        <v>3559.09</v>
      </c>
      <c r="BJ295" s="122">
        <v>6295.55</v>
      </c>
      <c r="BK295" s="122">
        <f t="shared" ref="BK295" si="646">105042.09+358512+470547</f>
        <v>934101.09</v>
      </c>
      <c r="BL295" s="123" t="e">
        <f t="shared" si="632"/>
        <v>#REF!</v>
      </c>
      <c r="BM295" s="123" t="e">
        <f t="shared" si="632"/>
        <v>#DIV/0!</v>
      </c>
      <c r="BN295" s="123" t="e">
        <f t="shared" si="632"/>
        <v>#DIV/0!</v>
      </c>
      <c r="BO295" s="123" t="e">
        <f t="shared" si="632"/>
        <v>#DIV/0!</v>
      </c>
      <c r="BP295" s="123" t="e">
        <f t="shared" si="632"/>
        <v>#DIV/0!</v>
      </c>
      <c r="BQ295" s="123" t="e">
        <f t="shared" si="632"/>
        <v>#DIV/0!</v>
      </c>
      <c r="BR295" s="123" t="e">
        <f t="shared" si="632"/>
        <v>#DIV/0!</v>
      </c>
      <c r="BS295" s="123" t="str">
        <f t="shared" si="632"/>
        <v xml:space="preserve"> </v>
      </c>
      <c r="BT295" s="123" t="e">
        <f t="shared" si="632"/>
        <v>#DIV/0!</v>
      </c>
      <c r="BU295" s="123" t="e">
        <f t="shared" si="632"/>
        <v>#DIV/0!</v>
      </c>
      <c r="BV295" s="123" t="e">
        <f t="shared" si="632"/>
        <v>#DIV/0!</v>
      </c>
      <c r="BW295" s="123" t="e">
        <f t="shared" si="632"/>
        <v>#REF!</v>
      </c>
      <c r="BY295" s="125">
        <f t="shared" si="612"/>
        <v>3.0000000987748998</v>
      </c>
      <c r="BZ295" s="126">
        <f t="shared" si="613"/>
        <v>1.5000000493874499</v>
      </c>
      <c r="CA295" s="127">
        <f t="shared" si="614"/>
        <v>4038.4712104539199</v>
      </c>
      <c r="CB295" s="122">
        <f t="shared" ref="CB295" si="647">IF(V295="ПК",5055.69,4852.98)</f>
        <v>4852.9799999999996</v>
      </c>
      <c r="CC295" s="128" t="str">
        <f t="shared" si="634"/>
        <v xml:space="preserve"> </v>
      </c>
    </row>
    <row r="296" spans="1:81" s="124" customFormat="1" ht="38.25" customHeight="1">
      <c r="A296" s="374" t="s">
        <v>8</v>
      </c>
      <c r="B296" s="374"/>
      <c r="C296" s="356">
        <f>SUM(C294:C295)</f>
        <v>1204.5</v>
      </c>
      <c r="D296" s="413"/>
      <c r="E296" s="369"/>
      <c r="F296" s="369"/>
      <c r="G296" s="356">
        <f>ROUND(SUM(G294:G295),2)</f>
        <v>6012896.4900000002</v>
      </c>
      <c r="H296" s="356">
        <f t="shared" ref="H296:U296" si="648">SUM(H294:H295)</f>
        <v>0</v>
      </c>
      <c r="I296" s="356">
        <f t="shared" si="648"/>
        <v>0</v>
      </c>
      <c r="J296" s="356">
        <f t="shared" si="648"/>
        <v>0</v>
      </c>
      <c r="K296" s="356">
        <f t="shared" si="648"/>
        <v>0</v>
      </c>
      <c r="L296" s="356">
        <f t="shared" si="648"/>
        <v>0</v>
      </c>
      <c r="M296" s="356">
        <f t="shared" si="648"/>
        <v>0</v>
      </c>
      <c r="N296" s="356">
        <f t="shared" si="648"/>
        <v>0</v>
      </c>
      <c r="O296" s="356">
        <f t="shared" si="648"/>
        <v>0</v>
      </c>
      <c r="P296" s="356">
        <f t="shared" si="648"/>
        <v>0</v>
      </c>
      <c r="Q296" s="356">
        <f t="shared" si="648"/>
        <v>0</v>
      </c>
      <c r="R296" s="356">
        <f t="shared" si="648"/>
        <v>0</v>
      </c>
      <c r="S296" s="356">
        <f t="shared" si="648"/>
        <v>0</v>
      </c>
      <c r="T296" s="366">
        <f t="shared" si="648"/>
        <v>0</v>
      </c>
      <c r="U296" s="356">
        <f t="shared" si="648"/>
        <v>0</v>
      </c>
      <c r="V296" s="369" t="s">
        <v>68</v>
      </c>
      <c r="W296" s="356">
        <f t="shared" ref="W296:AL296" si="649">SUM(W294:W295)</f>
        <v>1483</v>
      </c>
      <c r="X296" s="356">
        <f t="shared" si="649"/>
        <v>5742316.1400000006</v>
      </c>
      <c r="Y296" s="356">
        <f t="shared" si="649"/>
        <v>0</v>
      </c>
      <c r="Z296" s="356">
        <f t="shared" si="649"/>
        <v>0</v>
      </c>
      <c r="AA296" s="356">
        <f t="shared" si="649"/>
        <v>0</v>
      </c>
      <c r="AB296" s="356">
        <f t="shared" si="649"/>
        <v>0</v>
      </c>
      <c r="AC296" s="356">
        <f t="shared" si="649"/>
        <v>0</v>
      </c>
      <c r="AD296" s="356">
        <f t="shared" si="649"/>
        <v>0</v>
      </c>
      <c r="AE296" s="356">
        <f t="shared" si="649"/>
        <v>0</v>
      </c>
      <c r="AF296" s="356">
        <f t="shared" si="649"/>
        <v>0</v>
      </c>
      <c r="AG296" s="356">
        <f t="shared" si="649"/>
        <v>0</v>
      </c>
      <c r="AH296" s="356">
        <f t="shared" si="649"/>
        <v>0</v>
      </c>
      <c r="AI296" s="356">
        <f t="shared" si="649"/>
        <v>0</v>
      </c>
      <c r="AJ296" s="356">
        <f t="shared" si="649"/>
        <v>180386.9</v>
      </c>
      <c r="AK296" s="356">
        <f t="shared" si="649"/>
        <v>90193.45</v>
      </c>
      <c r="AL296" s="356">
        <f t="shared" si="649"/>
        <v>0</v>
      </c>
      <c r="AN296" s="122" t="e">
        <f>I296/#REF!</f>
        <v>#REF!</v>
      </c>
      <c r="AO296" s="122" t="e">
        <f t="shared" si="621"/>
        <v>#DIV/0!</v>
      </c>
      <c r="AP296" s="122" t="e">
        <f t="shared" si="622"/>
        <v>#DIV/0!</v>
      </c>
      <c r="AQ296" s="122" t="e">
        <f t="shared" si="623"/>
        <v>#DIV/0!</v>
      </c>
      <c r="AR296" s="122" t="e">
        <f t="shared" si="624"/>
        <v>#DIV/0!</v>
      </c>
      <c r="AS296" s="122" t="e">
        <f t="shared" si="625"/>
        <v>#DIV/0!</v>
      </c>
      <c r="AT296" s="122" t="e">
        <f t="shared" si="626"/>
        <v>#DIV/0!</v>
      </c>
      <c r="AU296" s="122">
        <f t="shared" si="627"/>
        <v>3872.0944976399196</v>
      </c>
      <c r="AV296" s="122" t="e">
        <f t="shared" si="628"/>
        <v>#DIV/0!</v>
      </c>
      <c r="AW296" s="122" t="e">
        <f t="shared" si="629"/>
        <v>#DIV/0!</v>
      </c>
      <c r="AX296" s="122" t="e">
        <f t="shared" si="630"/>
        <v>#DIV/0!</v>
      </c>
      <c r="AY296" s="122" t="e">
        <f>AI296/#REF!</f>
        <v>#REF!</v>
      </c>
      <c r="AZ296" s="122">
        <v>730.08</v>
      </c>
      <c r="BA296" s="122">
        <v>2070.12</v>
      </c>
      <c r="BB296" s="122">
        <v>848.92</v>
      </c>
      <c r="BC296" s="122">
        <v>819.73</v>
      </c>
      <c r="BD296" s="122">
        <v>611.5</v>
      </c>
      <c r="BE296" s="122">
        <v>1080.04</v>
      </c>
      <c r="BF296" s="122">
        <v>2671800.0099999998</v>
      </c>
      <c r="BG296" s="122">
        <f t="shared" si="631"/>
        <v>4422.8500000000004</v>
      </c>
      <c r="BH296" s="122">
        <v>8748.57</v>
      </c>
      <c r="BI296" s="122">
        <v>3389.61</v>
      </c>
      <c r="BJ296" s="122">
        <v>5995.76</v>
      </c>
      <c r="BK296" s="122">
        <v>548.62</v>
      </c>
      <c r="BL296" s="123" t="e">
        <f t="shared" si="632"/>
        <v>#REF!</v>
      </c>
      <c r="BM296" s="123" t="e">
        <f t="shared" si="632"/>
        <v>#DIV/0!</v>
      </c>
      <c r="BN296" s="123" t="e">
        <f t="shared" si="632"/>
        <v>#DIV/0!</v>
      </c>
      <c r="BO296" s="123" t="e">
        <f t="shared" si="632"/>
        <v>#DIV/0!</v>
      </c>
      <c r="BP296" s="123" t="e">
        <f t="shared" si="632"/>
        <v>#DIV/0!</v>
      </c>
      <c r="BQ296" s="123" t="e">
        <f t="shared" si="632"/>
        <v>#DIV/0!</v>
      </c>
      <c r="BR296" s="123" t="e">
        <f t="shared" si="632"/>
        <v>#DIV/0!</v>
      </c>
      <c r="BS296" s="123" t="str">
        <f t="shared" si="632"/>
        <v xml:space="preserve"> </v>
      </c>
      <c r="BT296" s="123" t="e">
        <f t="shared" si="632"/>
        <v>#DIV/0!</v>
      </c>
      <c r="BU296" s="123" t="e">
        <f t="shared" si="632"/>
        <v>#DIV/0!</v>
      </c>
      <c r="BV296" s="123" t="e">
        <f t="shared" si="632"/>
        <v>#DIV/0!</v>
      </c>
      <c r="BW296" s="123" t="e">
        <f t="shared" si="632"/>
        <v>#REF!</v>
      </c>
      <c r="BY296" s="125">
        <f t="shared" si="612"/>
        <v>3.0000000881438753</v>
      </c>
      <c r="BZ296" s="126">
        <f t="shared" si="613"/>
        <v>1.5000000440719377</v>
      </c>
      <c r="CA296" s="127">
        <f t="shared" si="614"/>
        <v>4054.5492178017535</v>
      </c>
      <c r="CB296" s="122">
        <f t="shared" si="633"/>
        <v>4621.88</v>
      </c>
      <c r="CC296" s="128" t="str">
        <f t="shared" si="634"/>
        <v xml:space="preserve"> </v>
      </c>
    </row>
    <row r="297" spans="1:81" s="124" customFormat="1" ht="12" customHeight="1">
      <c r="A297" s="444" t="s">
        <v>10</v>
      </c>
      <c r="B297" s="444"/>
      <c r="C297" s="444"/>
      <c r="D297" s="444"/>
      <c r="E297" s="444"/>
      <c r="F297" s="444"/>
      <c r="G297" s="444"/>
      <c r="H297" s="444"/>
      <c r="I297" s="444"/>
      <c r="J297" s="444"/>
      <c r="K297" s="444"/>
      <c r="L297" s="444"/>
      <c r="M297" s="444"/>
      <c r="N297" s="444"/>
      <c r="O297" s="444"/>
      <c r="P297" s="444"/>
      <c r="Q297" s="444"/>
      <c r="R297" s="444"/>
      <c r="S297" s="444"/>
      <c r="T297" s="444"/>
      <c r="U297" s="444"/>
      <c r="V297" s="444"/>
      <c r="W297" s="444"/>
      <c r="X297" s="444"/>
      <c r="Y297" s="444"/>
      <c r="Z297" s="444"/>
      <c r="AA297" s="444"/>
      <c r="AB297" s="444"/>
      <c r="AC297" s="444"/>
      <c r="AD297" s="444"/>
      <c r="AE297" s="444"/>
      <c r="AF297" s="444"/>
      <c r="AG297" s="444"/>
      <c r="AH297" s="444"/>
      <c r="AI297" s="444"/>
      <c r="AJ297" s="444"/>
      <c r="AK297" s="444"/>
      <c r="AL297" s="445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22"/>
      <c r="AZ297" s="122"/>
      <c r="BA297" s="122"/>
      <c r="BB297" s="122"/>
      <c r="BC297" s="122"/>
      <c r="BD297" s="122"/>
      <c r="BE297" s="122"/>
      <c r="BF297" s="122"/>
      <c r="BG297" s="122"/>
      <c r="BH297" s="122"/>
      <c r="BI297" s="122"/>
      <c r="BJ297" s="122"/>
      <c r="BK297" s="122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Y297" s="125"/>
      <c r="BZ297" s="126"/>
      <c r="CA297" s="127"/>
      <c r="CB297" s="122"/>
      <c r="CC297" s="128"/>
    </row>
    <row r="298" spans="1:81" s="124" customFormat="1" ht="12" customHeight="1">
      <c r="A298" s="360">
        <v>210</v>
      </c>
      <c r="B298" s="178" t="s">
        <v>907</v>
      </c>
      <c r="C298" s="425"/>
      <c r="D298" s="426"/>
      <c r="E298" s="425"/>
      <c r="F298" s="425"/>
      <c r="G298" s="362">
        <f t="shared" ref="G298" si="650">ROUND(H298+U298+X298+Z298+AB298+AD298+AF298+AH298+AI298+AJ298+AK298+AL298,2)</f>
        <v>6123533.8899999997</v>
      </c>
      <c r="H298" s="356">
        <f t="shared" ref="H298" si="651">I298+K298+M298+O298+Q298+S298</f>
        <v>0</v>
      </c>
      <c r="I298" s="365">
        <v>0</v>
      </c>
      <c r="J298" s="365">
        <v>0</v>
      </c>
      <c r="K298" s="365">
        <v>0</v>
      </c>
      <c r="L298" s="365">
        <v>0</v>
      </c>
      <c r="M298" s="365">
        <v>0</v>
      </c>
      <c r="N298" s="356">
        <v>0</v>
      </c>
      <c r="O298" s="356">
        <v>0</v>
      </c>
      <c r="P298" s="356">
        <v>0</v>
      </c>
      <c r="Q298" s="356">
        <v>0</v>
      </c>
      <c r="R298" s="356">
        <v>0</v>
      </c>
      <c r="S298" s="356">
        <v>0</v>
      </c>
      <c r="T298" s="366">
        <v>0</v>
      </c>
      <c r="U298" s="356">
        <v>0</v>
      </c>
      <c r="V298" s="356" t="s">
        <v>112</v>
      </c>
      <c r="W298" s="177">
        <v>1516.3</v>
      </c>
      <c r="X298" s="356">
        <f t="shared" ref="X298" si="652">ROUND(IF(V298="СК",3856.74,3886.86)*W298,2)</f>
        <v>5847974.8600000003</v>
      </c>
      <c r="Y298" s="177">
        <v>0</v>
      </c>
      <c r="Z298" s="177">
        <v>0</v>
      </c>
      <c r="AA298" s="177">
        <v>0</v>
      </c>
      <c r="AB298" s="177">
        <v>0</v>
      </c>
      <c r="AC298" s="177">
        <v>0</v>
      </c>
      <c r="AD298" s="177">
        <v>0</v>
      </c>
      <c r="AE298" s="177">
        <v>0</v>
      </c>
      <c r="AF298" s="177">
        <v>0</v>
      </c>
      <c r="AG298" s="177">
        <v>0</v>
      </c>
      <c r="AH298" s="177">
        <v>0</v>
      </c>
      <c r="AI298" s="177">
        <v>0</v>
      </c>
      <c r="AJ298" s="177">
        <f t="shared" ref="AJ298" si="653">ROUND(X298/95.5*3,2)</f>
        <v>183706.02</v>
      </c>
      <c r="AK298" s="177">
        <f t="shared" ref="AK298" si="654">ROUND(X298/95.5*1.5,2)</f>
        <v>91853.01</v>
      </c>
      <c r="AL298" s="177">
        <v>0</v>
      </c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122"/>
      <c r="BD298" s="122"/>
      <c r="BE298" s="122"/>
      <c r="BF298" s="122"/>
      <c r="BG298" s="122"/>
      <c r="BH298" s="122"/>
      <c r="BI298" s="122"/>
      <c r="BJ298" s="122"/>
      <c r="BK298" s="122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Y298" s="125"/>
      <c r="BZ298" s="126"/>
      <c r="CA298" s="127"/>
      <c r="CB298" s="122"/>
      <c r="CC298" s="128"/>
    </row>
    <row r="299" spans="1:81" s="124" customFormat="1" ht="43.5" customHeight="1">
      <c r="A299" s="424" t="s">
        <v>9</v>
      </c>
      <c r="B299" s="424"/>
      <c r="C299" s="425"/>
      <c r="D299" s="426"/>
      <c r="E299" s="425"/>
      <c r="F299" s="425"/>
      <c r="G299" s="425">
        <f>ROUND(SUM(G298:G298),2)</f>
        <v>6123533.8899999997</v>
      </c>
      <c r="H299" s="425">
        <f t="shared" ref="H299:U299" si="655">SUM(H298:H298)</f>
        <v>0</v>
      </c>
      <c r="I299" s="425">
        <f t="shared" si="655"/>
        <v>0</v>
      </c>
      <c r="J299" s="425">
        <f t="shared" si="655"/>
        <v>0</v>
      </c>
      <c r="K299" s="425">
        <f t="shared" si="655"/>
        <v>0</v>
      </c>
      <c r="L299" s="425">
        <f t="shared" si="655"/>
        <v>0</v>
      </c>
      <c r="M299" s="425">
        <f t="shared" si="655"/>
        <v>0</v>
      </c>
      <c r="N299" s="425">
        <f t="shared" si="655"/>
        <v>0</v>
      </c>
      <c r="O299" s="425">
        <f t="shared" si="655"/>
        <v>0</v>
      </c>
      <c r="P299" s="425">
        <f t="shared" si="655"/>
        <v>0</v>
      </c>
      <c r="Q299" s="425">
        <f t="shared" si="655"/>
        <v>0</v>
      </c>
      <c r="R299" s="425">
        <f t="shared" si="655"/>
        <v>0</v>
      </c>
      <c r="S299" s="425">
        <f t="shared" si="655"/>
        <v>0</v>
      </c>
      <c r="T299" s="431">
        <f t="shared" si="655"/>
        <v>0</v>
      </c>
      <c r="U299" s="425">
        <f t="shared" si="655"/>
        <v>0</v>
      </c>
      <c r="V299" s="425" t="s">
        <v>68</v>
      </c>
      <c r="W299" s="425">
        <f t="shared" ref="W299:AL299" si="656">SUM(W298:W298)</f>
        <v>1516.3</v>
      </c>
      <c r="X299" s="425">
        <f t="shared" si="656"/>
        <v>5847974.8600000003</v>
      </c>
      <c r="Y299" s="425">
        <f t="shared" si="656"/>
        <v>0</v>
      </c>
      <c r="Z299" s="425">
        <f t="shared" si="656"/>
        <v>0</v>
      </c>
      <c r="AA299" s="425">
        <f t="shared" si="656"/>
        <v>0</v>
      </c>
      <c r="AB299" s="425">
        <f t="shared" si="656"/>
        <v>0</v>
      </c>
      <c r="AC299" s="425">
        <f t="shared" si="656"/>
        <v>0</v>
      </c>
      <c r="AD299" s="425">
        <f t="shared" si="656"/>
        <v>0</v>
      </c>
      <c r="AE299" s="425">
        <f t="shared" si="656"/>
        <v>0</v>
      </c>
      <c r="AF299" s="425">
        <f t="shared" si="656"/>
        <v>0</v>
      </c>
      <c r="AG299" s="425">
        <f t="shared" si="656"/>
        <v>0</v>
      </c>
      <c r="AH299" s="425">
        <f t="shared" si="656"/>
        <v>0</v>
      </c>
      <c r="AI299" s="425">
        <f t="shared" si="656"/>
        <v>0</v>
      </c>
      <c r="AJ299" s="425">
        <f t="shared" si="656"/>
        <v>183706.02</v>
      </c>
      <c r="AK299" s="425">
        <f t="shared" si="656"/>
        <v>91853.01</v>
      </c>
      <c r="AL299" s="425">
        <f t="shared" si="656"/>
        <v>0</v>
      </c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22"/>
      <c r="AZ299" s="122"/>
      <c r="BA299" s="122"/>
      <c r="BB299" s="122"/>
      <c r="BC299" s="122"/>
      <c r="BD299" s="122"/>
      <c r="BE299" s="122"/>
      <c r="BF299" s="122"/>
      <c r="BG299" s="122"/>
      <c r="BH299" s="122"/>
      <c r="BI299" s="122"/>
      <c r="BJ299" s="122"/>
      <c r="BK299" s="122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23"/>
      <c r="BV299" s="123"/>
      <c r="BW299" s="123"/>
      <c r="BY299" s="125"/>
      <c r="BZ299" s="126"/>
      <c r="CA299" s="127"/>
      <c r="CB299" s="122"/>
      <c r="CC299" s="128"/>
    </row>
    <row r="300" spans="1:81" s="124" customFormat="1" ht="12" customHeight="1">
      <c r="A300" s="444" t="s">
        <v>120</v>
      </c>
      <c r="B300" s="444"/>
      <c r="C300" s="444"/>
      <c r="D300" s="444"/>
      <c r="E300" s="444"/>
      <c r="F300" s="444"/>
      <c r="G300" s="444"/>
      <c r="H300" s="444"/>
      <c r="I300" s="444"/>
      <c r="J300" s="444"/>
      <c r="K300" s="444"/>
      <c r="L300" s="444"/>
      <c r="M300" s="444"/>
      <c r="N300" s="444"/>
      <c r="O300" s="444"/>
      <c r="P300" s="444"/>
      <c r="Q300" s="444"/>
      <c r="R300" s="444"/>
      <c r="S300" s="444"/>
      <c r="T300" s="444"/>
      <c r="U300" s="444"/>
      <c r="V300" s="444"/>
      <c r="W300" s="444"/>
      <c r="X300" s="444"/>
      <c r="Y300" s="444"/>
      <c r="Z300" s="444"/>
      <c r="AA300" s="444"/>
      <c r="AB300" s="444"/>
      <c r="AC300" s="444"/>
      <c r="AD300" s="444"/>
      <c r="AE300" s="444"/>
      <c r="AF300" s="444"/>
      <c r="AG300" s="444"/>
      <c r="AH300" s="444"/>
      <c r="AI300" s="444"/>
      <c r="AJ300" s="444"/>
      <c r="AK300" s="444"/>
      <c r="AL300" s="445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22"/>
      <c r="AZ300" s="122"/>
      <c r="BA300" s="122"/>
      <c r="BB300" s="122"/>
      <c r="BC300" s="122"/>
      <c r="BD300" s="122"/>
      <c r="BE300" s="122"/>
      <c r="BF300" s="122"/>
      <c r="BG300" s="122"/>
      <c r="BH300" s="122"/>
      <c r="BI300" s="122"/>
      <c r="BJ300" s="122"/>
      <c r="BK300" s="122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Y300" s="125"/>
      <c r="BZ300" s="126"/>
      <c r="CA300" s="127"/>
      <c r="CB300" s="122"/>
      <c r="CC300" s="128"/>
    </row>
    <row r="301" spans="1:81" s="124" customFormat="1" ht="12" customHeight="1">
      <c r="A301" s="360">
        <v>211</v>
      </c>
      <c r="B301" s="178" t="s">
        <v>911</v>
      </c>
      <c r="C301" s="425"/>
      <c r="D301" s="426"/>
      <c r="E301" s="425"/>
      <c r="F301" s="425"/>
      <c r="G301" s="362">
        <f t="shared" ref="G301" si="657">ROUND(H301+U301+X301+Z301+AB301+AD301+AF301+AH301+AI301+AJ301+AK301+AL301,2)</f>
        <v>1894996.88</v>
      </c>
      <c r="H301" s="356">
        <f t="shared" ref="H301" si="658">I301+K301+M301+O301+Q301+S301</f>
        <v>0</v>
      </c>
      <c r="I301" s="365">
        <v>0</v>
      </c>
      <c r="J301" s="365">
        <v>0</v>
      </c>
      <c r="K301" s="365">
        <v>0</v>
      </c>
      <c r="L301" s="365">
        <v>0</v>
      </c>
      <c r="M301" s="365">
        <v>0</v>
      </c>
      <c r="N301" s="356">
        <v>0</v>
      </c>
      <c r="O301" s="356">
        <v>0</v>
      </c>
      <c r="P301" s="356">
        <v>0</v>
      </c>
      <c r="Q301" s="356">
        <v>0</v>
      </c>
      <c r="R301" s="356">
        <v>0</v>
      </c>
      <c r="S301" s="356">
        <v>0</v>
      </c>
      <c r="T301" s="366">
        <v>0</v>
      </c>
      <c r="U301" s="356">
        <v>0</v>
      </c>
      <c r="V301" s="356" t="s">
        <v>111</v>
      </c>
      <c r="W301" s="177">
        <v>465.6</v>
      </c>
      <c r="X301" s="356">
        <f t="shared" ref="X301" si="659">ROUND(IF(V301="СК",3856.74,3886.86)*W301,2)</f>
        <v>1809722.02</v>
      </c>
      <c r="Y301" s="177">
        <v>0</v>
      </c>
      <c r="Z301" s="177">
        <v>0</v>
      </c>
      <c r="AA301" s="177">
        <v>0</v>
      </c>
      <c r="AB301" s="177">
        <v>0</v>
      </c>
      <c r="AC301" s="177">
        <v>0</v>
      </c>
      <c r="AD301" s="177">
        <v>0</v>
      </c>
      <c r="AE301" s="177">
        <v>0</v>
      </c>
      <c r="AF301" s="177">
        <v>0</v>
      </c>
      <c r="AG301" s="177">
        <v>0</v>
      </c>
      <c r="AH301" s="177">
        <v>0</v>
      </c>
      <c r="AI301" s="177">
        <v>0</v>
      </c>
      <c r="AJ301" s="177">
        <f t="shared" ref="AJ301" si="660">ROUND(X301/95.5*3,2)</f>
        <v>56849.91</v>
      </c>
      <c r="AK301" s="177">
        <f t="shared" ref="AK301" si="661">ROUND(X301/95.5*1.5,2)</f>
        <v>28424.95</v>
      </c>
      <c r="AL301" s="177">
        <v>0</v>
      </c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22"/>
      <c r="BD301" s="122"/>
      <c r="BE301" s="122"/>
      <c r="BF301" s="122"/>
      <c r="BG301" s="122"/>
      <c r="BH301" s="122"/>
      <c r="BI301" s="122"/>
      <c r="BJ301" s="122"/>
      <c r="BK301" s="122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Y301" s="125"/>
      <c r="BZ301" s="126"/>
      <c r="CA301" s="127"/>
      <c r="CB301" s="122"/>
      <c r="CC301" s="128"/>
    </row>
    <row r="302" spans="1:81" s="124" customFormat="1" ht="30" customHeight="1">
      <c r="A302" s="424" t="s">
        <v>121</v>
      </c>
      <c r="B302" s="424"/>
      <c r="C302" s="425"/>
      <c r="D302" s="426"/>
      <c r="E302" s="425"/>
      <c r="F302" s="425"/>
      <c r="G302" s="425">
        <f>ROUND(SUM(G301:G301),2)</f>
        <v>1894996.88</v>
      </c>
      <c r="H302" s="425">
        <f t="shared" ref="H302:U302" si="662">SUM(H301:H301)</f>
        <v>0</v>
      </c>
      <c r="I302" s="425">
        <f t="shared" si="662"/>
        <v>0</v>
      </c>
      <c r="J302" s="425">
        <f t="shared" si="662"/>
        <v>0</v>
      </c>
      <c r="K302" s="425">
        <f t="shared" si="662"/>
        <v>0</v>
      </c>
      <c r="L302" s="425">
        <f t="shared" si="662"/>
        <v>0</v>
      </c>
      <c r="M302" s="425">
        <f t="shared" si="662"/>
        <v>0</v>
      </c>
      <c r="N302" s="425">
        <f t="shared" si="662"/>
        <v>0</v>
      </c>
      <c r="O302" s="425">
        <f t="shared" si="662"/>
        <v>0</v>
      </c>
      <c r="P302" s="425">
        <f t="shared" si="662"/>
        <v>0</v>
      </c>
      <c r="Q302" s="425">
        <f t="shared" si="662"/>
        <v>0</v>
      </c>
      <c r="R302" s="425">
        <f t="shared" si="662"/>
        <v>0</v>
      </c>
      <c r="S302" s="425">
        <f t="shared" si="662"/>
        <v>0</v>
      </c>
      <c r="T302" s="431">
        <f t="shared" si="662"/>
        <v>0</v>
      </c>
      <c r="U302" s="425">
        <f t="shared" si="662"/>
        <v>0</v>
      </c>
      <c r="V302" s="425" t="s">
        <v>68</v>
      </c>
      <c r="W302" s="425">
        <f t="shared" ref="W302:AL302" si="663">SUM(W301:W301)</f>
        <v>465.6</v>
      </c>
      <c r="X302" s="425">
        <f t="shared" si="663"/>
        <v>1809722.02</v>
      </c>
      <c r="Y302" s="425">
        <f t="shared" si="663"/>
        <v>0</v>
      </c>
      <c r="Z302" s="425">
        <f t="shared" si="663"/>
        <v>0</v>
      </c>
      <c r="AA302" s="425">
        <f t="shared" si="663"/>
        <v>0</v>
      </c>
      <c r="AB302" s="425">
        <f t="shared" si="663"/>
        <v>0</v>
      </c>
      <c r="AC302" s="425">
        <f t="shared" si="663"/>
        <v>0</v>
      </c>
      <c r="AD302" s="425">
        <f t="shared" si="663"/>
        <v>0</v>
      </c>
      <c r="AE302" s="425">
        <f t="shared" si="663"/>
        <v>0</v>
      </c>
      <c r="AF302" s="425">
        <f t="shared" si="663"/>
        <v>0</v>
      </c>
      <c r="AG302" s="425">
        <f t="shared" si="663"/>
        <v>0</v>
      </c>
      <c r="AH302" s="425">
        <f t="shared" si="663"/>
        <v>0</v>
      </c>
      <c r="AI302" s="425">
        <f t="shared" si="663"/>
        <v>0</v>
      </c>
      <c r="AJ302" s="425">
        <f t="shared" si="663"/>
        <v>56849.91</v>
      </c>
      <c r="AK302" s="425">
        <f t="shared" si="663"/>
        <v>28424.95</v>
      </c>
      <c r="AL302" s="425">
        <f t="shared" si="663"/>
        <v>0</v>
      </c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2"/>
      <c r="BG302" s="122"/>
      <c r="BH302" s="122"/>
      <c r="BI302" s="122"/>
      <c r="BJ302" s="122"/>
      <c r="BK302" s="122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Y302" s="125"/>
      <c r="BZ302" s="126"/>
      <c r="CA302" s="127"/>
      <c r="CB302" s="122"/>
      <c r="CC302" s="128"/>
    </row>
    <row r="303" spans="1:81" s="124" customFormat="1" ht="12" customHeight="1">
      <c r="A303" s="358" t="s">
        <v>12</v>
      </c>
      <c r="B303" s="359"/>
      <c r="C303" s="359"/>
      <c r="D303" s="359"/>
      <c r="E303" s="359"/>
      <c r="F303" s="359"/>
      <c r="G303" s="359"/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  <c r="Y303" s="359"/>
      <c r="Z303" s="359"/>
      <c r="AA303" s="359"/>
      <c r="AB303" s="359"/>
      <c r="AC303" s="359"/>
      <c r="AD303" s="359"/>
      <c r="AE303" s="359"/>
      <c r="AF303" s="359"/>
      <c r="AG303" s="359"/>
      <c r="AH303" s="359"/>
      <c r="AI303" s="359"/>
      <c r="AJ303" s="359"/>
      <c r="AK303" s="359"/>
      <c r="AL303" s="434"/>
      <c r="AN303" s="122" t="e">
        <f>I303/#REF!</f>
        <v>#REF!</v>
      </c>
      <c r="AO303" s="122" t="e">
        <f t="shared" ref="AO303:AO312" si="664">K303/J303</f>
        <v>#DIV/0!</v>
      </c>
      <c r="AP303" s="122" t="e">
        <f t="shared" ref="AP303:AP312" si="665">M303/L303</f>
        <v>#DIV/0!</v>
      </c>
      <c r="AQ303" s="122" t="e">
        <f t="shared" ref="AQ303:AQ312" si="666">O303/N303</f>
        <v>#DIV/0!</v>
      </c>
      <c r="AR303" s="122" t="e">
        <f t="shared" ref="AR303:AR312" si="667">Q303/P303</f>
        <v>#DIV/0!</v>
      </c>
      <c r="AS303" s="122" t="e">
        <f t="shared" ref="AS303:AS312" si="668">S303/R303</f>
        <v>#DIV/0!</v>
      </c>
      <c r="AT303" s="122" t="e">
        <f t="shared" ref="AT303:AT312" si="669">U303/T303</f>
        <v>#DIV/0!</v>
      </c>
      <c r="AU303" s="122" t="e">
        <f t="shared" ref="AU303:AU312" si="670">X303/W303</f>
        <v>#DIV/0!</v>
      </c>
      <c r="AV303" s="122" t="e">
        <f t="shared" ref="AV303:AV312" si="671">Z303/Y303</f>
        <v>#DIV/0!</v>
      </c>
      <c r="AW303" s="122" t="e">
        <f t="shared" ref="AW303:AW312" si="672">AB303/AA303</f>
        <v>#DIV/0!</v>
      </c>
      <c r="AX303" s="122" t="e">
        <f t="shared" ref="AX303:AX312" si="673">AH303/AG303</f>
        <v>#DIV/0!</v>
      </c>
      <c r="AY303" s="122" t="e">
        <f>AI303/#REF!</f>
        <v>#REF!</v>
      </c>
      <c r="AZ303" s="122">
        <v>730.08</v>
      </c>
      <c r="BA303" s="122">
        <v>2070.12</v>
      </c>
      <c r="BB303" s="122">
        <v>848.92</v>
      </c>
      <c r="BC303" s="122">
        <v>819.73</v>
      </c>
      <c r="BD303" s="122">
        <v>611.5</v>
      </c>
      <c r="BE303" s="122">
        <v>1080.04</v>
      </c>
      <c r="BF303" s="122">
        <v>2671800.0099999998</v>
      </c>
      <c r="BG303" s="122">
        <f t="shared" ref="BG303:BG311" si="674">IF(V303="ПК",4607.6,4422.85)</f>
        <v>4422.8500000000004</v>
      </c>
      <c r="BH303" s="122">
        <v>8748.57</v>
      </c>
      <c r="BI303" s="122">
        <v>3389.61</v>
      </c>
      <c r="BJ303" s="122">
        <v>5995.76</v>
      </c>
      <c r="BK303" s="122">
        <v>548.62</v>
      </c>
      <c r="BL303" s="123" t="e">
        <f t="shared" ref="BL303:BL312" si="675">IF(AN303&gt;AZ303, "+", " ")</f>
        <v>#REF!</v>
      </c>
      <c r="BM303" s="123" t="e">
        <f t="shared" ref="BM303:BM312" si="676">IF(AO303&gt;BA303, "+", " ")</f>
        <v>#DIV/0!</v>
      </c>
      <c r="BN303" s="123" t="e">
        <f t="shared" ref="BN303:BN312" si="677">IF(AP303&gt;BB303, "+", " ")</f>
        <v>#DIV/0!</v>
      </c>
      <c r="BO303" s="123" t="e">
        <f t="shared" ref="BO303:BO312" si="678">IF(AQ303&gt;BC303, "+", " ")</f>
        <v>#DIV/0!</v>
      </c>
      <c r="BP303" s="123" t="e">
        <f t="shared" ref="BP303:BP312" si="679">IF(AR303&gt;BD303, "+", " ")</f>
        <v>#DIV/0!</v>
      </c>
      <c r="BQ303" s="123" t="e">
        <f t="shared" ref="BQ303:BQ312" si="680">IF(AS303&gt;BE303, "+", " ")</f>
        <v>#DIV/0!</v>
      </c>
      <c r="BR303" s="123" t="e">
        <f t="shared" ref="BR303:BR312" si="681">IF(AT303&gt;BF303, "+", " ")</f>
        <v>#DIV/0!</v>
      </c>
      <c r="BS303" s="123" t="e">
        <f t="shared" ref="BS303:BS312" si="682">IF(AU303&gt;BG303, "+", " ")</f>
        <v>#DIV/0!</v>
      </c>
      <c r="BT303" s="123" t="e">
        <f t="shared" ref="BT303:BT312" si="683">IF(AV303&gt;BH303, "+", " ")</f>
        <v>#DIV/0!</v>
      </c>
      <c r="BU303" s="123" t="e">
        <f t="shared" ref="BU303:BU312" si="684">IF(AW303&gt;BI303, "+", " ")</f>
        <v>#DIV/0!</v>
      </c>
      <c r="BV303" s="123" t="e">
        <f t="shared" ref="BV303:BV312" si="685">IF(AX303&gt;BJ303, "+", " ")</f>
        <v>#DIV/0!</v>
      </c>
      <c r="BW303" s="123" t="e">
        <f t="shared" ref="BW303:BW312" si="686">IF(AY303&gt;BK303, "+", " ")</f>
        <v>#REF!</v>
      </c>
      <c r="BY303" s="125" t="e">
        <f t="shared" ref="BY303:BY312" si="687">AJ303/G303*100</f>
        <v>#DIV/0!</v>
      </c>
      <c r="BZ303" s="126" t="e">
        <f t="shared" ref="BZ303:BZ312" si="688">AK303/G303*100</f>
        <v>#DIV/0!</v>
      </c>
      <c r="CA303" s="127" t="e">
        <f t="shared" ref="CA303:CA312" si="689">G303/W303</f>
        <v>#DIV/0!</v>
      </c>
      <c r="CB303" s="122">
        <f t="shared" ref="CB303:CB311" si="690">IF(V303="ПК",4814.95,4621.88)</f>
        <v>4621.88</v>
      </c>
      <c r="CC303" s="128" t="e">
        <f t="shared" ref="CC303:CC312" si="691">IF(CA303&gt;CB303, "+", " ")</f>
        <v>#DIV/0!</v>
      </c>
    </row>
    <row r="304" spans="1:81" s="124" customFormat="1" ht="12" customHeight="1">
      <c r="A304" s="360">
        <v>212</v>
      </c>
      <c r="B304" s="432" t="s">
        <v>913</v>
      </c>
      <c r="C304" s="356">
        <v>1289.5999999999999</v>
      </c>
      <c r="D304" s="370"/>
      <c r="E304" s="356"/>
      <c r="F304" s="356"/>
      <c r="G304" s="362">
        <f t="shared" ref="G304" si="692">ROUND(H304+U304+X304+Z304+AB304+AD304+AF304+AH304+AI304+AJ304+AK304+AL304,2)</f>
        <v>4274317.93</v>
      </c>
      <c r="H304" s="356">
        <f t="shared" ref="H304" si="693">I304+K304+M304+O304+Q304+S304</f>
        <v>0</v>
      </c>
      <c r="I304" s="365">
        <v>0</v>
      </c>
      <c r="J304" s="365">
        <v>0</v>
      </c>
      <c r="K304" s="365">
        <v>0</v>
      </c>
      <c r="L304" s="365">
        <v>0</v>
      </c>
      <c r="M304" s="365">
        <v>0</v>
      </c>
      <c r="N304" s="356">
        <v>0</v>
      </c>
      <c r="O304" s="356">
        <v>0</v>
      </c>
      <c r="P304" s="356">
        <v>0</v>
      </c>
      <c r="Q304" s="356">
        <v>0</v>
      </c>
      <c r="R304" s="356">
        <v>0</v>
      </c>
      <c r="S304" s="356">
        <v>0</v>
      </c>
      <c r="T304" s="366">
        <v>0</v>
      </c>
      <c r="U304" s="356">
        <v>0</v>
      </c>
      <c r="V304" s="356" t="s">
        <v>112</v>
      </c>
      <c r="W304" s="177">
        <v>1058.4000000000001</v>
      </c>
      <c r="X304" s="356">
        <f t="shared" ref="X304:X310" si="694">ROUND(IF(V304="СК",3856.74,3886.86)*W304,2)</f>
        <v>4081973.62</v>
      </c>
      <c r="Y304" s="177">
        <v>0</v>
      </c>
      <c r="Z304" s="177">
        <v>0</v>
      </c>
      <c r="AA304" s="177">
        <v>0</v>
      </c>
      <c r="AB304" s="177">
        <v>0</v>
      </c>
      <c r="AC304" s="177">
        <v>0</v>
      </c>
      <c r="AD304" s="177">
        <v>0</v>
      </c>
      <c r="AE304" s="177">
        <v>0</v>
      </c>
      <c r="AF304" s="177">
        <v>0</v>
      </c>
      <c r="AG304" s="177">
        <v>0</v>
      </c>
      <c r="AH304" s="177">
        <v>0</v>
      </c>
      <c r="AI304" s="177">
        <v>0</v>
      </c>
      <c r="AJ304" s="177">
        <f t="shared" ref="AJ304" si="695">ROUND(X304/95.5*3,2)</f>
        <v>128229.54</v>
      </c>
      <c r="AK304" s="177">
        <f t="shared" ref="AK304" si="696">ROUND(X304/95.5*1.5,2)</f>
        <v>64114.77</v>
      </c>
      <c r="AL304" s="177">
        <v>0</v>
      </c>
      <c r="AN304" s="122" t="e">
        <f>I304/#REF!</f>
        <v>#REF!</v>
      </c>
      <c r="AO304" s="122" t="e">
        <f t="shared" si="664"/>
        <v>#DIV/0!</v>
      </c>
      <c r="AP304" s="122" t="e">
        <f t="shared" si="665"/>
        <v>#DIV/0!</v>
      </c>
      <c r="AQ304" s="122" t="e">
        <f t="shared" si="666"/>
        <v>#DIV/0!</v>
      </c>
      <c r="AR304" s="122" t="e">
        <f t="shared" si="667"/>
        <v>#DIV/0!</v>
      </c>
      <c r="AS304" s="122" t="e">
        <f t="shared" si="668"/>
        <v>#DIV/0!</v>
      </c>
      <c r="AT304" s="122" t="e">
        <f t="shared" si="669"/>
        <v>#DIV/0!</v>
      </c>
      <c r="AU304" s="122">
        <f t="shared" si="670"/>
        <v>3856.7400037792891</v>
      </c>
      <c r="AV304" s="122" t="e">
        <f t="shared" si="671"/>
        <v>#DIV/0!</v>
      </c>
      <c r="AW304" s="122" t="e">
        <f t="shared" si="672"/>
        <v>#DIV/0!</v>
      </c>
      <c r="AX304" s="122" t="e">
        <f t="shared" si="673"/>
        <v>#DIV/0!</v>
      </c>
      <c r="AY304" s="122" t="e">
        <f>AI304/#REF!</f>
        <v>#REF!</v>
      </c>
      <c r="AZ304" s="122">
        <v>730.08</v>
      </c>
      <c r="BA304" s="122">
        <v>2070.12</v>
      </c>
      <c r="BB304" s="122">
        <v>848.92</v>
      </c>
      <c r="BC304" s="122">
        <v>819.73</v>
      </c>
      <c r="BD304" s="122">
        <v>611.5</v>
      </c>
      <c r="BE304" s="122">
        <v>1080.04</v>
      </c>
      <c r="BF304" s="122">
        <v>2671800.0099999998</v>
      </c>
      <c r="BG304" s="122">
        <f t="shared" si="674"/>
        <v>4422.8500000000004</v>
      </c>
      <c r="BH304" s="122">
        <v>8748.57</v>
      </c>
      <c r="BI304" s="122">
        <v>3389.61</v>
      </c>
      <c r="BJ304" s="122">
        <v>5995.76</v>
      </c>
      <c r="BK304" s="122">
        <v>548.62</v>
      </c>
      <c r="BL304" s="123" t="e">
        <f t="shared" si="675"/>
        <v>#REF!</v>
      </c>
      <c r="BM304" s="123" t="e">
        <f t="shared" si="676"/>
        <v>#DIV/0!</v>
      </c>
      <c r="BN304" s="123" t="e">
        <f t="shared" si="677"/>
        <v>#DIV/0!</v>
      </c>
      <c r="BO304" s="123" t="e">
        <f t="shared" si="678"/>
        <v>#DIV/0!</v>
      </c>
      <c r="BP304" s="123" t="e">
        <f t="shared" si="679"/>
        <v>#DIV/0!</v>
      </c>
      <c r="BQ304" s="123" t="e">
        <f t="shared" si="680"/>
        <v>#DIV/0!</v>
      </c>
      <c r="BR304" s="123" t="e">
        <f t="shared" si="681"/>
        <v>#DIV/0!</v>
      </c>
      <c r="BS304" s="123" t="str">
        <f t="shared" si="682"/>
        <v xml:space="preserve"> </v>
      </c>
      <c r="BT304" s="123" t="e">
        <f t="shared" si="683"/>
        <v>#DIV/0!</v>
      </c>
      <c r="BU304" s="123" t="e">
        <f t="shared" si="684"/>
        <v>#DIV/0!</v>
      </c>
      <c r="BV304" s="123" t="e">
        <f t="shared" si="685"/>
        <v>#DIV/0!</v>
      </c>
      <c r="BW304" s="123" t="e">
        <f t="shared" si="686"/>
        <v>#REF!</v>
      </c>
      <c r="BY304" s="125">
        <f t="shared" si="687"/>
        <v>3.0000000491306458</v>
      </c>
      <c r="BZ304" s="126">
        <f t="shared" si="688"/>
        <v>1.5000000245653229</v>
      </c>
      <c r="CA304" s="127">
        <f t="shared" si="689"/>
        <v>4038.4712112622819</v>
      </c>
      <c r="CB304" s="122">
        <f t="shared" si="690"/>
        <v>4621.88</v>
      </c>
      <c r="CC304" s="128" t="str">
        <f t="shared" si="691"/>
        <v xml:space="preserve"> </v>
      </c>
    </row>
    <row r="305" spans="1:82" s="124" customFormat="1" ht="12" customHeight="1">
      <c r="A305" s="360">
        <v>213</v>
      </c>
      <c r="B305" s="432" t="s">
        <v>918</v>
      </c>
      <c r="C305" s="356"/>
      <c r="D305" s="370"/>
      <c r="E305" s="356"/>
      <c r="F305" s="356"/>
      <c r="G305" s="362">
        <f t="shared" ref="G305:G310" si="697">ROUND(H305+U305+X305+Z305+AB305+AD305+AF305+AH305+AI305+AJ305+AK305+AL305,2)</f>
        <v>4078855.92</v>
      </c>
      <c r="H305" s="356">
        <f t="shared" ref="H305:H310" si="698">I305+K305+M305+O305+Q305+S305</f>
        <v>0</v>
      </c>
      <c r="I305" s="365">
        <v>0</v>
      </c>
      <c r="J305" s="365">
        <v>0</v>
      </c>
      <c r="K305" s="365">
        <v>0</v>
      </c>
      <c r="L305" s="365">
        <v>0</v>
      </c>
      <c r="M305" s="365">
        <v>0</v>
      </c>
      <c r="N305" s="356">
        <v>0</v>
      </c>
      <c r="O305" s="356">
        <v>0</v>
      </c>
      <c r="P305" s="356">
        <v>0</v>
      </c>
      <c r="Q305" s="356">
        <v>0</v>
      </c>
      <c r="R305" s="356">
        <v>0</v>
      </c>
      <c r="S305" s="356">
        <v>0</v>
      </c>
      <c r="T305" s="366">
        <v>0</v>
      </c>
      <c r="U305" s="356">
        <v>0</v>
      </c>
      <c r="V305" s="356" t="s">
        <v>112</v>
      </c>
      <c r="W305" s="177">
        <v>1010</v>
      </c>
      <c r="X305" s="356">
        <f t="shared" si="694"/>
        <v>3895307.4</v>
      </c>
      <c r="Y305" s="177">
        <v>0</v>
      </c>
      <c r="Z305" s="177">
        <v>0</v>
      </c>
      <c r="AA305" s="177">
        <v>0</v>
      </c>
      <c r="AB305" s="177">
        <v>0</v>
      </c>
      <c r="AC305" s="177">
        <v>0</v>
      </c>
      <c r="AD305" s="177">
        <v>0</v>
      </c>
      <c r="AE305" s="177">
        <v>0</v>
      </c>
      <c r="AF305" s="177">
        <v>0</v>
      </c>
      <c r="AG305" s="177">
        <v>0</v>
      </c>
      <c r="AH305" s="177">
        <v>0</v>
      </c>
      <c r="AI305" s="177">
        <v>0</v>
      </c>
      <c r="AJ305" s="177">
        <f t="shared" ref="AJ305:AJ310" si="699">ROUND(X305/95.5*3,2)</f>
        <v>122365.68</v>
      </c>
      <c r="AK305" s="177">
        <f t="shared" ref="AK305:AK310" si="700">ROUND(X305/95.5*1.5,2)</f>
        <v>61182.84</v>
      </c>
      <c r="AL305" s="177">
        <v>0</v>
      </c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2"/>
      <c r="AX305" s="122"/>
      <c r="AY305" s="122"/>
      <c r="AZ305" s="122"/>
      <c r="BA305" s="122"/>
      <c r="BB305" s="122"/>
      <c r="BC305" s="122"/>
      <c r="BD305" s="122"/>
      <c r="BE305" s="122"/>
      <c r="BF305" s="122"/>
      <c r="BG305" s="122"/>
      <c r="BH305" s="122"/>
      <c r="BI305" s="122"/>
      <c r="BJ305" s="122"/>
      <c r="BK305" s="122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Y305" s="125"/>
      <c r="BZ305" s="126"/>
      <c r="CA305" s="127"/>
      <c r="CB305" s="122"/>
      <c r="CC305" s="128"/>
    </row>
    <row r="306" spans="1:82" s="124" customFormat="1" ht="12" customHeight="1">
      <c r="A306" s="360">
        <v>214</v>
      </c>
      <c r="B306" s="432" t="s">
        <v>920</v>
      </c>
      <c r="C306" s="356"/>
      <c r="D306" s="370"/>
      <c r="E306" s="356"/>
      <c r="F306" s="356"/>
      <c r="G306" s="362">
        <f t="shared" si="697"/>
        <v>4131060.63</v>
      </c>
      <c r="H306" s="356">
        <f t="shared" si="698"/>
        <v>0</v>
      </c>
      <c r="I306" s="365">
        <v>0</v>
      </c>
      <c r="J306" s="365">
        <v>0</v>
      </c>
      <c r="K306" s="365">
        <v>0</v>
      </c>
      <c r="L306" s="365">
        <v>0</v>
      </c>
      <c r="M306" s="365">
        <v>0</v>
      </c>
      <c r="N306" s="356">
        <v>0</v>
      </c>
      <c r="O306" s="356">
        <v>0</v>
      </c>
      <c r="P306" s="356">
        <v>0</v>
      </c>
      <c r="Q306" s="356">
        <v>0</v>
      </c>
      <c r="R306" s="356">
        <v>0</v>
      </c>
      <c r="S306" s="356">
        <v>0</v>
      </c>
      <c r="T306" s="366">
        <v>0</v>
      </c>
      <c r="U306" s="356">
        <v>0</v>
      </c>
      <c r="V306" s="356" t="s">
        <v>111</v>
      </c>
      <c r="W306" s="177">
        <v>1015</v>
      </c>
      <c r="X306" s="356">
        <f t="shared" si="694"/>
        <v>3945162.9</v>
      </c>
      <c r="Y306" s="177">
        <v>0</v>
      </c>
      <c r="Z306" s="177">
        <v>0</v>
      </c>
      <c r="AA306" s="177">
        <v>0</v>
      </c>
      <c r="AB306" s="177">
        <v>0</v>
      </c>
      <c r="AC306" s="177">
        <v>0</v>
      </c>
      <c r="AD306" s="177">
        <v>0</v>
      </c>
      <c r="AE306" s="177">
        <v>0</v>
      </c>
      <c r="AF306" s="177">
        <v>0</v>
      </c>
      <c r="AG306" s="177">
        <v>0</v>
      </c>
      <c r="AH306" s="177">
        <v>0</v>
      </c>
      <c r="AI306" s="177">
        <v>0</v>
      </c>
      <c r="AJ306" s="177">
        <f t="shared" si="699"/>
        <v>123931.82</v>
      </c>
      <c r="AK306" s="177">
        <f t="shared" si="700"/>
        <v>61965.91</v>
      </c>
      <c r="AL306" s="177">
        <v>0</v>
      </c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/>
      <c r="BF306" s="122"/>
      <c r="BG306" s="122"/>
      <c r="BH306" s="122"/>
      <c r="BI306" s="122"/>
      <c r="BJ306" s="122"/>
      <c r="BK306" s="122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Y306" s="125"/>
      <c r="BZ306" s="126"/>
      <c r="CA306" s="127"/>
      <c r="CB306" s="122"/>
      <c r="CC306" s="128"/>
    </row>
    <row r="307" spans="1:82" s="124" customFormat="1" ht="12" customHeight="1">
      <c r="A307" s="360">
        <v>215</v>
      </c>
      <c r="B307" s="432" t="s">
        <v>921</v>
      </c>
      <c r="C307" s="356"/>
      <c r="D307" s="370"/>
      <c r="E307" s="356"/>
      <c r="F307" s="356"/>
      <c r="G307" s="362">
        <f t="shared" si="697"/>
        <v>2767607.12</v>
      </c>
      <c r="H307" s="356">
        <f t="shared" si="698"/>
        <v>0</v>
      </c>
      <c r="I307" s="365">
        <v>0</v>
      </c>
      <c r="J307" s="365">
        <v>0</v>
      </c>
      <c r="K307" s="365">
        <v>0</v>
      </c>
      <c r="L307" s="365">
        <v>0</v>
      </c>
      <c r="M307" s="365">
        <v>0</v>
      </c>
      <c r="N307" s="356">
        <v>0</v>
      </c>
      <c r="O307" s="356">
        <v>0</v>
      </c>
      <c r="P307" s="356">
        <v>0</v>
      </c>
      <c r="Q307" s="356">
        <v>0</v>
      </c>
      <c r="R307" s="356">
        <v>0</v>
      </c>
      <c r="S307" s="356">
        <v>0</v>
      </c>
      <c r="T307" s="366">
        <v>0</v>
      </c>
      <c r="U307" s="356">
        <v>0</v>
      </c>
      <c r="V307" s="356" t="s">
        <v>111</v>
      </c>
      <c r="W307" s="177">
        <v>680</v>
      </c>
      <c r="X307" s="356">
        <f t="shared" si="694"/>
        <v>2643064.7999999998</v>
      </c>
      <c r="Y307" s="177">
        <v>0</v>
      </c>
      <c r="Z307" s="177">
        <v>0</v>
      </c>
      <c r="AA307" s="177">
        <v>0</v>
      </c>
      <c r="AB307" s="177">
        <v>0</v>
      </c>
      <c r="AC307" s="177">
        <v>0</v>
      </c>
      <c r="AD307" s="177">
        <v>0</v>
      </c>
      <c r="AE307" s="177">
        <v>0</v>
      </c>
      <c r="AF307" s="177">
        <v>0</v>
      </c>
      <c r="AG307" s="177">
        <v>0</v>
      </c>
      <c r="AH307" s="177">
        <v>0</v>
      </c>
      <c r="AI307" s="177">
        <v>0</v>
      </c>
      <c r="AJ307" s="177">
        <f>ROUND(X307/95.5*3,2)</f>
        <v>83028.210000000006</v>
      </c>
      <c r="AK307" s="177">
        <f t="shared" si="700"/>
        <v>41514.11</v>
      </c>
      <c r="AL307" s="177">
        <v>0</v>
      </c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  <c r="BH307" s="122"/>
      <c r="BI307" s="122"/>
      <c r="BJ307" s="122"/>
      <c r="BK307" s="122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Y307" s="125"/>
      <c r="BZ307" s="126"/>
      <c r="CA307" s="127"/>
      <c r="CB307" s="122"/>
      <c r="CC307" s="128"/>
    </row>
    <row r="308" spans="1:82" s="124" customFormat="1" ht="12" customHeight="1">
      <c r="A308" s="360">
        <v>216</v>
      </c>
      <c r="B308" s="432" t="s">
        <v>927</v>
      </c>
      <c r="C308" s="356"/>
      <c r="D308" s="370"/>
      <c r="E308" s="356"/>
      <c r="F308" s="356"/>
      <c r="G308" s="362">
        <f t="shared" si="697"/>
        <v>2835006.78</v>
      </c>
      <c r="H308" s="356">
        <f t="shared" si="698"/>
        <v>0</v>
      </c>
      <c r="I308" s="365">
        <v>0</v>
      </c>
      <c r="J308" s="365">
        <v>0</v>
      </c>
      <c r="K308" s="365">
        <v>0</v>
      </c>
      <c r="L308" s="365">
        <v>0</v>
      </c>
      <c r="M308" s="365">
        <v>0</v>
      </c>
      <c r="N308" s="356">
        <v>0</v>
      </c>
      <c r="O308" s="356">
        <v>0</v>
      </c>
      <c r="P308" s="356">
        <v>0</v>
      </c>
      <c r="Q308" s="356">
        <v>0</v>
      </c>
      <c r="R308" s="356">
        <v>0</v>
      </c>
      <c r="S308" s="356">
        <v>0</v>
      </c>
      <c r="T308" s="366">
        <v>0</v>
      </c>
      <c r="U308" s="356">
        <v>0</v>
      </c>
      <c r="V308" s="356" t="s">
        <v>112</v>
      </c>
      <c r="W308" s="177">
        <v>702</v>
      </c>
      <c r="X308" s="356">
        <f t="shared" si="694"/>
        <v>2707431.48</v>
      </c>
      <c r="Y308" s="177">
        <v>0</v>
      </c>
      <c r="Z308" s="177">
        <v>0</v>
      </c>
      <c r="AA308" s="177">
        <v>0</v>
      </c>
      <c r="AB308" s="177">
        <v>0</v>
      </c>
      <c r="AC308" s="177">
        <v>0</v>
      </c>
      <c r="AD308" s="177">
        <v>0</v>
      </c>
      <c r="AE308" s="177">
        <v>0</v>
      </c>
      <c r="AF308" s="177">
        <v>0</v>
      </c>
      <c r="AG308" s="177">
        <v>0</v>
      </c>
      <c r="AH308" s="177">
        <v>0</v>
      </c>
      <c r="AI308" s="177">
        <v>0</v>
      </c>
      <c r="AJ308" s="177">
        <f t="shared" si="699"/>
        <v>85050.2</v>
      </c>
      <c r="AK308" s="177">
        <f t="shared" si="700"/>
        <v>42525.1</v>
      </c>
      <c r="AL308" s="177">
        <v>0</v>
      </c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22"/>
      <c r="AZ308" s="122"/>
      <c r="BA308" s="122"/>
      <c r="BB308" s="122"/>
      <c r="BC308" s="122"/>
      <c r="BD308" s="122"/>
      <c r="BE308" s="122"/>
      <c r="BF308" s="122"/>
      <c r="BG308" s="122"/>
      <c r="BH308" s="122"/>
      <c r="BI308" s="122"/>
      <c r="BJ308" s="122"/>
      <c r="BK308" s="122"/>
      <c r="BL308" s="123"/>
      <c r="BM308" s="123"/>
      <c r="BN308" s="123"/>
      <c r="BO308" s="123"/>
      <c r="BP308" s="123"/>
      <c r="BQ308" s="123"/>
      <c r="BR308" s="123"/>
      <c r="BS308" s="123"/>
      <c r="BT308" s="123"/>
      <c r="BU308" s="123"/>
      <c r="BV308" s="123"/>
      <c r="BW308" s="123"/>
      <c r="BY308" s="125"/>
      <c r="BZ308" s="126"/>
      <c r="CA308" s="127"/>
      <c r="CB308" s="122"/>
      <c r="CC308" s="128"/>
    </row>
    <row r="309" spans="1:82" s="124" customFormat="1" ht="12" customHeight="1">
      <c r="A309" s="360">
        <v>217</v>
      </c>
      <c r="B309" s="432" t="s">
        <v>928</v>
      </c>
      <c r="C309" s="356"/>
      <c r="D309" s="370"/>
      <c r="E309" s="356"/>
      <c r="F309" s="356"/>
      <c r="G309" s="362">
        <f t="shared" si="697"/>
        <v>3570008.55</v>
      </c>
      <c r="H309" s="356">
        <f t="shared" si="698"/>
        <v>0</v>
      </c>
      <c r="I309" s="365">
        <v>0</v>
      </c>
      <c r="J309" s="365">
        <v>0</v>
      </c>
      <c r="K309" s="365">
        <v>0</v>
      </c>
      <c r="L309" s="365">
        <v>0</v>
      </c>
      <c r="M309" s="365">
        <v>0</v>
      </c>
      <c r="N309" s="356">
        <v>0</v>
      </c>
      <c r="O309" s="356">
        <v>0</v>
      </c>
      <c r="P309" s="356">
        <v>0</v>
      </c>
      <c r="Q309" s="356">
        <v>0</v>
      </c>
      <c r="R309" s="356">
        <v>0</v>
      </c>
      <c r="S309" s="356">
        <v>0</v>
      </c>
      <c r="T309" s="366">
        <v>0</v>
      </c>
      <c r="U309" s="356">
        <v>0</v>
      </c>
      <c r="V309" s="356" t="s">
        <v>112</v>
      </c>
      <c r="W309" s="177">
        <v>884</v>
      </c>
      <c r="X309" s="356">
        <f t="shared" si="694"/>
        <v>3409358.16</v>
      </c>
      <c r="Y309" s="177">
        <v>0</v>
      </c>
      <c r="Z309" s="177">
        <v>0</v>
      </c>
      <c r="AA309" s="177">
        <v>0</v>
      </c>
      <c r="AB309" s="177">
        <v>0</v>
      </c>
      <c r="AC309" s="177">
        <v>0</v>
      </c>
      <c r="AD309" s="177">
        <v>0</v>
      </c>
      <c r="AE309" s="177">
        <v>0</v>
      </c>
      <c r="AF309" s="177">
        <v>0</v>
      </c>
      <c r="AG309" s="177">
        <v>0</v>
      </c>
      <c r="AH309" s="177">
        <v>0</v>
      </c>
      <c r="AI309" s="177">
        <v>0</v>
      </c>
      <c r="AJ309" s="177">
        <f t="shared" si="699"/>
        <v>107100.26</v>
      </c>
      <c r="AK309" s="177">
        <f t="shared" si="700"/>
        <v>53550.13</v>
      </c>
      <c r="AL309" s="177">
        <v>0</v>
      </c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2"/>
      <c r="AX309" s="122"/>
      <c r="AY309" s="122"/>
      <c r="AZ309" s="122"/>
      <c r="BA309" s="122"/>
      <c r="BB309" s="122"/>
      <c r="BC309" s="122"/>
      <c r="BD309" s="122"/>
      <c r="BE309" s="122"/>
      <c r="BF309" s="122"/>
      <c r="BG309" s="122"/>
      <c r="BH309" s="122"/>
      <c r="BI309" s="122"/>
      <c r="BJ309" s="122"/>
      <c r="BK309" s="122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Y309" s="125"/>
      <c r="BZ309" s="126"/>
      <c r="CA309" s="127"/>
      <c r="CB309" s="122"/>
      <c r="CC309" s="128"/>
    </row>
    <row r="310" spans="1:82" s="124" customFormat="1" ht="12" customHeight="1">
      <c r="A310" s="360">
        <v>218</v>
      </c>
      <c r="B310" s="432" t="s">
        <v>930</v>
      </c>
      <c r="C310" s="356"/>
      <c r="D310" s="370"/>
      <c r="E310" s="356"/>
      <c r="F310" s="356"/>
      <c r="G310" s="362">
        <f t="shared" si="697"/>
        <v>2026865.22</v>
      </c>
      <c r="H310" s="356">
        <f t="shared" si="698"/>
        <v>0</v>
      </c>
      <c r="I310" s="365">
        <v>0</v>
      </c>
      <c r="J310" s="365">
        <v>0</v>
      </c>
      <c r="K310" s="365">
        <v>0</v>
      </c>
      <c r="L310" s="365">
        <v>0</v>
      </c>
      <c r="M310" s="365">
        <v>0</v>
      </c>
      <c r="N310" s="356">
        <v>0</v>
      </c>
      <c r="O310" s="356">
        <v>0</v>
      </c>
      <c r="P310" s="356">
        <v>0</v>
      </c>
      <c r="Q310" s="356">
        <v>0</v>
      </c>
      <c r="R310" s="356">
        <v>0</v>
      </c>
      <c r="S310" s="356">
        <v>0</v>
      </c>
      <c r="T310" s="366">
        <v>0</v>
      </c>
      <c r="U310" s="356">
        <v>0</v>
      </c>
      <c r="V310" s="356" t="s">
        <v>111</v>
      </c>
      <c r="W310" s="177">
        <v>498</v>
      </c>
      <c r="X310" s="356">
        <f t="shared" si="694"/>
        <v>1935656.28</v>
      </c>
      <c r="Y310" s="177">
        <v>0</v>
      </c>
      <c r="Z310" s="177">
        <v>0</v>
      </c>
      <c r="AA310" s="177">
        <v>0</v>
      </c>
      <c r="AB310" s="177">
        <v>0</v>
      </c>
      <c r="AC310" s="177">
        <v>0</v>
      </c>
      <c r="AD310" s="177">
        <v>0</v>
      </c>
      <c r="AE310" s="177">
        <v>0</v>
      </c>
      <c r="AF310" s="177">
        <v>0</v>
      </c>
      <c r="AG310" s="177">
        <v>0</v>
      </c>
      <c r="AH310" s="177">
        <v>0</v>
      </c>
      <c r="AI310" s="177">
        <v>0</v>
      </c>
      <c r="AJ310" s="177">
        <f t="shared" si="699"/>
        <v>60805.96</v>
      </c>
      <c r="AK310" s="177">
        <f t="shared" si="700"/>
        <v>30402.98</v>
      </c>
      <c r="AL310" s="177">
        <v>0</v>
      </c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122"/>
      <c r="AX310" s="122"/>
      <c r="AY310" s="122"/>
      <c r="AZ310" s="122"/>
      <c r="BA310" s="122"/>
      <c r="BB310" s="122"/>
      <c r="BC310" s="122"/>
      <c r="BD310" s="122"/>
      <c r="BE310" s="122"/>
      <c r="BF310" s="122"/>
      <c r="BG310" s="122"/>
      <c r="BH310" s="122"/>
      <c r="BI310" s="122"/>
      <c r="BJ310" s="122"/>
      <c r="BK310" s="122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Y310" s="125"/>
      <c r="BZ310" s="126"/>
      <c r="CA310" s="127"/>
      <c r="CB310" s="122"/>
      <c r="CC310" s="128"/>
    </row>
    <row r="311" spans="1:82" s="124" customFormat="1" ht="43.5" customHeight="1">
      <c r="A311" s="374" t="s">
        <v>11</v>
      </c>
      <c r="B311" s="374"/>
      <c r="C311" s="356">
        <f>SUM(C304:C304)</f>
        <v>1289.5999999999999</v>
      </c>
      <c r="D311" s="413"/>
      <c r="E311" s="369"/>
      <c r="F311" s="369"/>
      <c r="G311" s="356">
        <f t="shared" ref="G311:S311" si="701">ROUND(SUM(G304:G310),2)</f>
        <v>23683722.149999999</v>
      </c>
      <c r="H311" s="356">
        <f t="shared" si="701"/>
        <v>0</v>
      </c>
      <c r="I311" s="356">
        <f t="shared" si="701"/>
        <v>0</v>
      </c>
      <c r="J311" s="356">
        <f t="shared" si="701"/>
        <v>0</v>
      </c>
      <c r="K311" s="356">
        <f t="shared" si="701"/>
        <v>0</v>
      </c>
      <c r="L311" s="356">
        <f t="shared" si="701"/>
        <v>0</v>
      </c>
      <c r="M311" s="356">
        <f t="shared" si="701"/>
        <v>0</v>
      </c>
      <c r="N311" s="356">
        <f t="shared" si="701"/>
        <v>0</v>
      </c>
      <c r="O311" s="356">
        <f t="shared" si="701"/>
        <v>0</v>
      </c>
      <c r="P311" s="356">
        <f t="shared" si="701"/>
        <v>0</v>
      </c>
      <c r="Q311" s="356">
        <f t="shared" si="701"/>
        <v>0</v>
      </c>
      <c r="R311" s="356">
        <f t="shared" si="701"/>
        <v>0</v>
      </c>
      <c r="S311" s="356">
        <f t="shared" si="701"/>
        <v>0</v>
      </c>
      <c r="T311" s="366">
        <f>SUM(T304:T310)</f>
        <v>0</v>
      </c>
      <c r="U311" s="356">
        <f>SUM(U304:U310)</f>
        <v>0</v>
      </c>
      <c r="V311" s="369" t="s">
        <v>68</v>
      </c>
      <c r="W311" s="356">
        <f t="shared" ref="W311:AL311" si="702">SUM(W304:W310)</f>
        <v>5847.4</v>
      </c>
      <c r="X311" s="356">
        <f t="shared" si="702"/>
        <v>22617954.640000001</v>
      </c>
      <c r="Y311" s="356">
        <f t="shared" si="702"/>
        <v>0</v>
      </c>
      <c r="Z311" s="356">
        <f t="shared" si="702"/>
        <v>0</v>
      </c>
      <c r="AA311" s="356">
        <f t="shared" si="702"/>
        <v>0</v>
      </c>
      <c r="AB311" s="356">
        <f t="shared" si="702"/>
        <v>0</v>
      </c>
      <c r="AC311" s="356">
        <f t="shared" si="702"/>
        <v>0</v>
      </c>
      <c r="AD311" s="356">
        <f t="shared" si="702"/>
        <v>0</v>
      </c>
      <c r="AE311" s="356">
        <f t="shared" si="702"/>
        <v>0</v>
      </c>
      <c r="AF311" s="356">
        <f t="shared" si="702"/>
        <v>0</v>
      </c>
      <c r="AG311" s="356">
        <f t="shared" si="702"/>
        <v>0</v>
      </c>
      <c r="AH311" s="356">
        <f t="shared" si="702"/>
        <v>0</v>
      </c>
      <c r="AI311" s="356">
        <f t="shared" si="702"/>
        <v>0</v>
      </c>
      <c r="AJ311" s="356">
        <f t="shared" si="702"/>
        <v>710511.66999999993</v>
      </c>
      <c r="AK311" s="356">
        <f t="shared" si="702"/>
        <v>355255.83999999997</v>
      </c>
      <c r="AL311" s="356">
        <f t="shared" si="702"/>
        <v>0</v>
      </c>
      <c r="AN311" s="122" t="e">
        <f>I311/#REF!</f>
        <v>#REF!</v>
      </c>
      <c r="AO311" s="122" t="e">
        <f t="shared" si="664"/>
        <v>#DIV/0!</v>
      </c>
      <c r="AP311" s="122" t="e">
        <f t="shared" si="665"/>
        <v>#DIV/0!</v>
      </c>
      <c r="AQ311" s="122" t="e">
        <f t="shared" si="666"/>
        <v>#DIV/0!</v>
      </c>
      <c r="AR311" s="122" t="e">
        <f t="shared" si="667"/>
        <v>#DIV/0!</v>
      </c>
      <c r="AS311" s="122" t="e">
        <f t="shared" si="668"/>
        <v>#DIV/0!</v>
      </c>
      <c r="AT311" s="122" t="e">
        <f t="shared" si="669"/>
        <v>#DIV/0!</v>
      </c>
      <c r="AU311" s="122">
        <f t="shared" si="670"/>
        <v>3868.0361596607045</v>
      </c>
      <c r="AV311" s="122" t="e">
        <f t="shared" si="671"/>
        <v>#DIV/0!</v>
      </c>
      <c r="AW311" s="122" t="e">
        <f t="shared" si="672"/>
        <v>#DIV/0!</v>
      </c>
      <c r="AX311" s="122" t="e">
        <f t="shared" si="673"/>
        <v>#DIV/0!</v>
      </c>
      <c r="AY311" s="122" t="e">
        <f>AI311/#REF!</f>
        <v>#REF!</v>
      </c>
      <c r="AZ311" s="122">
        <v>730.08</v>
      </c>
      <c r="BA311" s="122">
        <v>2070.12</v>
      </c>
      <c r="BB311" s="122">
        <v>848.92</v>
      </c>
      <c r="BC311" s="122">
        <v>819.73</v>
      </c>
      <c r="BD311" s="122">
        <v>611.5</v>
      </c>
      <c r="BE311" s="122">
        <v>1080.04</v>
      </c>
      <c r="BF311" s="122">
        <v>2671800.0099999998</v>
      </c>
      <c r="BG311" s="122">
        <f t="shared" si="674"/>
        <v>4422.8500000000004</v>
      </c>
      <c r="BH311" s="122">
        <v>8748.57</v>
      </c>
      <c r="BI311" s="122">
        <v>3389.61</v>
      </c>
      <c r="BJ311" s="122">
        <v>5995.76</v>
      </c>
      <c r="BK311" s="122">
        <v>548.62</v>
      </c>
      <c r="BL311" s="123" t="e">
        <f t="shared" si="675"/>
        <v>#REF!</v>
      </c>
      <c r="BM311" s="123" t="e">
        <f t="shared" si="676"/>
        <v>#DIV/0!</v>
      </c>
      <c r="BN311" s="123" t="e">
        <f t="shared" si="677"/>
        <v>#DIV/0!</v>
      </c>
      <c r="BO311" s="123" t="e">
        <f t="shared" si="678"/>
        <v>#DIV/0!</v>
      </c>
      <c r="BP311" s="123" t="e">
        <f t="shared" si="679"/>
        <v>#DIV/0!</v>
      </c>
      <c r="BQ311" s="123" t="e">
        <f t="shared" si="680"/>
        <v>#DIV/0!</v>
      </c>
      <c r="BR311" s="123" t="e">
        <f t="shared" si="681"/>
        <v>#DIV/0!</v>
      </c>
      <c r="BS311" s="123" t="str">
        <f t="shared" si="682"/>
        <v xml:space="preserve"> </v>
      </c>
      <c r="BT311" s="123" t="e">
        <f t="shared" si="683"/>
        <v>#DIV/0!</v>
      </c>
      <c r="BU311" s="123" t="e">
        <f t="shared" si="684"/>
        <v>#DIV/0!</v>
      </c>
      <c r="BV311" s="123" t="e">
        <f t="shared" si="685"/>
        <v>#DIV/0!</v>
      </c>
      <c r="BW311" s="123" t="e">
        <f t="shared" si="686"/>
        <v>#REF!</v>
      </c>
      <c r="BY311" s="125">
        <f t="shared" si="687"/>
        <v>3.0000000232227011</v>
      </c>
      <c r="BZ311" s="126">
        <f t="shared" si="688"/>
        <v>1.5000000327228968</v>
      </c>
      <c r="CA311" s="127">
        <f t="shared" si="689"/>
        <v>4050.2996459965111</v>
      </c>
      <c r="CB311" s="122">
        <f t="shared" si="690"/>
        <v>4621.88</v>
      </c>
      <c r="CC311" s="128" t="str">
        <f t="shared" si="691"/>
        <v xml:space="preserve"> </v>
      </c>
    </row>
    <row r="312" spans="1:82" s="137" customFormat="1" ht="12" customHeight="1">
      <c r="A312" s="358" t="s">
        <v>248</v>
      </c>
      <c r="B312" s="359"/>
      <c r="C312" s="359"/>
      <c r="D312" s="359"/>
      <c r="E312" s="359"/>
      <c r="F312" s="35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  <c r="AA312" s="359"/>
      <c r="AB312" s="359"/>
      <c r="AC312" s="359"/>
      <c r="AD312" s="359"/>
      <c r="AE312" s="359"/>
      <c r="AF312" s="359"/>
      <c r="AG312" s="359"/>
      <c r="AH312" s="359"/>
      <c r="AI312" s="359"/>
      <c r="AJ312" s="359"/>
      <c r="AK312" s="359"/>
      <c r="AL312" s="434"/>
      <c r="AN312" s="138" t="e">
        <f>I312/#REF!</f>
        <v>#REF!</v>
      </c>
      <c r="AO312" s="138" t="e">
        <f t="shared" si="664"/>
        <v>#DIV/0!</v>
      </c>
      <c r="AP312" s="138" t="e">
        <f t="shared" si="665"/>
        <v>#DIV/0!</v>
      </c>
      <c r="AQ312" s="138" t="e">
        <f t="shared" si="666"/>
        <v>#DIV/0!</v>
      </c>
      <c r="AR312" s="138" t="e">
        <f t="shared" si="667"/>
        <v>#DIV/0!</v>
      </c>
      <c r="AS312" s="138" t="e">
        <f t="shared" si="668"/>
        <v>#DIV/0!</v>
      </c>
      <c r="AT312" s="138" t="e">
        <f t="shared" si="669"/>
        <v>#DIV/0!</v>
      </c>
      <c r="AU312" s="138" t="e">
        <f t="shared" si="670"/>
        <v>#DIV/0!</v>
      </c>
      <c r="AV312" s="138" t="e">
        <f t="shared" si="671"/>
        <v>#DIV/0!</v>
      </c>
      <c r="AW312" s="138" t="e">
        <f t="shared" si="672"/>
        <v>#DIV/0!</v>
      </c>
      <c r="AX312" s="138" t="e">
        <f t="shared" si="673"/>
        <v>#DIV/0!</v>
      </c>
      <c r="AY312" s="138" t="e">
        <f>AI312/#REF!</f>
        <v>#REF!</v>
      </c>
      <c r="AZ312" s="138">
        <v>766.59</v>
      </c>
      <c r="BA312" s="138">
        <v>2173.62</v>
      </c>
      <c r="BB312" s="138">
        <v>891.36</v>
      </c>
      <c r="BC312" s="138">
        <v>860.72</v>
      </c>
      <c r="BD312" s="138">
        <v>1699.83</v>
      </c>
      <c r="BE312" s="138">
        <v>1134.04</v>
      </c>
      <c r="BF312" s="138">
        <v>2338035</v>
      </c>
      <c r="BG312" s="138">
        <f>IF(V312="ПК",4837.98,4644)</f>
        <v>4644</v>
      </c>
      <c r="BH312" s="138">
        <v>9186</v>
      </c>
      <c r="BI312" s="138">
        <v>3559.09</v>
      </c>
      <c r="BJ312" s="138">
        <v>6295.55</v>
      </c>
      <c r="BK312" s="138">
        <f>105042.09+358512+470547</f>
        <v>934101.09</v>
      </c>
      <c r="BL312" s="139" t="e">
        <f t="shared" si="675"/>
        <v>#REF!</v>
      </c>
      <c r="BM312" s="139" t="e">
        <f t="shared" si="676"/>
        <v>#DIV/0!</v>
      </c>
      <c r="BN312" s="139" t="e">
        <f t="shared" si="677"/>
        <v>#DIV/0!</v>
      </c>
      <c r="BO312" s="139" t="e">
        <f t="shared" si="678"/>
        <v>#DIV/0!</v>
      </c>
      <c r="BP312" s="139" t="e">
        <f t="shared" si="679"/>
        <v>#DIV/0!</v>
      </c>
      <c r="BQ312" s="139" t="e">
        <f t="shared" si="680"/>
        <v>#DIV/0!</v>
      </c>
      <c r="BR312" s="139" t="e">
        <f t="shared" si="681"/>
        <v>#DIV/0!</v>
      </c>
      <c r="BS312" s="139" t="e">
        <f t="shared" si="682"/>
        <v>#DIV/0!</v>
      </c>
      <c r="BT312" s="139" t="e">
        <f t="shared" si="683"/>
        <v>#DIV/0!</v>
      </c>
      <c r="BU312" s="139" t="e">
        <f t="shared" si="684"/>
        <v>#DIV/0!</v>
      </c>
      <c r="BV312" s="139" t="e">
        <f t="shared" si="685"/>
        <v>#DIV/0!</v>
      </c>
      <c r="BW312" s="139" t="e">
        <f t="shared" si="686"/>
        <v>#REF!</v>
      </c>
      <c r="BY312" s="140" t="e">
        <f t="shared" si="687"/>
        <v>#DIV/0!</v>
      </c>
      <c r="BZ312" s="141" t="e">
        <f t="shared" si="688"/>
        <v>#DIV/0!</v>
      </c>
      <c r="CA312" s="142" t="e">
        <f t="shared" si="689"/>
        <v>#DIV/0!</v>
      </c>
      <c r="CB312" s="138">
        <f>IF(V312="ПК",5055.69,4852.98)</f>
        <v>4852.9799999999996</v>
      </c>
      <c r="CC312" s="143" t="e">
        <f t="shared" si="691"/>
        <v>#DIV/0!</v>
      </c>
    </row>
    <row r="313" spans="1:82" s="137" customFormat="1" ht="12" customHeight="1">
      <c r="A313" s="218" t="s">
        <v>270</v>
      </c>
      <c r="B313" s="218"/>
      <c r="C313" s="356" t="e">
        <f>ROUND(C439+C449+C455+#REF!+#REF!+C464+C487+#REF!+#REF!+#REF!+#REF!+#REF!+#REF!+#REF!+#REF!+#REF!+#REF!+C534+#REF!+#REF!+C628+#REF!+#REF!+#REF!+#REF!+#REF!+#REF!+#REF!+#REF!+#REF!+#REF!+#REF!+#REF!+#REF!+#REF!+#REF!+#REF!+#REF!+#REF!+#REF!+#REF!,2)</f>
        <v>#REF!</v>
      </c>
      <c r="D313" s="356"/>
      <c r="E313" s="356"/>
      <c r="F313" s="356"/>
      <c r="G313" s="356">
        <f t="shared" ref="G313:U313" si="703">G439+G449+G455+G459+G464+G471+G476+G487+G491+G499+G502+G508+G511+G518+G521+G524+G528+G534+G540+G549+G552+G556+G559+G563+G573+G576+G580+G585+G588+G591+G594+G597+G601+G605+G609+G614+G617+G626+G629+G537</f>
        <v>798171165.04999971</v>
      </c>
      <c r="H313" s="356">
        <f t="shared" si="703"/>
        <v>17058137.460000001</v>
      </c>
      <c r="I313" s="356">
        <f t="shared" si="703"/>
        <v>10117889.77</v>
      </c>
      <c r="J313" s="356">
        <f t="shared" si="703"/>
        <v>2234</v>
      </c>
      <c r="K313" s="356">
        <f t="shared" si="703"/>
        <v>2628814.8199999994</v>
      </c>
      <c r="L313" s="356">
        <f t="shared" si="703"/>
        <v>2697.02</v>
      </c>
      <c r="M313" s="356">
        <f t="shared" si="703"/>
        <v>2307855.12</v>
      </c>
      <c r="N313" s="356">
        <f t="shared" si="703"/>
        <v>786</v>
      </c>
      <c r="O313" s="356">
        <f t="shared" si="703"/>
        <v>493380.06000000006</v>
      </c>
      <c r="P313" s="356">
        <f t="shared" si="703"/>
        <v>350</v>
      </c>
      <c r="Q313" s="356">
        <f t="shared" si="703"/>
        <v>577092.29</v>
      </c>
      <c r="R313" s="356">
        <f t="shared" si="703"/>
        <v>1090</v>
      </c>
      <c r="S313" s="356">
        <f t="shared" si="703"/>
        <v>933105.39999999991</v>
      </c>
      <c r="T313" s="357">
        <f t="shared" si="703"/>
        <v>0</v>
      </c>
      <c r="U313" s="356">
        <f t="shared" si="703"/>
        <v>0</v>
      </c>
      <c r="V313" s="356" t="s">
        <v>68</v>
      </c>
      <c r="W313" s="356">
        <f t="shared" ref="W313:AL313" si="704">W439+W449+W455+W459+W464+W471+W476+W487+W491+W499+W502+W508+W511+W518+W521+W524+W528+W534+W540+W549+W552+W556+W559+W563+W573+W576+W580+W585+W588+W591+W594+W597+W601+W605+W609+W614+W617+W626+W629+W537</f>
        <v>191551.08</v>
      </c>
      <c r="X313" s="356">
        <f t="shared" si="704"/>
        <v>741902609.00999987</v>
      </c>
      <c r="Y313" s="356">
        <f t="shared" si="704"/>
        <v>0</v>
      </c>
      <c r="Z313" s="356">
        <f t="shared" si="704"/>
        <v>0</v>
      </c>
      <c r="AA313" s="356">
        <f t="shared" si="704"/>
        <v>0</v>
      </c>
      <c r="AB313" s="356">
        <f t="shared" si="704"/>
        <v>0</v>
      </c>
      <c r="AC313" s="356">
        <f t="shared" si="704"/>
        <v>0</v>
      </c>
      <c r="AD313" s="356">
        <f t="shared" si="704"/>
        <v>0</v>
      </c>
      <c r="AE313" s="356">
        <f t="shared" si="704"/>
        <v>0</v>
      </c>
      <c r="AF313" s="356">
        <f t="shared" si="704"/>
        <v>0</v>
      </c>
      <c r="AG313" s="356">
        <f t="shared" si="704"/>
        <v>0</v>
      </c>
      <c r="AH313" s="356">
        <f t="shared" si="704"/>
        <v>0</v>
      </c>
      <c r="AI313" s="356">
        <f t="shared" si="704"/>
        <v>3292716.17</v>
      </c>
      <c r="AJ313" s="356">
        <f t="shared" si="704"/>
        <v>23945134.940000009</v>
      </c>
      <c r="AK313" s="356">
        <f t="shared" si="704"/>
        <v>11972567.470000008</v>
      </c>
      <c r="AL313" s="356">
        <f t="shared" si="704"/>
        <v>0</v>
      </c>
      <c r="AM313" s="144" t="e">
        <f>AM439+AM449+AM455+AM459+AM464+AM471+AM476+AM487+AM491+AM499+AM502+AM508+AM511+AM518+AM521+AM524+AM528+AM534+AM540+AM549+AM552+AM556+AM559+AM563+AM573+AM576+AM580+AM585+#REF!+AM588+AM591+AM594+AM597+AM601+AM605+AM609+AM614+AM617+AM626+AM629</f>
        <v>#REF!</v>
      </c>
      <c r="AN313" s="144" t="e">
        <f>AN439+AN449+AN455+AN459+AN464+AN471+AN476+AN487+AN491+AN499+AN502+AN508+AN511+AN518+AN521+AN524+AN528+AN534+AN540+AN549+AN552+AN556+AN559+AN563+AN573+AN576+AN580+AN585+#REF!+AN588+AN591+AN594+AN597+AN601+AN605+AN609+AN614+AN617+AN626+AN629</f>
        <v>#REF!</v>
      </c>
      <c r="AO313" s="144" t="e">
        <f>AO439+AO449+AO455+AO459+AO464+AO471+AO476+AO487+AO491+AO499+AO502+AO508+AO511+AO518+AO521+AO524+AO528+AO534+AO540+AO549+AO552+AO556+AO559+AO563+AO573+AO576+AO580+AO585+#REF!+AO588+AO591+AO594+AO597+AO601+AO605+AO609+AO614+AO617+AO626+AO629</f>
        <v>#DIV/0!</v>
      </c>
      <c r="AP313" s="144" t="e">
        <f>AP439+AP449+AP455+AP459+AP464+AP471+AP476+AP487+AP491+AP499+AP502+AP508+AP511+AP518+AP521+AP524+AP528+AP534+AP540+AP549+AP552+AP556+AP559+AP563+AP573+AP576+AP580+AP585+#REF!+AP588+AP591+AP594+AP597+AP601+AP605+AP609+AP614+AP617+AP626+AP629</f>
        <v>#DIV/0!</v>
      </c>
      <c r="AQ313" s="144" t="e">
        <f>AQ439+AQ449+AQ455+AQ459+AQ464+AQ471+AQ476+AQ487+AQ491+AQ499+AQ502+AQ508+AQ511+AQ518+AQ521+AQ524+AQ528+AQ534+AQ540+AQ549+AQ552+AQ556+AQ559+AQ563+AQ573+AQ576+AQ580+AQ585+#REF!+AQ588+AQ591+AQ594+AQ597+AQ601+AQ605+AQ609+AQ614+AQ617+AQ626+AQ629</f>
        <v>#DIV/0!</v>
      </c>
      <c r="AR313" s="144" t="e">
        <f>AR439+AR449+AR455+AR459+AR464+AR471+AR476+AR487+AR491+AR499+AR502+AR508+AR511+AR518+AR521+AR524+AR528+AR534+AR540+AR549+AR552+AR556+AR559+AR563+AR573+AR576+AR580+AR585+#REF!+AR588+AR591+AR594+AR597+AR601+AR605+AR609+AR614+AR617+AR626+AR629</f>
        <v>#DIV/0!</v>
      </c>
      <c r="AS313" s="144" t="e">
        <f>AS439+AS449+AS455+AS459+AS464+AS471+AS476+AS487+AS491+AS499+AS502+AS508+AS511+AS518+AS521+AS524+AS528+AS534+AS540+AS549+AS552+AS556+AS559+AS563+AS573+AS576+AS580+AS585+#REF!+AS588+AS591+AS594+AS597+AS601+AS605+AS609+AS614+AS617+AS626+AS629</f>
        <v>#DIV/0!</v>
      </c>
      <c r="AT313" s="144" t="e">
        <f>AT439+AT449+AT455+AT459+AT464+AT471+AT476+AT487+AT491+AT499+AT502+AT508+AT511+AT518+AT521+AT524+AT528+AT534+AT540+AT549+AT552+AT556+AT559+AT563+AT573+AT576+AT580+AT585+#REF!+AT588+AT591+AT594+AT597+AT601+AT605+AT609+AT614+AT617+AT626+AT629</f>
        <v>#DIV/0!</v>
      </c>
      <c r="AU313" s="144" t="e">
        <f>AU439+AU449+AU455+AU459+AU464+AU471+AU476+AU487+AU491+AU499+AU502+AU508+AU511+AU518+AU521+AU524+AU528+AU534+AU540+AU549+AU552+AU556+AU559+AU563+AU573+AU576+AU580+AU585+#REF!+AU588+AU591+AU594+AU597+AU601+AU605+AU609+AU614+AU617+AU626+AU629</f>
        <v>#DIV/0!</v>
      </c>
      <c r="AV313" s="144" t="e">
        <f>AV439+AV449+AV455+AV459+AV464+AV471+AV476+AV487+AV491+AV499+AV502+AV508+AV511+AV518+AV521+AV524+AV528+AV534+AV540+AV549+AV552+AV556+AV559+AV563+AV573+AV576+AV580+AV585+#REF!+AV588+AV591+AV594+AV597+AV601+AV605+AV609+AV614+AV617+AV626+AV629</f>
        <v>#DIV/0!</v>
      </c>
      <c r="AW313" s="144" t="e">
        <f>AW439+AW449+AW455+AW459+AW464+AW471+AW476+AW487+AW491+AW499+AW502+AW508+AW511+AW518+AW521+AW524+AW528+AW534+AW540+AW549+AW552+AW556+AW559+AW563+AW573+AW576+AW580+AW585+#REF!+AW588+AW591+AW594+AW597+AW601+AW605+AW609+AW614+AW617+AW626+AW629</f>
        <v>#DIV/0!</v>
      </c>
      <c r="AX313" s="144" t="e">
        <f>AX439+AX449+AX455+AX459+AX464+AX471+AX476+AX487+AX491+AX499+AX502+AX508+AX511+AX518+AX521+AX524+AX528+AX534+AX540+AX549+AX552+AX556+AX559+AX563+AX573+AX576+AX580+AX585+#REF!+AX588+AX591+AX594+AX597+AX601+AX605+AX609+AX614+AX617+AX626+AX629</f>
        <v>#DIV/0!</v>
      </c>
      <c r="AY313" s="144" t="e">
        <f>AY439+AY449+AY455+AY459+AY464+AY471+AY476+AY487+AY491+AY499+AY502+AY508+AY511+AY518+AY521+AY524+AY528+AY534+AY540+AY549+AY552+AY556+AY559+AY563+AY573+AY576+AY580+AY585+#REF!+AY588+AY591+AY594+AY597+AY601+AY605+AY609+AY614+AY617+AY626+AY629</f>
        <v>#REF!</v>
      </c>
      <c r="AZ313" s="144" t="e">
        <f>AZ439+AZ449+AZ455+AZ459+AZ464+AZ471+AZ476+AZ487+AZ491+AZ499+AZ502+AZ508+AZ511+AZ518+AZ521+AZ524+AZ528+AZ534+AZ540+AZ549+AZ552+AZ556+AZ559+AZ563+AZ573+AZ576+AZ580+AZ585+#REF!+AZ588+AZ591+AZ594+AZ597+AZ601+AZ605+AZ609+AZ614+AZ617+AZ626+AZ629</f>
        <v>#REF!</v>
      </c>
      <c r="BA313" s="144" t="e">
        <f>BA439+BA449+BA455+BA459+BA464+BA471+BA476+BA487+BA491+BA499+BA502+BA508+BA511+BA518+BA521+BA524+BA528+BA534+BA540+BA549+BA552+BA556+BA559+BA563+BA573+BA576+BA580+BA585+#REF!+BA588+BA591+BA594+BA597+BA601+BA605+BA609+BA614+BA617+BA626+BA629</f>
        <v>#REF!</v>
      </c>
      <c r="BB313" s="144" t="e">
        <f>BB439+BB449+BB455+BB459+BB464+BB471+BB476+BB487+BB491+BB499+BB502+BB508+BB511+BB518+BB521+BB524+BB528+BB534+BB540+BB549+BB552+BB556+BB559+BB563+BB573+BB576+BB580+BB585+#REF!+BB588+BB591+BB594+BB597+BB601+BB605+BB609+BB614+BB617+BB626+BB629</f>
        <v>#REF!</v>
      </c>
      <c r="BC313" s="144" t="e">
        <f>BC439+BC449+BC455+BC459+BC464+BC471+BC476+BC487+BC491+BC499+BC502+BC508+BC511+BC518+BC521+BC524+BC528+BC534+BC540+BC549+BC552+BC556+BC559+BC563+BC573+BC576+BC580+BC585+#REF!+BC588+BC591+BC594+BC597+BC601+BC605+BC609+BC614+BC617+BC626+BC629</f>
        <v>#REF!</v>
      </c>
      <c r="BD313" s="144" t="e">
        <f>BD439+BD449+BD455+BD459+BD464+BD471+BD476+BD487+BD491+BD499+BD502+BD508+BD511+BD518+BD521+BD524+BD528+BD534+BD540+BD549+BD552+BD556+BD559+BD563+BD573+BD576+BD580+BD585+#REF!+BD588+BD591+BD594+BD597+BD601+BD605+BD609+BD614+BD617+BD626+BD629</f>
        <v>#REF!</v>
      </c>
      <c r="BE313" s="144" t="e">
        <f>BE439+BE449+BE455+BE459+BE464+BE471+BE476+BE487+BE491+BE499+BE502+BE508+BE511+BE518+BE521+BE524+BE528+BE534+BE540+BE549+BE552+BE556+BE559+BE563+BE573+BE576+BE580+BE585+#REF!+BE588+BE591+BE594+BE597+BE601+BE605+BE609+BE614+BE617+BE626+BE629</f>
        <v>#REF!</v>
      </c>
      <c r="BF313" s="144" t="e">
        <f>BF439+BF449+BF455+BF459+BF464+BF471+BF476+BF487+BF491+BF499+BF502+BF508+BF511+BF518+BF521+BF524+BF528+BF534+BF540+BF549+BF552+BF556+BF559+BF563+BF573+BF576+BF580+BF585+#REF!+BF588+BF591+BF594+BF597+BF601+BF605+BF609+BF614+BF617+BF626+BF629</f>
        <v>#REF!</v>
      </c>
      <c r="BG313" s="144" t="e">
        <f>BG439+BG449+BG455+BG459+BG464+BG471+BG476+BG487+BG491+BG499+BG502+BG508+BG511+BG518+BG521+BG524+BG528+BG534+BG540+BG549+BG552+BG556+BG559+BG563+BG573+BG576+BG580+BG585+#REF!+BG588+BG591+BG594+BG597+BG601+BG605+BG609+BG614+BG617+BG626+BG629</f>
        <v>#REF!</v>
      </c>
      <c r="BH313" s="144" t="e">
        <f>BH439+BH449+BH455+BH459+BH464+BH471+BH476+BH487+BH491+BH499+BH502+BH508+BH511+BH518+BH521+BH524+BH528+BH534+BH540+BH549+BH552+BH556+BH559+BH563+BH573+BH576+BH580+BH585+#REF!+BH588+BH591+BH594+BH597+BH601+BH605+BH609+BH614+BH617+BH626+BH629</f>
        <v>#REF!</v>
      </c>
      <c r="BI313" s="144" t="e">
        <f>BI439+BI449+BI455+BI459+BI464+BI471+BI476+BI487+BI491+BI499+BI502+BI508+BI511+BI518+BI521+BI524+BI528+BI534+BI540+BI549+BI552+BI556+BI559+BI563+BI573+BI576+BI580+BI585+#REF!+BI588+BI591+BI594+BI597+BI601+BI605+BI609+BI614+BI617+BI626+BI629</f>
        <v>#REF!</v>
      </c>
      <c r="BJ313" s="144" t="e">
        <f>BJ439+BJ449+BJ455+BJ459+BJ464+BJ471+BJ476+BJ487+BJ491+BJ499+BJ502+BJ508+BJ511+BJ518+BJ521+BJ524+BJ528+BJ534+BJ540+BJ549+BJ552+BJ556+BJ559+BJ563+BJ573+BJ576+BJ580+BJ585+#REF!+BJ588+BJ591+BJ594+BJ597+BJ601+BJ605+BJ609+BJ614+BJ617+BJ626+BJ629</f>
        <v>#REF!</v>
      </c>
      <c r="BK313" s="144" t="e">
        <f>BK439+BK449+BK455+BK459+BK464+BK471+BK476+BK487+BK491+BK499+BK502+BK508+BK511+BK518+BK521+BK524+BK528+BK534+BK540+BK549+BK552+BK556+BK559+BK563+BK573+BK576+BK580+BK585+#REF!+BK588+BK591+BK594+BK597+BK601+BK605+BK609+BK614+BK617+BK626+BK629</f>
        <v>#REF!</v>
      </c>
      <c r="BL313" s="144" t="e">
        <f>BL439+BL449+BL455+BL459+BL464+BL471+BL476+BL487+BL491+BL499+BL502+BL508+BL511+BL518+BL521+BL524+BL528+BL534+BL540+BL549+BL552+BL556+BL559+BL563+BL573+BL576+BL580+BL585+#REF!+BL588+BL591+BL594+BL597+BL601+BL605+BL609+BL614+BL617+BL626+BL629</f>
        <v>#REF!</v>
      </c>
      <c r="BM313" s="144" t="e">
        <f>BM439+BM449+BM455+BM459+BM464+BM471+BM476+BM487+BM491+BM499+BM502+BM508+BM511+BM518+BM521+BM524+BM528+BM534+BM540+BM549+BM552+BM556+BM559+BM563+BM573+BM576+BM580+BM585+#REF!+BM588+BM591+BM594+BM597+BM601+BM605+BM609+BM614+BM617+BM626+BM629</f>
        <v>#DIV/0!</v>
      </c>
      <c r="BN313" s="144" t="e">
        <f>BN439+BN449+BN455+BN459+BN464+BN471+BN476+BN487+BN491+BN499+BN502+BN508+BN511+BN518+BN521+BN524+BN528+BN534+BN540+BN549+BN552+BN556+BN559+BN563+BN573+BN576+BN580+BN585+#REF!+BN588+BN591+BN594+BN597+BN601+BN605+BN609+BN614+BN617+BN626+BN629</f>
        <v>#DIV/0!</v>
      </c>
      <c r="BO313" s="144" t="e">
        <f>BO439+BO449+BO455+BO459+BO464+BO471+BO476+BO487+BO491+BO499+BO502+BO508+BO511+BO518+BO521+BO524+BO528+BO534+BO540+BO549+BO552+BO556+BO559+BO563+BO573+BO576+BO580+BO585+#REF!+BO588+BO591+BO594+BO597+BO601+BO605+BO609+BO614+BO617+BO626+BO629</f>
        <v>#DIV/0!</v>
      </c>
      <c r="BP313" s="144" t="e">
        <f>BP439+BP449+BP455+BP459+BP464+BP471+BP476+BP487+BP491+BP499+BP502+BP508+BP511+BP518+BP521+BP524+BP528+BP534+BP540+BP549+BP552+BP556+BP559+BP563+BP573+BP576+BP580+BP585+#REF!+BP588+BP591+BP594+BP597+BP601+BP605+BP609+BP614+BP617+BP626+BP629</f>
        <v>#DIV/0!</v>
      </c>
      <c r="BQ313" s="144" t="e">
        <f>BQ439+BQ449+BQ455+BQ459+BQ464+BQ471+BQ476+BQ487+BQ491+BQ499+BQ502+BQ508+BQ511+BQ518+BQ521+BQ524+BQ528+BQ534+BQ540+BQ549+BQ552+BQ556+BQ559+BQ563+BQ573+BQ576+BQ580+BQ585+#REF!+BQ588+BQ591+BQ594+BQ597+BQ601+BQ605+BQ609+BQ614+BQ617+BQ626+BQ629</f>
        <v>#DIV/0!</v>
      </c>
      <c r="BR313" s="144" t="e">
        <f>BR439+BR449+BR455+BR459+BR464+BR471+BR476+BR487+BR491+BR499+BR502+BR508+BR511+BR518+BR521+BR524+BR528+BR534+BR540+BR549+BR552+BR556+BR559+BR563+BR573+BR576+BR580+BR585+#REF!+BR588+BR591+BR594+BR597+BR601+BR605+BR609+BR614+BR617+BR626+BR629</f>
        <v>#DIV/0!</v>
      </c>
      <c r="BS313" s="144" t="e">
        <f>BS439+BS449+BS455+BS459+BS464+BS471+BS476+BS487+BS491+BS499+BS502+BS508+BS511+BS518+BS521+BS524+BS528+BS534+BS540+BS549+BS552+BS556+BS559+BS563+BS573+BS576+BS580+BS585+#REF!+BS588+BS591+BS594+BS597+BS601+BS605+BS609+BS614+BS617+BS626+BS629</f>
        <v>#VALUE!</v>
      </c>
      <c r="BT313" s="144" t="e">
        <f>BT439+BT449+BT455+BT459+BT464+BT471+BT476+BT487+BT491+BT499+BT502+BT508+BT511+BT518+BT521+BT524+BT528+BT534+BT540+BT549+BT552+BT556+BT559+BT563+BT573+BT576+BT580+BT585+#REF!+BT588+BT591+BT594+BT597+BT601+BT605+BT609+BT614+BT617+BT626+BT629</f>
        <v>#DIV/0!</v>
      </c>
      <c r="BU313" s="144" t="e">
        <f>BU439+BU449+BU455+BU459+BU464+BU471+BU476+BU487+BU491+BU499+BU502+BU508+BU511+BU518+BU521+BU524+BU528+BU534+BU540+BU549+BU552+BU556+BU559+BU563+BU573+BU576+BU580+BU585+#REF!+BU588+BU591+BU594+BU597+BU601+BU605+BU609+BU614+BU617+BU626+BU629</f>
        <v>#DIV/0!</v>
      </c>
      <c r="BV313" s="144" t="e">
        <f>BV439+BV449+BV455+BV459+BV464+BV471+BV476+BV487+BV491+BV499+BV502+BV508+BV511+BV518+BV521+BV524+BV528+BV534+BV540+BV549+BV552+BV556+BV559+BV563+BV573+BV576+BV580+BV585+#REF!+BV588+BV591+BV594+BV597+BV601+BV605+BV609+BV614+BV617+BV626+BV629</f>
        <v>#DIV/0!</v>
      </c>
      <c r="BW313" s="144" t="e">
        <f>BW439+BW449+BW455+BW459+BW464+BW471+BW476+BW487+BW491+BW499+BW502+BW508+BW511+BW518+BW521+BW524+BW528+BW534+BW540+BW549+BW552+BW556+BW559+BW563+BW573+BW576+BW580+BW585+#REF!+BW588+BW591+BW594+BW597+BW601+BW605+BW609+BW614+BW617+BW626+BW629</f>
        <v>#REF!</v>
      </c>
      <c r="BX313" s="144" t="e">
        <f>BX439+BX449+BX455+BX459+BX464+BX471+BX476+BX487+BX491+BX499+BX502+BX508+BX511+BX518+BX521+BX524+BX528+BX534+BX540+BX549+BX552+BX556+BX559+BX563+BX573+BX576+BX580+BX585+#REF!+BX588+BX591+BX594+BX597+BX601+BX605+BX609+BX614+BX617+BX626+BX629</f>
        <v>#REF!</v>
      </c>
      <c r="BY313" s="144" t="e">
        <f>BY439+BY449+BY455+BY459+BY464+BY471+BY476+BY487+BY491+BY499+BY502+BY508+BY511+BY518+BY521+BY524+BY528+BY534+BY540+BY549+BY552+BY556+BY559+BY563+BY573+BY576+BY580+BY585+#REF!+BY588+BY591+BY594+BY597+BY601+BY605+BY609+BY614+BY617+BY626+BY629</f>
        <v>#REF!</v>
      </c>
      <c r="BZ313" s="144" t="e">
        <f>BZ439+BZ449+BZ455+BZ459+BZ464+BZ471+BZ476+BZ487+BZ491+BZ499+BZ502+BZ508+BZ511+BZ518+BZ521+BZ524+BZ528+BZ534+BZ540+BZ549+BZ552+BZ556+BZ559+BZ563+BZ573+BZ576+BZ580+BZ585+#REF!+BZ588+BZ591+BZ594+BZ597+BZ601+BZ605+BZ609+BZ614+BZ617+BZ626+BZ629</f>
        <v>#REF!</v>
      </c>
      <c r="CA313" s="144" t="e">
        <f>CA439+CA449+CA455+CA459+CA464+CA471+CA476+CA487+CA491+CA499+CA502+CA508+CA511+CA518+CA521+CA524+CA528+CA534+CA540+CA549+CA552+CA556+CA559+CA563+CA573+CA576+CA580+CA585+#REF!+CA588+CA591+CA594+CA597+CA601+CA605+CA609+CA614+CA617+CA626+CA629</f>
        <v>#DIV/0!</v>
      </c>
      <c r="CB313" s="144" t="e">
        <f>CB439+CB449+CB455+CB459+CB464+CB471+CB476+CB487+CB491+CB499+CB502+CB508+CB511+CB518+CB521+CB524+CB528+CB534+CB540+CB549+CB552+CB556+CB559+CB563+CB573+CB576+CB580+CB585+#REF!+CB588+CB591+CB594+CB597+CB601+CB605+CB609+CB614+CB617+CB626+CB629</f>
        <v>#REF!</v>
      </c>
      <c r="CC313" s="144" t="e">
        <f>CC439+CC449+CC455+CC459+CC464+CC471+CC476+CC487+CC491+CC499+CC502+CC508+CC511+CC518+CC521+CC524+CC528+CC534+CC540+CC549+CC552+CC556+CC559+CC563+CC573+CC576+CC580+CC585+#REF!+CC588+CC591+CC594+CC597+CC601+CC605+CC609+CC614+CC617+CC626+CC629</f>
        <v>#VALUE!</v>
      </c>
      <c r="CD313" s="144" t="e">
        <f>CD439+CD449+CD455+CD459+CD464+CD471+CD476+CD487+CD491+CD499+CD502+CD508+CD511+CD518+CD521+CD524+CD528+CD534+CD540+CD549+CD552+CD556+CD559+CD563+CD573+CD576+CD580+CD585+#REF!+CD588+CD591+CD594+CD597+CD601+CD605+CD609+CD614+CD617+CD626+CD629</f>
        <v>#REF!</v>
      </c>
    </row>
    <row r="314" spans="1:82" s="137" customFormat="1" ht="12" customHeight="1">
      <c r="A314" s="358" t="s">
        <v>36</v>
      </c>
      <c r="B314" s="359"/>
      <c r="C314" s="359"/>
      <c r="D314" s="359"/>
      <c r="E314" s="359"/>
      <c r="F314" s="359"/>
      <c r="G314" s="359"/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  <c r="AA314" s="359"/>
      <c r="AB314" s="359"/>
      <c r="AC314" s="359"/>
      <c r="AD314" s="359"/>
      <c r="AE314" s="359"/>
      <c r="AF314" s="359"/>
      <c r="AG314" s="359"/>
      <c r="AH314" s="359"/>
      <c r="AI314" s="359"/>
      <c r="AJ314" s="359"/>
      <c r="AK314" s="359"/>
      <c r="AL314" s="434"/>
      <c r="AM314" s="145"/>
      <c r="AN314" s="138" t="e">
        <f>I314/#REF!</f>
        <v>#REF!</v>
      </c>
      <c r="AO314" s="138" t="e">
        <f t="shared" ref="AO314:AO319" si="705">K314/J314</f>
        <v>#DIV/0!</v>
      </c>
      <c r="AP314" s="138" t="e">
        <f t="shared" ref="AP314:AP319" si="706">M314/L314</f>
        <v>#DIV/0!</v>
      </c>
      <c r="AQ314" s="138" t="e">
        <f t="shared" ref="AQ314:AQ319" si="707">O314/N314</f>
        <v>#DIV/0!</v>
      </c>
      <c r="AR314" s="138" t="e">
        <f t="shared" ref="AR314:AR319" si="708">Q314/P314</f>
        <v>#DIV/0!</v>
      </c>
      <c r="AS314" s="138" t="e">
        <f t="shared" ref="AS314:AS319" si="709">S314/R314</f>
        <v>#DIV/0!</v>
      </c>
      <c r="AT314" s="138" t="e">
        <f t="shared" ref="AT314:AT319" si="710">U314/T314</f>
        <v>#DIV/0!</v>
      </c>
      <c r="AU314" s="138" t="e">
        <f t="shared" ref="AU314:AU319" si="711">X314/W314</f>
        <v>#DIV/0!</v>
      </c>
      <c r="AV314" s="138" t="e">
        <f t="shared" ref="AV314:AV319" si="712">Z314/Y314</f>
        <v>#DIV/0!</v>
      </c>
      <c r="AW314" s="138" t="e">
        <f t="shared" ref="AW314:AW319" si="713">AB314/AA314</f>
        <v>#DIV/0!</v>
      </c>
      <c r="AX314" s="138" t="e">
        <f t="shared" ref="AX314:AX319" si="714">AH314/AG314</f>
        <v>#DIV/0!</v>
      </c>
      <c r="AY314" s="138" t="e">
        <f>AI314/#REF!</f>
        <v>#REF!</v>
      </c>
      <c r="AZ314" s="138">
        <v>766.59</v>
      </c>
      <c r="BA314" s="138">
        <v>2173.62</v>
      </c>
      <c r="BB314" s="138">
        <v>891.36</v>
      </c>
      <c r="BC314" s="138">
        <v>860.72</v>
      </c>
      <c r="BD314" s="138">
        <v>1699.83</v>
      </c>
      <c r="BE314" s="138">
        <v>1134.04</v>
      </c>
      <c r="BF314" s="138">
        <v>2338035</v>
      </c>
      <c r="BG314" s="138">
        <f t="shared" ref="BG314:BG319" si="715">IF(V314="ПК",4837.98,4644)</f>
        <v>4644</v>
      </c>
      <c r="BH314" s="138">
        <v>9186</v>
      </c>
      <c r="BI314" s="138">
        <v>3559.09</v>
      </c>
      <c r="BJ314" s="138">
        <v>6295.55</v>
      </c>
      <c r="BK314" s="138">
        <f t="shared" ref="BK314:BK319" si="716">105042.09+358512+470547</f>
        <v>934101.09</v>
      </c>
      <c r="BL314" s="139" t="e">
        <f t="shared" ref="BL314:BL319" si="717">IF(AN314&gt;AZ314, "+", " ")</f>
        <v>#REF!</v>
      </c>
      <c r="BM314" s="139" t="e">
        <f t="shared" ref="BM314:BM319" si="718">IF(AO314&gt;BA314, "+", " ")</f>
        <v>#DIV/0!</v>
      </c>
      <c r="BN314" s="139" t="e">
        <f t="shared" ref="BN314:BN319" si="719">IF(AP314&gt;BB314, "+", " ")</f>
        <v>#DIV/0!</v>
      </c>
      <c r="BO314" s="139" t="e">
        <f t="shared" ref="BO314:BO319" si="720">IF(AQ314&gt;BC314, "+", " ")</f>
        <v>#DIV/0!</v>
      </c>
      <c r="BP314" s="139" t="e">
        <f t="shared" ref="BP314:BP319" si="721">IF(AR314&gt;BD314, "+", " ")</f>
        <v>#DIV/0!</v>
      </c>
      <c r="BQ314" s="139" t="e">
        <f t="shared" ref="BQ314:BQ319" si="722">IF(AS314&gt;BE314, "+", " ")</f>
        <v>#DIV/0!</v>
      </c>
      <c r="BR314" s="139" t="e">
        <f t="shared" ref="BR314:BR319" si="723">IF(AT314&gt;BF314, "+", " ")</f>
        <v>#DIV/0!</v>
      </c>
      <c r="BS314" s="139" t="e">
        <f t="shared" ref="BS314:BS319" si="724">IF(AU314&gt;BG314, "+", " ")</f>
        <v>#DIV/0!</v>
      </c>
      <c r="BT314" s="139" t="e">
        <f t="shared" ref="BT314:BT319" si="725">IF(AV314&gt;BH314, "+", " ")</f>
        <v>#DIV/0!</v>
      </c>
      <c r="BU314" s="139" t="e">
        <f t="shared" ref="BU314:BU319" si="726">IF(AW314&gt;BI314, "+", " ")</f>
        <v>#DIV/0!</v>
      </c>
      <c r="BV314" s="139" t="e">
        <f t="shared" ref="BV314:BV319" si="727">IF(AX314&gt;BJ314, "+", " ")</f>
        <v>#DIV/0!</v>
      </c>
      <c r="BW314" s="139" t="e">
        <f t="shared" ref="BW314:BW319" si="728">IF(AY314&gt;BK314, "+", " ")</f>
        <v>#REF!</v>
      </c>
      <c r="BY314" s="140" t="e">
        <f t="shared" ref="BY314:BY319" si="729">AJ314/G314*100</f>
        <v>#DIV/0!</v>
      </c>
      <c r="BZ314" s="141" t="e">
        <f t="shared" ref="BZ314:BZ319" si="730">AK314/G314*100</f>
        <v>#DIV/0!</v>
      </c>
      <c r="CA314" s="142" t="e">
        <f t="shared" ref="CA314:CA319" si="731">G314/W314</f>
        <v>#DIV/0!</v>
      </c>
      <c r="CB314" s="138">
        <f t="shared" ref="CB314:CB319" si="732">IF(V314="ПК",5055.69,4852.98)</f>
        <v>4852.9799999999996</v>
      </c>
      <c r="CC314" s="143" t="e">
        <f t="shared" ref="CC314:CC319" si="733">IF(CA314&gt;CB314, "+", " ")</f>
        <v>#DIV/0!</v>
      </c>
    </row>
    <row r="315" spans="1:82" s="137" customFormat="1" ht="12" customHeight="1">
      <c r="A315" s="360">
        <v>1</v>
      </c>
      <c r="B315" s="368" t="s">
        <v>259</v>
      </c>
      <c r="C315" s="370">
        <v>2697.2</v>
      </c>
      <c r="D315" s="370"/>
      <c r="E315" s="371"/>
      <c r="F315" s="371"/>
      <c r="G315" s="362">
        <f>ROUND(H315+U315+X315+Z315+AB315+AD315+AF315+AH315+AI315+AJ315+AK315+AL315,2)</f>
        <v>3235658.32</v>
      </c>
      <c r="H315" s="356">
        <f t="shared" ref="H315" si="734">I315+K315+M315+O315+Q315+S315</f>
        <v>0</v>
      </c>
      <c r="I315" s="365">
        <v>0</v>
      </c>
      <c r="J315" s="365">
        <v>0</v>
      </c>
      <c r="K315" s="365">
        <v>0</v>
      </c>
      <c r="L315" s="365">
        <v>0</v>
      </c>
      <c r="M315" s="365">
        <v>0</v>
      </c>
      <c r="N315" s="356">
        <v>0</v>
      </c>
      <c r="O315" s="356">
        <v>0</v>
      </c>
      <c r="P315" s="356">
        <v>0</v>
      </c>
      <c r="Q315" s="356">
        <v>0</v>
      </c>
      <c r="R315" s="356">
        <v>0</v>
      </c>
      <c r="S315" s="356">
        <v>0</v>
      </c>
      <c r="T315" s="366">
        <v>0</v>
      </c>
      <c r="U315" s="356">
        <v>0</v>
      </c>
      <c r="V315" s="371" t="s">
        <v>111</v>
      </c>
      <c r="W315" s="177">
        <v>795</v>
      </c>
      <c r="X315" s="356">
        <f t="shared" ref="X315" si="735">ROUND(IF(V315="СК",3856.74,3886.86)*W315,2)</f>
        <v>3090053.7</v>
      </c>
      <c r="Y315" s="177">
        <v>0</v>
      </c>
      <c r="Z315" s="177">
        <v>0</v>
      </c>
      <c r="AA315" s="177">
        <v>0</v>
      </c>
      <c r="AB315" s="177">
        <v>0</v>
      </c>
      <c r="AC315" s="177">
        <v>0</v>
      </c>
      <c r="AD315" s="177">
        <v>0</v>
      </c>
      <c r="AE315" s="177">
        <v>0</v>
      </c>
      <c r="AF315" s="177">
        <v>0</v>
      </c>
      <c r="AG315" s="177">
        <v>0</v>
      </c>
      <c r="AH315" s="177">
        <v>0</v>
      </c>
      <c r="AI315" s="177">
        <v>0</v>
      </c>
      <c r="AJ315" s="177">
        <f t="shared" ref="AJ315" si="736">ROUND(X315/95.5*3,2)</f>
        <v>97069.75</v>
      </c>
      <c r="AK315" s="177">
        <f t="shared" ref="AK315" si="737">ROUND(X315/95.5*1.5,2)</f>
        <v>48534.87</v>
      </c>
      <c r="AL315" s="177">
        <v>0</v>
      </c>
      <c r="AM315" s="145"/>
      <c r="AN315" s="138" t="e">
        <f>I315/#REF!</f>
        <v>#REF!</v>
      </c>
      <c r="AO315" s="138" t="e">
        <f t="shared" si="705"/>
        <v>#DIV/0!</v>
      </c>
      <c r="AP315" s="138" t="e">
        <f t="shared" si="706"/>
        <v>#DIV/0!</v>
      </c>
      <c r="AQ315" s="138" t="e">
        <f t="shared" si="707"/>
        <v>#DIV/0!</v>
      </c>
      <c r="AR315" s="138" t="e">
        <f t="shared" si="708"/>
        <v>#DIV/0!</v>
      </c>
      <c r="AS315" s="138" t="e">
        <f t="shared" si="709"/>
        <v>#DIV/0!</v>
      </c>
      <c r="AT315" s="138" t="e">
        <f t="shared" si="710"/>
        <v>#DIV/0!</v>
      </c>
      <c r="AU315" s="138">
        <f t="shared" si="711"/>
        <v>3886.86</v>
      </c>
      <c r="AV315" s="138" t="e">
        <f t="shared" si="712"/>
        <v>#DIV/0!</v>
      </c>
      <c r="AW315" s="138" t="e">
        <f t="shared" si="713"/>
        <v>#DIV/0!</v>
      </c>
      <c r="AX315" s="138" t="e">
        <f t="shared" si="714"/>
        <v>#DIV/0!</v>
      </c>
      <c r="AY315" s="138" t="e">
        <f>AI315/#REF!</f>
        <v>#REF!</v>
      </c>
      <c r="AZ315" s="138">
        <v>766.59</v>
      </c>
      <c r="BA315" s="138">
        <v>2173.62</v>
      </c>
      <c r="BB315" s="138">
        <v>891.36</v>
      </c>
      <c r="BC315" s="138">
        <v>860.72</v>
      </c>
      <c r="BD315" s="138">
        <v>1699.83</v>
      </c>
      <c r="BE315" s="138">
        <v>1134.04</v>
      </c>
      <c r="BF315" s="138">
        <v>2338035</v>
      </c>
      <c r="BG315" s="138">
        <f t="shared" si="715"/>
        <v>4837.9799999999996</v>
      </c>
      <c r="BH315" s="138">
        <v>9186</v>
      </c>
      <c r="BI315" s="138">
        <v>3559.09</v>
      </c>
      <c r="BJ315" s="138">
        <v>6295.55</v>
      </c>
      <c r="BK315" s="138">
        <f t="shared" si="716"/>
        <v>934101.09</v>
      </c>
      <c r="BL315" s="139" t="e">
        <f t="shared" si="717"/>
        <v>#REF!</v>
      </c>
      <c r="BM315" s="139" t="e">
        <f t="shared" si="718"/>
        <v>#DIV/0!</v>
      </c>
      <c r="BN315" s="139" t="e">
        <f t="shared" si="719"/>
        <v>#DIV/0!</v>
      </c>
      <c r="BO315" s="139" t="e">
        <f t="shared" si="720"/>
        <v>#DIV/0!</v>
      </c>
      <c r="BP315" s="139" t="e">
        <f t="shared" si="721"/>
        <v>#DIV/0!</v>
      </c>
      <c r="BQ315" s="139" t="e">
        <f t="shared" si="722"/>
        <v>#DIV/0!</v>
      </c>
      <c r="BR315" s="139" t="e">
        <f t="shared" si="723"/>
        <v>#DIV/0!</v>
      </c>
      <c r="BS315" s="139" t="str">
        <f t="shared" si="724"/>
        <v xml:space="preserve"> </v>
      </c>
      <c r="BT315" s="139" t="e">
        <f t="shared" si="725"/>
        <v>#DIV/0!</v>
      </c>
      <c r="BU315" s="139" t="e">
        <f t="shared" si="726"/>
        <v>#DIV/0!</v>
      </c>
      <c r="BV315" s="139" t="e">
        <f t="shared" si="727"/>
        <v>#DIV/0!</v>
      </c>
      <c r="BW315" s="139" t="e">
        <f t="shared" si="728"/>
        <v>#REF!</v>
      </c>
      <c r="BY315" s="140">
        <f t="shared" si="729"/>
        <v>3.000000012362245</v>
      </c>
      <c r="BZ315" s="141">
        <f t="shared" si="730"/>
        <v>1.4999998516530635</v>
      </c>
      <c r="CA315" s="142">
        <f t="shared" si="731"/>
        <v>4070.010465408805</v>
      </c>
      <c r="CB315" s="138">
        <f t="shared" si="732"/>
        <v>5055.6899999999996</v>
      </c>
      <c r="CC315" s="143" t="str">
        <f t="shared" si="733"/>
        <v xml:space="preserve"> </v>
      </c>
    </row>
    <row r="316" spans="1:82" s="137" customFormat="1" ht="12" customHeight="1">
      <c r="A316" s="360">
        <v>2</v>
      </c>
      <c r="B316" s="368" t="s">
        <v>438</v>
      </c>
      <c r="C316" s="370">
        <v>2154.1</v>
      </c>
      <c r="D316" s="370"/>
      <c r="E316" s="371"/>
      <c r="F316" s="371"/>
      <c r="G316" s="362">
        <f t="shared" ref="G316:G320" si="738">ROUND(H316+U316+X316+Z316+AB316+AD316+AF316+AH316+AI316+AJ316+AK316+AL316,2)</f>
        <v>1546734.47</v>
      </c>
      <c r="H316" s="356">
        <f t="shared" ref="H316:H320" si="739">I316+K316+M316+O316+Q316+S316</f>
        <v>0</v>
      </c>
      <c r="I316" s="365">
        <v>0</v>
      </c>
      <c r="J316" s="365">
        <v>0</v>
      </c>
      <c r="K316" s="365">
        <v>0</v>
      </c>
      <c r="L316" s="365">
        <v>0</v>
      </c>
      <c r="M316" s="365">
        <v>0</v>
      </c>
      <c r="N316" s="356">
        <v>0</v>
      </c>
      <c r="O316" s="356">
        <v>0</v>
      </c>
      <c r="P316" s="356">
        <v>0</v>
      </c>
      <c r="Q316" s="356">
        <v>0</v>
      </c>
      <c r="R316" s="356">
        <v>0</v>
      </c>
      <c r="S316" s="356">
        <v>0</v>
      </c>
      <c r="T316" s="366">
        <v>0</v>
      </c>
      <c r="U316" s="356">
        <v>0</v>
      </c>
      <c r="V316" s="371" t="s">
        <v>112</v>
      </c>
      <c r="W316" s="177">
        <v>383</v>
      </c>
      <c r="X316" s="356">
        <f t="shared" ref="X316:X320" si="740">ROUND(IF(V316="СК",3856.74,3886.86)*W316,2)</f>
        <v>1477131.42</v>
      </c>
      <c r="Y316" s="177">
        <v>0</v>
      </c>
      <c r="Z316" s="177">
        <v>0</v>
      </c>
      <c r="AA316" s="177">
        <v>0</v>
      </c>
      <c r="AB316" s="177">
        <v>0</v>
      </c>
      <c r="AC316" s="177">
        <v>0</v>
      </c>
      <c r="AD316" s="177">
        <v>0</v>
      </c>
      <c r="AE316" s="177">
        <v>0</v>
      </c>
      <c r="AF316" s="177">
        <v>0</v>
      </c>
      <c r="AG316" s="177">
        <v>0</v>
      </c>
      <c r="AH316" s="177">
        <v>0</v>
      </c>
      <c r="AI316" s="177">
        <v>0</v>
      </c>
      <c r="AJ316" s="177">
        <f t="shared" ref="AJ316:AJ320" si="741">ROUND(X316/95.5*3,2)</f>
        <v>46402.03</v>
      </c>
      <c r="AK316" s="177">
        <f t="shared" ref="AK316:AK320" si="742">ROUND(X316/95.5*1.5,2)</f>
        <v>23201.02</v>
      </c>
      <c r="AL316" s="177">
        <v>0</v>
      </c>
      <c r="AN316" s="138" t="e">
        <f>I316/#REF!</f>
        <v>#REF!</v>
      </c>
      <c r="AO316" s="138" t="e">
        <f t="shared" si="705"/>
        <v>#DIV/0!</v>
      </c>
      <c r="AP316" s="138" t="e">
        <f t="shared" si="706"/>
        <v>#DIV/0!</v>
      </c>
      <c r="AQ316" s="138" t="e">
        <f t="shared" si="707"/>
        <v>#DIV/0!</v>
      </c>
      <c r="AR316" s="138" t="e">
        <f t="shared" si="708"/>
        <v>#DIV/0!</v>
      </c>
      <c r="AS316" s="138" t="e">
        <f t="shared" si="709"/>
        <v>#DIV/0!</v>
      </c>
      <c r="AT316" s="138" t="e">
        <f t="shared" si="710"/>
        <v>#DIV/0!</v>
      </c>
      <c r="AU316" s="138">
        <f t="shared" si="711"/>
        <v>3856.74</v>
      </c>
      <c r="AV316" s="138" t="e">
        <f t="shared" si="712"/>
        <v>#DIV/0!</v>
      </c>
      <c r="AW316" s="138" t="e">
        <f t="shared" si="713"/>
        <v>#DIV/0!</v>
      </c>
      <c r="AX316" s="138" t="e">
        <f t="shared" si="714"/>
        <v>#DIV/0!</v>
      </c>
      <c r="AY316" s="138" t="e">
        <f>AI316/#REF!</f>
        <v>#REF!</v>
      </c>
      <c r="AZ316" s="138">
        <v>766.59</v>
      </c>
      <c r="BA316" s="138">
        <v>2173.62</v>
      </c>
      <c r="BB316" s="138">
        <v>891.36</v>
      </c>
      <c r="BC316" s="138">
        <v>860.72</v>
      </c>
      <c r="BD316" s="138">
        <v>1699.83</v>
      </c>
      <c r="BE316" s="138">
        <v>1134.04</v>
      </c>
      <c r="BF316" s="138">
        <v>2338035</v>
      </c>
      <c r="BG316" s="138">
        <f t="shared" si="715"/>
        <v>4644</v>
      </c>
      <c r="BH316" s="138">
        <v>9186</v>
      </c>
      <c r="BI316" s="138">
        <v>3559.09</v>
      </c>
      <c r="BJ316" s="138">
        <v>6295.55</v>
      </c>
      <c r="BK316" s="138">
        <f t="shared" si="716"/>
        <v>934101.09</v>
      </c>
      <c r="BL316" s="139" t="e">
        <f t="shared" si="717"/>
        <v>#REF!</v>
      </c>
      <c r="BM316" s="139" t="e">
        <f t="shared" si="718"/>
        <v>#DIV/0!</v>
      </c>
      <c r="BN316" s="139" t="e">
        <f t="shared" si="719"/>
        <v>#DIV/0!</v>
      </c>
      <c r="BO316" s="139" t="e">
        <f t="shared" si="720"/>
        <v>#DIV/0!</v>
      </c>
      <c r="BP316" s="139" t="e">
        <f t="shared" si="721"/>
        <v>#DIV/0!</v>
      </c>
      <c r="BQ316" s="139" t="e">
        <f t="shared" si="722"/>
        <v>#DIV/0!</v>
      </c>
      <c r="BR316" s="139" t="e">
        <f t="shared" si="723"/>
        <v>#DIV/0!</v>
      </c>
      <c r="BS316" s="139" t="str">
        <f t="shared" si="724"/>
        <v xml:space="preserve"> </v>
      </c>
      <c r="BT316" s="139" t="e">
        <f t="shared" si="725"/>
        <v>#DIV/0!</v>
      </c>
      <c r="BU316" s="139" t="e">
        <f t="shared" si="726"/>
        <v>#DIV/0!</v>
      </c>
      <c r="BV316" s="139" t="e">
        <f t="shared" si="727"/>
        <v>#DIV/0!</v>
      </c>
      <c r="BW316" s="139" t="e">
        <f t="shared" si="728"/>
        <v>#REF!</v>
      </c>
      <c r="BY316" s="140">
        <f t="shared" si="729"/>
        <v>2.9999997349254137</v>
      </c>
      <c r="BZ316" s="141">
        <f t="shared" si="730"/>
        <v>1.5000001907243976</v>
      </c>
      <c r="CA316" s="142">
        <f t="shared" si="731"/>
        <v>4038.4712010443864</v>
      </c>
      <c r="CB316" s="138">
        <f t="shared" si="732"/>
        <v>4852.9799999999996</v>
      </c>
      <c r="CC316" s="143" t="str">
        <f t="shared" si="733"/>
        <v xml:space="preserve"> </v>
      </c>
    </row>
    <row r="317" spans="1:82" s="137" customFormat="1" ht="12" customHeight="1">
      <c r="A317" s="360">
        <v>3</v>
      </c>
      <c r="B317" s="368" t="s">
        <v>439</v>
      </c>
      <c r="C317" s="370">
        <v>4019.9</v>
      </c>
      <c r="D317" s="370"/>
      <c r="E317" s="371"/>
      <c r="F317" s="371"/>
      <c r="G317" s="362">
        <f t="shared" si="738"/>
        <v>3724059.58</v>
      </c>
      <c r="H317" s="356">
        <f t="shared" si="739"/>
        <v>0</v>
      </c>
      <c r="I317" s="365">
        <v>0</v>
      </c>
      <c r="J317" s="365">
        <v>0</v>
      </c>
      <c r="K317" s="365">
        <v>0</v>
      </c>
      <c r="L317" s="365">
        <v>0</v>
      </c>
      <c r="M317" s="365">
        <v>0</v>
      </c>
      <c r="N317" s="356">
        <v>0</v>
      </c>
      <c r="O317" s="356">
        <v>0</v>
      </c>
      <c r="P317" s="356">
        <v>0</v>
      </c>
      <c r="Q317" s="356">
        <v>0</v>
      </c>
      <c r="R317" s="356">
        <v>0</v>
      </c>
      <c r="S317" s="356">
        <v>0</v>
      </c>
      <c r="T317" s="366">
        <v>0</v>
      </c>
      <c r="U317" s="356">
        <v>0</v>
      </c>
      <c r="V317" s="371" t="s">
        <v>111</v>
      </c>
      <c r="W317" s="177">
        <v>915</v>
      </c>
      <c r="X317" s="356">
        <f t="shared" si="740"/>
        <v>3556476.9</v>
      </c>
      <c r="Y317" s="177">
        <v>0</v>
      </c>
      <c r="Z317" s="177">
        <v>0</v>
      </c>
      <c r="AA317" s="177">
        <v>0</v>
      </c>
      <c r="AB317" s="177">
        <v>0</v>
      </c>
      <c r="AC317" s="177">
        <v>0</v>
      </c>
      <c r="AD317" s="177">
        <v>0</v>
      </c>
      <c r="AE317" s="177">
        <v>0</v>
      </c>
      <c r="AF317" s="177">
        <v>0</v>
      </c>
      <c r="AG317" s="177">
        <v>0</v>
      </c>
      <c r="AH317" s="177">
        <v>0</v>
      </c>
      <c r="AI317" s="177">
        <v>0</v>
      </c>
      <c r="AJ317" s="177">
        <f t="shared" si="741"/>
        <v>111721.79</v>
      </c>
      <c r="AK317" s="177">
        <f t="shared" si="742"/>
        <v>55860.89</v>
      </c>
      <c r="AL317" s="177">
        <v>0</v>
      </c>
      <c r="AN317" s="138" t="e">
        <f>I317/#REF!</f>
        <v>#REF!</v>
      </c>
      <c r="AO317" s="138" t="e">
        <f t="shared" si="705"/>
        <v>#DIV/0!</v>
      </c>
      <c r="AP317" s="138" t="e">
        <f t="shared" si="706"/>
        <v>#DIV/0!</v>
      </c>
      <c r="AQ317" s="138" t="e">
        <f t="shared" si="707"/>
        <v>#DIV/0!</v>
      </c>
      <c r="AR317" s="138" t="e">
        <f t="shared" si="708"/>
        <v>#DIV/0!</v>
      </c>
      <c r="AS317" s="138" t="e">
        <f t="shared" si="709"/>
        <v>#DIV/0!</v>
      </c>
      <c r="AT317" s="138" t="e">
        <f t="shared" si="710"/>
        <v>#DIV/0!</v>
      </c>
      <c r="AU317" s="138">
        <f t="shared" si="711"/>
        <v>3886.8599999999997</v>
      </c>
      <c r="AV317" s="138" t="e">
        <f t="shared" si="712"/>
        <v>#DIV/0!</v>
      </c>
      <c r="AW317" s="138" t="e">
        <f t="shared" si="713"/>
        <v>#DIV/0!</v>
      </c>
      <c r="AX317" s="138" t="e">
        <f t="shared" si="714"/>
        <v>#DIV/0!</v>
      </c>
      <c r="AY317" s="138" t="e">
        <f>AI317/#REF!</f>
        <v>#REF!</v>
      </c>
      <c r="AZ317" s="138">
        <v>766.59</v>
      </c>
      <c r="BA317" s="138">
        <v>2173.62</v>
      </c>
      <c r="BB317" s="138">
        <v>891.36</v>
      </c>
      <c r="BC317" s="138">
        <v>860.72</v>
      </c>
      <c r="BD317" s="138">
        <v>1699.83</v>
      </c>
      <c r="BE317" s="138">
        <v>1134.04</v>
      </c>
      <c r="BF317" s="138">
        <v>2338035</v>
      </c>
      <c r="BG317" s="138">
        <f t="shared" si="715"/>
        <v>4837.9799999999996</v>
      </c>
      <c r="BH317" s="138">
        <v>9186</v>
      </c>
      <c r="BI317" s="138">
        <v>3559.09</v>
      </c>
      <c r="BJ317" s="138">
        <v>6295.55</v>
      </c>
      <c r="BK317" s="138">
        <f t="shared" si="716"/>
        <v>934101.09</v>
      </c>
      <c r="BL317" s="139" t="e">
        <f t="shared" si="717"/>
        <v>#REF!</v>
      </c>
      <c r="BM317" s="139" t="e">
        <f t="shared" si="718"/>
        <v>#DIV/0!</v>
      </c>
      <c r="BN317" s="139" t="e">
        <f t="shared" si="719"/>
        <v>#DIV/0!</v>
      </c>
      <c r="BO317" s="139" t="e">
        <f t="shared" si="720"/>
        <v>#DIV/0!</v>
      </c>
      <c r="BP317" s="139" t="e">
        <f t="shared" si="721"/>
        <v>#DIV/0!</v>
      </c>
      <c r="BQ317" s="139" t="e">
        <f t="shared" si="722"/>
        <v>#DIV/0!</v>
      </c>
      <c r="BR317" s="139" t="e">
        <f t="shared" si="723"/>
        <v>#DIV/0!</v>
      </c>
      <c r="BS317" s="139" t="str">
        <f t="shared" si="724"/>
        <v xml:space="preserve"> </v>
      </c>
      <c r="BT317" s="139" t="e">
        <f t="shared" si="725"/>
        <v>#DIV/0!</v>
      </c>
      <c r="BU317" s="139" t="e">
        <f t="shared" si="726"/>
        <v>#DIV/0!</v>
      </c>
      <c r="BV317" s="139" t="e">
        <f t="shared" si="727"/>
        <v>#DIV/0!</v>
      </c>
      <c r="BW317" s="139" t="e">
        <f t="shared" si="728"/>
        <v>#REF!</v>
      </c>
      <c r="BY317" s="140">
        <f t="shared" si="729"/>
        <v>3.0000000698162834</v>
      </c>
      <c r="BZ317" s="141">
        <f t="shared" si="730"/>
        <v>1.4999999006460578</v>
      </c>
      <c r="CA317" s="142">
        <f t="shared" si="731"/>
        <v>4070.0104699453555</v>
      </c>
      <c r="CB317" s="138">
        <f t="shared" si="732"/>
        <v>5055.6899999999996</v>
      </c>
      <c r="CC317" s="143" t="str">
        <f t="shared" si="733"/>
        <v xml:space="preserve"> </v>
      </c>
    </row>
    <row r="318" spans="1:82" s="137" customFormat="1" ht="12" customHeight="1">
      <c r="A318" s="360">
        <v>4</v>
      </c>
      <c r="B318" s="368" t="s">
        <v>440</v>
      </c>
      <c r="C318" s="370">
        <v>9829.9</v>
      </c>
      <c r="D318" s="370"/>
      <c r="E318" s="371"/>
      <c r="F318" s="371"/>
      <c r="G318" s="362">
        <f t="shared" si="738"/>
        <v>4713072.12</v>
      </c>
      <c r="H318" s="356">
        <f t="shared" si="739"/>
        <v>0</v>
      </c>
      <c r="I318" s="365">
        <v>0</v>
      </c>
      <c r="J318" s="365">
        <v>0</v>
      </c>
      <c r="K318" s="365">
        <v>0</v>
      </c>
      <c r="L318" s="365">
        <v>0</v>
      </c>
      <c r="M318" s="365">
        <v>0</v>
      </c>
      <c r="N318" s="356">
        <v>0</v>
      </c>
      <c r="O318" s="356">
        <v>0</v>
      </c>
      <c r="P318" s="356">
        <v>0</v>
      </c>
      <c r="Q318" s="356">
        <v>0</v>
      </c>
      <c r="R318" s="356">
        <v>0</v>
      </c>
      <c r="S318" s="356">
        <v>0</v>
      </c>
      <c r="T318" s="366">
        <v>0</v>
      </c>
      <c r="U318" s="356">
        <v>0</v>
      </c>
      <c r="V318" s="371" t="s">
        <v>111</v>
      </c>
      <c r="W318" s="177">
        <v>1158</v>
      </c>
      <c r="X318" s="356">
        <f t="shared" si="740"/>
        <v>4500983.88</v>
      </c>
      <c r="Y318" s="177">
        <v>0</v>
      </c>
      <c r="Z318" s="177">
        <v>0</v>
      </c>
      <c r="AA318" s="177">
        <v>0</v>
      </c>
      <c r="AB318" s="177">
        <v>0</v>
      </c>
      <c r="AC318" s="177">
        <v>0</v>
      </c>
      <c r="AD318" s="177">
        <v>0</v>
      </c>
      <c r="AE318" s="177">
        <v>0</v>
      </c>
      <c r="AF318" s="177">
        <v>0</v>
      </c>
      <c r="AG318" s="177">
        <v>0</v>
      </c>
      <c r="AH318" s="177">
        <v>0</v>
      </c>
      <c r="AI318" s="177">
        <v>0</v>
      </c>
      <c r="AJ318" s="177">
        <f t="shared" si="741"/>
        <v>141392.16</v>
      </c>
      <c r="AK318" s="177">
        <f t="shared" si="742"/>
        <v>70696.08</v>
      </c>
      <c r="AL318" s="177">
        <v>0</v>
      </c>
      <c r="AN318" s="138" t="e">
        <f>I318/#REF!</f>
        <v>#REF!</v>
      </c>
      <c r="AO318" s="138" t="e">
        <f t="shared" si="705"/>
        <v>#DIV/0!</v>
      </c>
      <c r="AP318" s="138" t="e">
        <f t="shared" si="706"/>
        <v>#DIV/0!</v>
      </c>
      <c r="AQ318" s="138" t="e">
        <f t="shared" si="707"/>
        <v>#DIV/0!</v>
      </c>
      <c r="AR318" s="138" t="e">
        <f t="shared" si="708"/>
        <v>#DIV/0!</v>
      </c>
      <c r="AS318" s="138" t="e">
        <f t="shared" si="709"/>
        <v>#DIV/0!</v>
      </c>
      <c r="AT318" s="138" t="e">
        <f t="shared" si="710"/>
        <v>#DIV/0!</v>
      </c>
      <c r="AU318" s="138">
        <f t="shared" si="711"/>
        <v>3886.86</v>
      </c>
      <c r="AV318" s="138" t="e">
        <f t="shared" si="712"/>
        <v>#DIV/0!</v>
      </c>
      <c r="AW318" s="138" t="e">
        <f t="shared" si="713"/>
        <v>#DIV/0!</v>
      </c>
      <c r="AX318" s="138" t="e">
        <f t="shared" si="714"/>
        <v>#DIV/0!</v>
      </c>
      <c r="AY318" s="138" t="e">
        <f>AI318/#REF!</f>
        <v>#REF!</v>
      </c>
      <c r="AZ318" s="138">
        <v>766.59</v>
      </c>
      <c r="BA318" s="138">
        <v>2173.62</v>
      </c>
      <c r="BB318" s="138">
        <v>891.36</v>
      </c>
      <c r="BC318" s="138">
        <v>860.72</v>
      </c>
      <c r="BD318" s="138">
        <v>1699.83</v>
      </c>
      <c r="BE318" s="138">
        <v>1134.04</v>
      </c>
      <c r="BF318" s="138">
        <v>2338035</v>
      </c>
      <c r="BG318" s="138">
        <f t="shared" si="715"/>
        <v>4837.9799999999996</v>
      </c>
      <c r="BH318" s="138">
        <v>9186</v>
      </c>
      <c r="BI318" s="138">
        <v>3559.09</v>
      </c>
      <c r="BJ318" s="138">
        <v>6295.55</v>
      </c>
      <c r="BK318" s="138">
        <f t="shared" si="716"/>
        <v>934101.09</v>
      </c>
      <c r="BL318" s="139" t="e">
        <f t="shared" si="717"/>
        <v>#REF!</v>
      </c>
      <c r="BM318" s="139" t="e">
        <f t="shared" si="718"/>
        <v>#DIV/0!</v>
      </c>
      <c r="BN318" s="139" t="e">
        <f t="shared" si="719"/>
        <v>#DIV/0!</v>
      </c>
      <c r="BO318" s="139" t="e">
        <f t="shared" si="720"/>
        <v>#DIV/0!</v>
      </c>
      <c r="BP318" s="139" t="e">
        <f t="shared" si="721"/>
        <v>#DIV/0!</v>
      </c>
      <c r="BQ318" s="139" t="e">
        <f t="shared" si="722"/>
        <v>#DIV/0!</v>
      </c>
      <c r="BR318" s="139" t="e">
        <f t="shared" si="723"/>
        <v>#DIV/0!</v>
      </c>
      <c r="BS318" s="139" t="str">
        <f t="shared" si="724"/>
        <v xml:space="preserve"> </v>
      </c>
      <c r="BT318" s="139" t="e">
        <f t="shared" si="725"/>
        <v>#DIV/0!</v>
      </c>
      <c r="BU318" s="139" t="e">
        <f t="shared" si="726"/>
        <v>#DIV/0!</v>
      </c>
      <c r="BV318" s="139" t="e">
        <f t="shared" si="727"/>
        <v>#DIV/0!</v>
      </c>
      <c r="BW318" s="139" t="e">
        <f t="shared" si="728"/>
        <v>#REF!</v>
      </c>
      <c r="BY318" s="140">
        <f t="shared" si="729"/>
        <v>2.9999999236167003</v>
      </c>
      <c r="BZ318" s="141">
        <f t="shared" si="730"/>
        <v>1.4999999618083502</v>
      </c>
      <c r="CA318" s="142">
        <f t="shared" si="731"/>
        <v>4070.0104663212437</v>
      </c>
      <c r="CB318" s="138">
        <f t="shared" si="732"/>
        <v>5055.6899999999996</v>
      </c>
      <c r="CC318" s="143" t="str">
        <f t="shared" si="733"/>
        <v xml:space="preserve"> </v>
      </c>
    </row>
    <row r="319" spans="1:82" s="137" customFormat="1" ht="12" customHeight="1">
      <c r="A319" s="360">
        <v>5</v>
      </c>
      <c r="B319" s="368" t="s">
        <v>441</v>
      </c>
      <c r="C319" s="370">
        <v>11948.5</v>
      </c>
      <c r="D319" s="370"/>
      <c r="E319" s="371"/>
      <c r="F319" s="371"/>
      <c r="G319" s="362">
        <f t="shared" si="738"/>
        <v>6304446.2199999997</v>
      </c>
      <c r="H319" s="356">
        <f t="shared" si="739"/>
        <v>0</v>
      </c>
      <c r="I319" s="365">
        <v>0</v>
      </c>
      <c r="J319" s="365">
        <v>0</v>
      </c>
      <c r="K319" s="365">
        <v>0</v>
      </c>
      <c r="L319" s="365">
        <v>0</v>
      </c>
      <c r="M319" s="365">
        <v>0</v>
      </c>
      <c r="N319" s="356">
        <v>0</v>
      </c>
      <c r="O319" s="356">
        <v>0</v>
      </c>
      <c r="P319" s="356">
        <v>0</v>
      </c>
      <c r="Q319" s="356">
        <v>0</v>
      </c>
      <c r="R319" s="356">
        <v>0</v>
      </c>
      <c r="S319" s="356">
        <v>0</v>
      </c>
      <c r="T319" s="366">
        <v>0</v>
      </c>
      <c r="U319" s="356">
        <v>0</v>
      </c>
      <c r="V319" s="371" t="s">
        <v>111</v>
      </c>
      <c r="W319" s="177">
        <v>1549</v>
      </c>
      <c r="X319" s="356">
        <f t="shared" si="740"/>
        <v>6020746.1399999997</v>
      </c>
      <c r="Y319" s="177">
        <v>0</v>
      </c>
      <c r="Z319" s="177">
        <v>0</v>
      </c>
      <c r="AA319" s="177">
        <v>0</v>
      </c>
      <c r="AB319" s="177">
        <v>0</v>
      </c>
      <c r="AC319" s="177">
        <v>0</v>
      </c>
      <c r="AD319" s="177">
        <v>0</v>
      </c>
      <c r="AE319" s="177">
        <v>0</v>
      </c>
      <c r="AF319" s="177">
        <v>0</v>
      </c>
      <c r="AG319" s="177">
        <v>0</v>
      </c>
      <c r="AH319" s="177">
        <v>0</v>
      </c>
      <c r="AI319" s="177">
        <v>0</v>
      </c>
      <c r="AJ319" s="177">
        <f t="shared" si="741"/>
        <v>189133.39</v>
      </c>
      <c r="AK319" s="177">
        <f t="shared" si="742"/>
        <v>94566.69</v>
      </c>
      <c r="AL319" s="177">
        <v>0</v>
      </c>
      <c r="AN319" s="138" t="e">
        <f>I319/#REF!</f>
        <v>#REF!</v>
      </c>
      <c r="AO319" s="138" t="e">
        <f t="shared" si="705"/>
        <v>#DIV/0!</v>
      </c>
      <c r="AP319" s="138" t="e">
        <f t="shared" si="706"/>
        <v>#DIV/0!</v>
      </c>
      <c r="AQ319" s="138" t="e">
        <f t="shared" si="707"/>
        <v>#DIV/0!</v>
      </c>
      <c r="AR319" s="138" t="e">
        <f t="shared" si="708"/>
        <v>#DIV/0!</v>
      </c>
      <c r="AS319" s="138" t="e">
        <f t="shared" si="709"/>
        <v>#DIV/0!</v>
      </c>
      <c r="AT319" s="138" t="e">
        <f t="shared" si="710"/>
        <v>#DIV/0!</v>
      </c>
      <c r="AU319" s="138">
        <f t="shared" si="711"/>
        <v>3886.8599999999997</v>
      </c>
      <c r="AV319" s="138" t="e">
        <f t="shared" si="712"/>
        <v>#DIV/0!</v>
      </c>
      <c r="AW319" s="138" t="e">
        <f t="shared" si="713"/>
        <v>#DIV/0!</v>
      </c>
      <c r="AX319" s="138" t="e">
        <f t="shared" si="714"/>
        <v>#DIV/0!</v>
      </c>
      <c r="AY319" s="138" t="e">
        <f>AI319/#REF!</f>
        <v>#REF!</v>
      </c>
      <c r="AZ319" s="138">
        <v>766.59</v>
      </c>
      <c r="BA319" s="138">
        <v>2173.62</v>
      </c>
      <c r="BB319" s="138">
        <v>891.36</v>
      </c>
      <c r="BC319" s="138">
        <v>860.72</v>
      </c>
      <c r="BD319" s="138">
        <v>1699.83</v>
      </c>
      <c r="BE319" s="138">
        <v>1134.04</v>
      </c>
      <c r="BF319" s="138">
        <v>2338035</v>
      </c>
      <c r="BG319" s="138">
        <f t="shared" si="715"/>
        <v>4837.9799999999996</v>
      </c>
      <c r="BH319" s="138">
        <v>9186</v>
      </c>
      <c r="BI319" s="138">
        <v>3559.09</v>
      </c>
      <c r="BJ319" s="138">
        <v>6295.55</v>
      </c>
      <c r="BK319" s="138">
        <f t="shared" si="716"/>
        <v>934101.09</v>
      </c>
      <c r="BL319" s="139" t="e">
        <f t="shared" si="717"/>
        <v>#REF!</v>
      </c>
      <c r="BM319" s="139" t="e">
        <f t="shared" si="718"/>
        <v>#DIV/0!</v>
      </c>
      <c r="BN319" s="139" t="e">
        <f t="shared" si="719"/>
        <v>#DIV/0!</v>
      </c>
      <c r="BO319" s="139" t="e">
        <f t="shared" si="720"/>
        <v>#DIV/0!</v>
      </c>
      <c r="BP319" s="139" t="e">
        <f t="shared" si="721"/>
        <v>#DIV/0!</v>
      </c>
      <c r="BQ319" s="139" t="e">
        <f t="shared" si="722"/>
        <v>#DIV/0!</v>
      </c>
      <c r="BR319" s="139" t="e">
        <f t="shared" si="723"/>
        <v>#DIV/0!</v>
      </c>
      <c r="BS319" s="139" t="str">
        <f t="shared" si="724"/>
        <v xml:space="preserve"> </v>
      </c>
      <c r="BT319" s="139" t="e">
        <f t="shared" si="725"/>
        <v>#DIV/0!</v>
      </c>
      <c r="BU319" s="139" t="e">
        <f t="shared" si="726"/>
        <v>#DIV/0!</v>
      </c>
      <c r="BV319" s="139" t="e">
        <f t="shared" si="727"/>
        <v>#DIV/0!</v>
      </c>
      <c r="BW319" s="139" t="e">
        <f t="shared" si="728"/>
        <v>#REF!</v>
      </c>
      <c r="BY319" s="140">
        <f t="shared" si="729"/>
        <v>3.0000000539301932</v>
      </c>
      <c r="BZ319" s="141">
        <f t="shared" si="730"/>
        <v>1.4999999476559893</v>
      </c>
      <c r="CA319" s="142">
        <f t="shared" si="731"/>
        <v>4070.010471271788</v>
      </c>
      <c r="CB319" s="138">
        <f t="shared" si="732"/>
        <v>5055.6899999999996</v>
      </c>
      <c r="CC319" s="143" t="str">
        <f t="shared" si="733"/>
        <v xml:space="preserve"> </v>
      </c>
      <c r="CD319" s="146">
        <f>CA319-CB319</f>
        <v>-985.67952872821161</v>
      </c>
    </row>
    <row r="320" spans="1:82" s="137" customFormat="1" ht="12" customHeight="1">
      <c r="A320" s="360">
        <v>6</v>
      </c>
      <c r="B320" s="368" t="s">
        <v>444</v>
      </c>
      <c r="C320" s="370"/>
      <c r="D320" s="370"/>
      <c r="E320" s="371"/>
      <c r="F320" s="371"/>
      <c r="G320" s="362">
        <f t="shared" si="738"/>
        <v>2767607.12</v>
      </c>
      <c r="H320" s="356">
        <f t="shared" si="739"/>
        <v>0</v>
      </c>
      <c r="I320" s="365">
        <v>0</v>
      </c>
      <c r="J320" s="365">
        <v>0</v>
      </c>
      <c r="K320" s="365">
        <v>0</v>
      </c>
      <c r="L320" s="365">
        <v>0</v>
      </c>
      <c r="M320" s="365">
        <v>0</v>
      </c>
      <c r="N320" s="356">
        <v>0</v>
      </c>
      <c r="O320" s="356">
        <v>0</v>
      </c>
      <c r="P320" s="356">
        <v>0</v>
      </c>
      <c r="Q320" s="356">
        <v>0</v>
      </c>
      <c r="R320" s="356">
        <v>0</v>
      </c>
      <c r="S320" s="356">
        <v>0</v>
      </c>
      <c r="T320" s="366">
        <v>0</v>
      </c>
      <c r="U320" s="356">
        <v>0</v>
      </c>
      <c r="V320" s="371" t="s">
        <v>111</v>
      </c>
      <c r="W320" s="177">
        <v>680</v>
      </c>
      <c r="X320" s="356">
        <f t="shared" si="740"/>
        <v>2643064.7999999998</v>
      </c>
      <c r="Y320" s="177">
        <v>0</v>
      </c>
      <c r="Z320" s="177">
        <v>0</v>
      </c>
      <c r="AA320" s="177">
        <v>0</v>
      </c>
      <c r="AB320" s="177">
        <v>0</v>
      </c>
      <c r="AC320" s="177">
        <v>0</v>
      </c>
      <c r="AD320" s="177">
        <v>0</v>
      </c>
      <c r="AE320" s="177">
        <v>0</v>
      </c>
      <c r="AF320" s="177">
        <v>0</v>
      </c>
      <c r="AG320" s="177">
        <v>0</v>
      </c>
      <c r="AH320" s="177">
        <v>0</v>
      </c>
      <c r="AI320" s="177">
        <v>0</v>
      </c>
      <c r="AJ320" s="177">
        <f t="shared" si="741"/>
        <v>83028.210000000006</v>
      </c>
      <c r="AK320" s="177">
        <f t="shared" si="742"/>
        <v>41514.11</v>
      </c>
      <c r="AL320" s="177">
        <v>0</v>
      </c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9"/>
      <c r="BM320" s="139"/>
      <c r="BN320" s="139"/>
      <c r="BO320" s="139"/>
      <c r="BP320" s="139"/>
      <c r="BQ320" s="139"/>
      <c r="BR320" s="139"/>
      <c r="BS320" s="139"/>
      <c r="BT320" s="139"/>
      <c r="BU320" s="139"/>
      <c r="BV320" s="139"/>
      <c r="BW320" s="139"/>
      <c r="BY320" s="140"/>
      <c r="BZ320" s="141"/>
      <c r="CA320" s="142"/>
      <c r="CB320" s="138"/>
      <c r="CC320" s="143"/>
      <c r="CD320" s="146"/>
    </row>
    <row r="321" spans="1:82" s="137" customFormat="1" ht="12" customHeight="1">
      <c r="A321" s="360">
        <v>7</v>
      </c>
      <c r="B321" s="368" t="s">
        <v>442</v>
      </c>
      <c r="C321" s="370"/>
      <c r="D321" s="370"/>
      <c r="E321" s="371"/>
      <c r="F321" s="371"/>
      <c r="G321" s="362">
        <f t="shared" ref="G321:G384" si="743">ROUND(H321+U321+X321+Z321+AB321+AD321+AF321+AH321+AI321+AJ321+AK321+AL321,2)</f>
        <v>7733019.9000000004</v>
      </c>
      <c r="H321" s="356">
        <f t="shared" ref="H321:H384" si="744">I321+K321+M321+O321+Q321+S321</f>
        <v>0</v>
      </c>
      <c r="I321" s="365">
        <v>0</v>
      </c>
      <c r="J321" s="365">
        <v>0</v>
      </c>
      <c r="K321" s="365">
        <v>0</v>
      </c>
      <c r="L321" s="365">
        <v>0</v>
      </c>
      <c r="M321" s="365">
        <v>0</v>
      </c>
      <c r="N321" s="356">
        <v>0</v>
      </c>
      <c r="O321" s="356">
        <v>0</v>
      </c>
      <c r="P321" s="356">
        <v>0</v>
      </c>
      <c r="Q321" s="356">
        <v>0</v>
      </c>
      <c r="R321" s="356">
        <v>0</v>
      </c>
      <c r="S321" s="356">
        <v>0</v>
      </c>
      <c r="T321" s="366">
        <v>0</v>
      </c>
      <c r="U321" s="356">
        <v>0</v>
      </c>
      <c r="V321" s="371" t="s">
        <v>111</v>
      </c>
      <c r="W321" s="177">
        <v>1900</v>
      </c>
      <c r="X321" s="356">
        <f t="shared" ref="X321:X384" si="745">ROUND(IF(V321="СК",3856.74,3886.86)*W321,2)</f>
        <v>7385034</v>
      </c>
      <c r="Y321" s="177">
        <v>0</v>
      </c>
      <c r="Z321" s="177">
        <v>0</v>
      </c>
      <c r="AA321" s="177">
        <v>0</v>
      </c>
      <c r="AB321" s="177">
        <v>0</v>
      </c>
      <c r="AC321" s="177">
        <v>0</v>
      </c>
      <c r="AD321" s="177">
        <v>0</v>
      </c>
      <c r="AE321" s="177">
        <v>0</v>
      </c>
      <c r="AF321" s="177">
        <v>0</v>
      </c>
      <c r="AG321" s="177">
        <v>0</v>
      </c>
      <c r="AH321" s="177">
        <v>0</v>
      </c>
      <c r="AI321" s="177">
        <v>0</v>
      </c>
      <c r="AJ321" s="177">
        <f t="shared" ref="AJ321:AJ384" si="746">ROUND(X321/95.5*3,2)</f>
        <v>231990.6</v>
      </c>
      <c r="AK321" s="177">
        <f t="shared" ref="AK321:AK384" si="747">ROUND(X321/95.5*1.5,2)</f>
        <v>115995.3</v>
      </c>
      <c r="AL321" s="177">
        <v>0</v>
      </c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Y321" s="140"/>
      <c r="BZ321" s="141"/>
      <c r="CA321" s="142"/>
      <c r="CB321" s="138"/>
      <c r="CC321" s="143"/>
      <c r="CD321" s="146"/>
    </row>
    <row r="322" spans="1:82" s="137" customFormat="1" ht="12" customHeight="1">
      <c r="A322" s="360">
        <v>8</v>
      </c>
      <c r="B322" s="368" t="s">
        <v>374</v>
      </c>
      <c r="C322" s="362"/>
      <c r="D322" s="160"/>
      <c r="E322" s="364"/>
      <c r="F322" s="369"/>
      <c r="G322" s="362">
        <f>ROUND(H322+U322+X322+Z322+AB322+AD322+AF322+AH322+AI322+AJ322+AK322+AL322,2)</f>
        <v>3929432.48</v>
      </c>
      <c r="H322" s="356">
        <f>I322+K322+M322+O322+Q322+S322</f>
        <v>0</v>
      </c>
      <c r="I322" s="362">
        <v>0</v>
      </c>
      <c r="J322" s="362">
        <v>0</v>
      </c>
      <c r="K322" s="362">
        <v>0</v>
      </c>
      <c r="L322" s="362">
        <v>0</v>
      </c>
      <c r="M322" s="362">
        <v>0</v>
      </c>
      <c r="N322" s="356">
        <v>0</v>
      </c>
      <c r="O322" s="356">
        <v>0</v>
      </c>
      <c r="P322" s="356">
        <v>0</v>
      </c>
      <c r="Q322" s="356">
        <v>0</v>
      </c>
      <c r="R322" s="356">
        <v>0</v>
      </c>
      <c r="S322" s="356">
        <v>0</v>
      </c>
      <c r="T322" s="366">
        <v>0</v>
      </c>
      <c r="U322" s="356">
        <v>0</v>
      </c>
      <c r="V322" s="367" t="s">
        <v>112</v>
      </c>
      <c r="W322" s="356">
        <v>973</v>
      </c>
      <c r="X322" s="356">
        <f>ROUND(IF(V322="СК",3856.74,3886.86)*W322,2)</f>
        <v>3752608.02</v>
      </c>
      <c r="Y322" s="356">
        <v>0</v>
      </c>
      <c r="Z322" s="356">
        <v>0</v>
      </c>
      <c r="AA322" s="356">
        <v>0</v>
      </c>
      <c r="AB322" s="356">
        <v>0</v>
      </c>
      <c r="AC322" s="356">
        <v>0</v>
      </c>
      <c r="AD322" s="356">
        <v>0</v>
      </c>
      <c r="AE322" s="356">
        <v>0</v>
      </c>
      <c r="AF322" s="356">
        <v>0</v>
      </c>
      <c r="AG322" s="356">
        <v>0</v>
      </c>
      <c r="AH322" s="356">
        <v>0</v>
      </c>
      <c r="AI322" s="356">
        <v>0</v>
      </c>
      <c r="AJ322" s="177">
        <f>ROUND(X322/95.5*3,2)</f>
        <v>117882.97</v>
      </c>
      <c r="AK322" s="177">
        <f>ROUND(X322/95.5*1.5,2)</f>
        <v>58941.49</v>
      </c>
      <c r="AL322" s="177">
        <v>0</v>
      </c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9"/>
      <c r="BM322" s="139"/>
      <c r="BN322" s="139"/>
      <c r="BO322" s="139"/>
      <c r="BP322" s="139"/>
      <c r="BQ322" s="139"/>
      <c r="BR322" s="139"/>
      <c r="BS322" s="139"/>
      <c r="BT322" s="139"/>
      <c r="BU322" s="139"/>
      <c r="BV322" s="139"/>
      <c r="BW322" s="139"/>
      <c r="BY322" s="140"/>
      <c r="BZ322" s="141"/>
      <c r="CA322" s="142"/>
      <c r="CB322" s="138"/>
      <c r="CC322" s="143"/>
    </row>
    <row r="323" spans="1:82" s="137" customFormat="1" ht="12" customHeight="1">
      <c r="A323" s="360">
        <v>9</v>
      </c>
      <c r="B323" s="368" t="s">
        <v>446</v>
      </c>
      <c r="C323" s="370"/>
      <c r="D323" s="370"/>
      <c r="E323" s="371"/>
      <c r="F323" s="371"/>
      <c r="G323" s="362">
        <f t="shared" si="743"/>
        <v>6085976.0999999996</v>
      </c>
      <c r="H323" s="356">
        <f t="shared" si="744"/>
        <v>0</v>
      </c>
      <c r="I323" s="365">
        <v>0</v>
      </c>
      <c r="J323" s="365">
        <v>0</v>
      </c>
      <c r="K323" s="365">
        <v>0</v>
      </c>
      <c r="L323" s="365">
        <v>0</v>
      </c>
      <c r="M323" s="365">
        <v>0</v>
      </c>
      <c r="N323" s="356">
        <v>0</v>
      </c>
      <c r="O323" s="356">
        <v>0</v>
      </c>
      <c r="P323" s="356">
        <v>0</v>
      </c>
      <c r="Q323" s="356">
        <v>0</v>
      </c>
      <c r="R323" s="356">
        <v>0</v>
      </c>
      <c r="S323" s="356">
        <v>0</v>
      </c>
      <c r="T323" s="366">
        <v>0</v>
      </c>
      <c r="U323" s="356">
        <v>0</v>
      </c>
      <c r="V323" s="371" t="s">
        <v>112</v>
      </c>
      <c r="W323" s="177">
        <v>1507</v>
      </c>
      <c r="X323" s="356">
        <f t="shared" si="745"/>
        <v>5812107.1799999997</v>
      </c>
      <c r="Y323" s="177">
        <v>0</v>
      </c>
      <c r="Z323" s="177">
        <v>0</v>
      </c>
      <c r="AA323" s="177">
        <v>0</v>
      </c>
      <c r="AB323" s="177">
        <v>0</v>
      </c>
      <c r="AC323" s="177">
        <v>0</v>
      </c>
      <c r="AD323" s="177">
        <v>0</v>
      </c>
      <c r="AE323" s="177">
        <v>0</v>
      </c>
      <c r="AF323" s="177">
        <v>0</v>
      </c>
      <c r="AG323" s="177">
        <v>0</v>
      </c>
      <c r="AH323" s="177">
        <v>0</v>
      </c>
      <c r="AI323" s="177">
        <v>0</v>
      </c>
      <c r="AJ323" s="177">
        <f t="shared" si="746"/>
        <v>182579.28</v>
      </c>
      <c r="AK323" s="177">
        <f t="shared" si="747"/>
        <v>91289.64</v>
      </c>
      <c r="AL323" s="177">
        <v>0</v>
      </c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8"/>
      <c r="BC323" s="138"/>
      <c r="BD323" s="138"/>
      <c r="BE323" s="138"/>
      <c r="BF323" s="138"/>
      <c r="BG323" s="138"/>
      <c r="BH323" s="138"/>
      <c r="BI323" s="138"/>
      <c r="BJ323" s="138"/>
      <c r="BK323" s="138"/>
      <c r="BL323" s="139"/>
      <c r="BM323" s="139"/>
      <c r="BN323" s="139"/>
      <c r="BO323" s="139"/>
      <c r="BP323" s="139"/>
      <c r="BQ323" s="139"/>
      <c r="BR323" s="139"/>
      <c r="BS323" s="139"/>
      <c r="BT323" s="139"/>
      <c r="BU323" s="139"/>
      <c r="BV323" s="139"/>
      <c r="BW323" s="139"/>
      <c r="BY323" s="140"/>
      <c r="BZ323" s="141"/>
      <c r="CA323" s="142"/>
      <c r="CB323" s="138"/>
      <c r="CC323" s="143"/>
      <c r="CD323" s="146"/>
    </row>
    <row r="324" spans="1:82" s="137" customFormat="1" ht="12" customHeight="1">
      <c r="A324" s="360">
        <v>10</v>
      </c>
      <c r="B324" s="368" t="s">
        <v>447</v>
      </c>
      <c r="C324" s="370"/>
      <c r="D324" s="370"/>
      <c r="E324" s="371"/>
      <c r="F324" s="371"/>
      <c r="G324" s="362">
        <f t="shared" si="743"/>
        <v>4151410.68</v>
      </c>
      <c r="H324" s="356">
        <f t="shared" si="744"/>
        <v>0</v>
      </c>
      <c r="I324" s="365">
        <v>0</v>
      </c>
      <c r="J324" s="365">
        <v>0</v>
      </c>
      <c r="K324" s="365">
        <v>0</v>
      </c>
      <c r="L324" s="365">
        <v>0</v>
      </c>
      <c r="M324" s="365">
        <v>0</v>
      </c>
      <c r="N324" s="356">
        <v>0</v>
      </c>
      <c r="O324" s="356">
        <v>0</v>
      </c>
      <c r="P324" s="356">
        <v>0</v>
      </c>
      <c r="Q324" s="356">
        <v>0</v>
      </c>
      <c r="R324" s="356">
        <v>0</v>
      </c>
      <c r="S324" s="356">
        <v>0</v>
      </c>
      <c r="T324" s="366">
        <v>0</v>
      </c>
      <c r="U324" s="356">
        <v>0</v>
      </c>
      <c r="V324" s="371" t="s">
        <v>111</v>
      </c>
      <c r="W324" s="177">
        <v>1020</v>
      </c>
      <c r="X324" s="356">
        <f t="shared" si="745"/>
        <v>3964597.2</v>
      </c>
      <c r="Y324" s="177">
        <v>0</v>
      </c>
      <c r="Z324" s="177">
        <v>0</v>
      </c>
      <c r="AA324" s="177">
        <v>0</v>
      </c>
      <c r="AB324" s="177">
        <v>0</v>
      </c>
      <c r="AC324" s="177">
        <v>0</v>
      </c>
      <c r="AD324" s="177">
        <v>0</v>
      </c>
      <c r="AE324" s="177">
        <v>0</v>
      </c>
      <c r="AF324" s="177">
        <v>0</v>
      </c>
      <c r="AG324" s="177">
        <v>0</v>
      </c>
      <c r="AH324" s="177">
        <v>0</v>
      </c>
      <c r="AI324" s="177">
        <v>0</v>
      </c>
      <c r="AJ324" s="177">
        <f t="shared" si="746"/>
        <v>124542.32</v>
      </c>
      <c r="AK324" s="177">
        <f t="shared" si="747"/>
        <v>62271.16</v>
      </c>
      <c r="AL324" s="177">
        <v>0</v>
      </c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Y324" s="140"/>
      <c r="BZ324" s="141"/>
      <c r="CA324" s="142"/>
      <c r="CB324" s="138"/>
      <c r="CC324" s="143"/>
      <c r="CD324" s="146"/>
    </row>
    <row r="325" spans="1:82" s="137" customFormat="1" ht="12" customHeight="1">
      <c r="A325" s="360">
        <v>11</v>
      </c>
      <c r="B325" s="368" t="s">
        <v>448</v>
      </c>
      <c r="C325" s="370"/>
      <c r="D325" s="370"/>
      <c r="E325" s="371"/>
      <c r="F325" s="371"/>
      <c r="G325" s="362">
        <f t="shared" si="743"/>
        <v>4257230.95</v>
      </c>
      <c r="H325" s="356">
        <f t="shared" si="744"/>
        <v>0</v>
      </c>
      <c r="I325" s="365">
        <v>0</v>
      </c>
      <c r="J325" s="365">
        <v>0</v>
      </c>
      <c r="K325" s="365">
        <v>0</v>
      </c>
      <c r="L325" s="365">
        <v>0</v>
      </c>
      <c r="M325" s="365">
        <v>0</v>
      </c>
      <c r="N325" s="356">
        <v>0</v>
      </c>
      <c r="O325" s="356">
        <v>0</v>
      </c>
      <c r="P325" s="356">
        <v>0</v>
      </c>
      <c r="Q325" s="356">
        <v>0</v>
      </c>
      <c r="R325" s="356">
        <v>0</v>
      </c>
      <c r="S325" s="356">
        <v>0</v>
      </c>
      <c r="T325" s="366">
        <v>0</v>
      </c>
      <c r="U325" s="356">
        <v>0</v>
      </c>
      <c r="V325" s="371" t="s">
        <v>111</v>
      </c>
      <c r="W325" s="177">
        <v>1046</v>
      </c>
      <c r="X325" s="356">
        <f t="shared" si="745"/>
        <v>4065655.56</v>
      </c>
      <c r="Y325" s="177">
        <v>0</v>
      </c>
      <c r="Z325" s="177">
        <v>0</v>
      </c>
      <c r="AA325" s="177">
        <v>0</v>
      </c>
      <c r="AB325" s="177">
        <v>0</v>
      </c>
      <c r="AC325" s="177">
        <v>0</v>
      </c>
      <c r="AD325" s="177">
        <v>0</v>
      </c>
      <c r="AE325" s="177">
        <v>0</v>
      </c>
      <c r="AF325" s="177">
        <v>0</v>
      </c>
      <c r="AG325" s="177">
        <v>0</v>
      </c>
      <c r="AH325" s="177">
        <v>0</v>
      </c>
      <c r="AI325" s="177">
        <v>0</v>
      </c>
      <c r="AJ325" s="177">
        <f t="shared" si="746"/>
        <v>127716.93</v>
      </c>
      <c r="AK325" s="177">
        <f t="shared" si="747"/>
        <v>63858.46</v>
      </c>
      <c r="AL325" s="177">
        <v>0</v>
      </c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38"/>
      <c r="AX325" s="138"/>
      <c r="AY325" s="138"/>
      <c r="AZ325" s="138"/>
      <c r="BA325" s="138"/>
      <c r="BB325" s="138"/>
      <c r="BC325" s="138"/>
      <c r="BD325" s="138"/>
      <c r="BE325" s="138"/>
      <c r="BF325" s="138"/>
      <c r="BG325" s="138"/>
      <c r="BH325" s="138"/>
      <c r="BI325" s="138"/>
      <c r="BJ325" s="138"/>
      <c r="BK325" s="138"/>
      <c r="BL325" s="139"/>
      <c r="BM325" s="139"/>
      <c r="BN325" s="139"/>
      <c r="BO325" s="139"/>
      <c r="BP325" s="139"/>
      <c r="BQ325" s="139"/>
      <c r="BR325" s="139"/>
      <c r="BS325" s="139"/>
      <c r="BT325" s="139"/>
      <c r="BU325" s="139"/>
      <c r="BV325" s="139"/>
      <c r="BW325" s="139"/>
      <c r="BY325" s="140"/>
      <c r="BZ325" s="141"/>
      <c r="CA325" s="142"/>
      <c r="CB325" s="138"/>
      <c r="CC325" s="143"/>
      <c r="CD325" s="146"/>
    </row>
    <row r="326" spans="1:82" s="137" customFormat="1" ht="12" customHeight="1">
      <c r="A326" s="360">
        <v>12</v>
      </c>
      <c r="B326" s="368" t="s">
        <v>449</v>
      </c>
      <c r="C326" s="370"/>
      <c r="D326" s="370"/>
      <c r="E326" s="371"/>
      <c r="F326" s="371"/>
      <c r="G326" s="362">
        <f t="shared" si="743"/>
        <v>4273510.99</v>
      </c>
      <c r="H326" s="356">
        <f t="shared" si="744"/>
        <v>0</v>
      </c>
      <c r="I326" s="365">
        <v>0</v>
      </c>
      <c r="J326" s="365">
        <v>0</v>
      </c>
      <c r="K326" s="365">
        <v>0</v>
      </c>
      <c r="L326" s="365">
        <v>0</v>
      </c>
      <c r="M326" s="365">
        <v>0</v>
      </c>
      <c r="N326" s="356">
        <v>0</v>
      </c>
      <c r="O326" s="356">
        <v>0</v>
      </c>
      <c r="P326" s="356">
        <v>0</v>
      </c>
      <c r="Q326" s="356">
        <v>0</v>
      </c>
      <c r="R326" s="356">
        <v>0</v>
      </c>
      <c r="S326" s="356">
        <v>0</v>
      </c>
      <c r="T326" s="366">
        <v>0</v>
      </c>
      <c r="U326" s="356">
        <v>0</v>
      </c>
      <c r="V326" s="371" t="s">
        <v>111</v>
      </c>
      <c r="W326" s="177">
        <v>1050</v>
      </c>
      <c r="X326" s="356">
        <f t="shared" si="745"/>
        <v>4081203</v>
      </c>
      <c r="Y326" s="177">
        <v>0</v>
      </c>
      <c r="Z326" s="177">
        <v>0</v>
      </c>
      <c r="AA326" s="177">
        <v>0</v>
      </c>
      <c r="AB326" s="177">
        <v>0</v>
      </c>
      <c r="AC326" s="177">
        <v>0</v>
      </c>
      <c r="AD326" s="177">
        <v>0</v>
      </c>
      <c r="AE326" s="177">
        <v>0</v>
      </c>
      <c r="AF326" s="177">
        <v>0</v>
      </c>
      <c r="AG326" s="177">
        <v>0</v>
      </c>
      <c r="AH326" s="177">
        <v>0</v>
      </c>
      <c r="AI326" s="177">
        <v>0</v>
      </c>
      <c r="AJ326" s="177">
        <f t="shared" si="746"/>
        <v>128205.33</v>
      </c>
      <c r="AK326" s="177">
        <f t="shared" si="747"/>
        <v>64102.66</v>
      </c>
      <c r="AL326" s="177">
        <v>0</v>
      </c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38"/>
      <c r="AX326" s="138"/>
      <c r="AY326" s="138"/>
      <c r="AZ326" s="138"/>
      <c r="BA326" s="138"/>
      <c r="BB326" s="138"/>
      <c r="BC326" s="138"/>
      <c r="BD326" s="138"/>
      <c r="BE326" s="138"/>
      <c r="BF326" s="138"/>
      <c r="BG326" s="138"/>
      <c r="BH326" s="138"/>
      <c r="BI326" s="138"/>
      <c r="BJ326" s="138"/>
      <c r="BK326" s="138"/>
      <c r="BL326" s="139"/>
      <c r="BM326" s="139"/>
      <c r="BN326" s="139"/>
      <c r="BO326" s="139"/>
      <c r="BP326" s="139"/>
      <c r="BQ326" s="139"/>
      <c r="BR326" s="139"/>
      <c r="BS326" s="139"/>
      <c r="BT326" s="139"/>
      <c r="BU326" s="139"/>
      <c r="BV326" s="139"/>
      <c r="BW326" s="139"/>
      <c r="BY326" s="140"/>
      <c r="BZ326" s="141"/>
      <c r="CA326" s="142"/>
      <c r="CB326" s="138"/>
      <c r="CC326" s="143"/>
      <c r="CD326" s="146"/>
    </row>
    <row r="327" spans="1:82" s="137" customFormat="1" ht="12" customHeight="1">
      <c r="A327" s="360">
        <v>13</v>
      </c>
      <c r="B327" s="368" t="s">
        <v>450</v>
      </c>
      <c r="C327" s="370"/>
      <c r="D327" s="370"/>
      <c r="E327" s="371"/>
      <c r="F327" s="371"/>
      <c r="G327" s="362">
        <f t="shared" si="743"/>
        <v>4411891.3499999996</v>
      </c>
      <c r="H327" s="356">
        <f t="shared" si="744"/>
        <v>0</v>
      </c>
      <c r="I327" s="365">
        <v>0</v>
      </c>
      <c r="J327" s="365">
        <v>0</v>
      </c>
      <c r="K327" s="365">
        <v>0</v>
      </c>
      <c r="L327" s="365">
        <v>0</v>
      </c>
      <c r="M327" s="365">
        <v>0</v>
      </c>
      <c r="N327" s="356">
        <v>0</v>
      </c>
      <c r="O327" s="356">
        <v>0</v>
      </c>
      <c r="P327" s="356">
        <v>0</v>
      </c>
      <c r="Q327" s="356">
        <v>0</v>
      </c>
      <c r="R327" s="356">
        <v>0</v>
      </c>
      <c r="S327" s="356">
        <v>0</v>
      </c>
      <c r="T327" s="366">
        <v>0</v>
      </c>
      <c r="U327" s="356">
        <v>0</v>
      </c>
      <c r="V327" s="371" t="s">
        <v>111</v>
      </c>
      <c r="W327" s="177">
        <v>1084</v>
      </c>
      <c r="X327" s="356">
        <f t="shared" si="745"/>
        <v>4213356.24</v>
      </c>
      <c r="Y327" s="177">
        <v>0</v>
      </c>
      <c r="Z327" s="177">
        <v>0</v>
      </c>
      <c r="AA327" s="177">
        <v>0</v>
      </c>
      <c r="AB327" s="177">
        <v>0</v>
      </c>
      <c r="AC327" s="177">
        <v>0</v>
      </c>
      <c r="AD327" s="177">
        <v>0</v>
      </c>
      <c r="AE327" s="177">
        <v>0</v>
      </c>
      <c r="AF327" s="177">
        <v>0</v>
      </c>
      <c r="AG327" s="177">
        <v>0</v>
      </c>
      <c r="AH327" s="177">
        <v>0</v>
      </c>
      <c r="AI327" s="177">
        <v>0</v>
      </c>
      <c r="AJ327" s="177">
        <f t="shared" si="746"/>
        <v>132356.74</v>
      </c>
      <c r="AK327" s="177">
        <f t="shared" si="747"/>
        <v>66178.37</v>
      </c>
      <c r="AL327" s="177">
        <v>0</v>
      </c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38"/>
      <c r="AX327" s="138"/>
      <c r="AY327" s="138"/>
      <c r="AZ327" s="138"/>
      <c r="BA327" s="138"/>
      <c r="BB327" s="138"/>
      <c r="BC327" s="138"/>
      <c r="BD327" s="138"/>
      <c r="BE327" s="138"/>
      <c r="BF327" s="138"/>
      <c r="BG327" s="138"/>
      <c r="BH327" s="138"/>
      <c r="BI327" s="138"/>
      <c r="BJ327" s="138"/>
      <c r="BK327" s="138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Y327" s="140"/>
      <c r="BZ327" s="141"/>
      <c r="CA327" s="142"/>
      <c r="CB327" s="138"/>
      <c r="CC327" s="143"/>
      <c r="CD327" s="146"/>
    </row>
    <row r="328" spans="1:82" s="137" customFormat="1" ht="12" customHeight="1">
      <c r="A328" s="360">
        <v>14</v>
      </c>
      <c r="B328" s="368" t="s">
        <v>451</v>
      </c>
      <c r="C328" s="370"/>
      <c r="D328" s="370"/>
      <c r="E328" s="371"/>
      <c r="F328" s="371"/>
      <c r="G328" s="362">
        <f t="shared" si="743"/>
        <v>4257230.95</v>
      </c>
      <c r="H328" s="356">
        <f t="shared" si="744"/>
        <v>0</v>
      </c>
      <c r="I328" s="365">
        <v>0</v>
      </c>
      <c r="J328" s="365">
        <v>0</v>
      </c>
      <c r="K328" s="365">
        <v>0</v>
      </c>
      <c r="L328" s="365">
        <v>0</v>
      </c>
      <c r="M328" s="365">
        <v>0</v>
      </c>
      <c r="N328" s="356">
        <v>0</v>
      </c>
      <c r="O328" s="356">
        <v>0</v>
      </c>
      <c r="P328" s="356">
        <v>0</v>
      </c>
      <c r="Q328" s="356">
        <v>0</v>
      </c>
      <c r="R328" s="356">
        <v>0</v>
      </c>
      <c r="S328" s="356">
        <v>0</v>
      </c>
      <c r="T328" s="366">
        <v>0</v>
      </c>
      <c r="U328" s="356">
        <v>0</v>
      </c>
      <c r="V328" s="371" t="s">
        <v>111</v>
      </c>
      <c r="W328" s="177">
        <v>1046</v>
      </c>
      <c r="X328" s="356">
        <f t="shared" si="745"/>
        <v>4065655.56</v>
      </c>
      <c r="Y328" s="177">
        <v>0</v>
      </c>
      <c r="Z328" s="177">
        <v>0</v>
      </c>
      <c r="AA328" s="177">
        <v>0</v>
      </c>
      <c r="AB328" s="177">
        <v>0</v>
      </c>
      <c r="AC328" s="177">
        <v>0</v>
      </c>
      <c r="AD328" s="177">
        <v>0</v>
      </c>
      <c r="AE328" s="177">
        <v>0</v>
      </c>
      <c r="AF328" s="177">
        <v>0</v>
      </c>
      <c r="AG328" s="177">
        <v>0</v>
      </c>
      <c r="AH328" s="177">
        <v>0</v>
      </c>
      <c r="AI328" s="177">
        <v>0</v>
      </c>
      <c r="AJ328" s="177">
        <f t="shared" si="746"/>
        <v>127716.93</v>
      </c>
      <c r="AK328" s="177">
        <f t="shared" si="747"/>
        <v>63858.46</v>
      </c>
      <c r="AL328" s="177">
        <v>0</v>
      </c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38"/>
      <c r="AX328" s="138"/>
      <c r="AY328" s="138"/>
      <c r="AZ328" s="138"/>
      <c r="BA328" s="138"/>
      <c r="BB328" s="138"/>
      <c r="BC328" s="138"/>
      <c r="BD328" s="138"/>
      <c r="BE328" s="138"/>
      <c r="BF328" s="138"/>
      <c r="BG328" s="138"/>
      <c r="BH328" s="138"/>
      <c r="BI328" s="138"/>
      <c r="BJ328" s="138"/>
      <c r="BK328" s="138"/>
      <c r="BL328" s="139"/>
      <c r="BM328" s="139"/>
      <c r="BN328" s="139"/>
      <c r="BO328" s="139"/>
      <c r="BP328" s="139"/>
      <c r="BQ328" s="139"/>
      <c r="BR328" s="139"/>
      <c r="BS328" s="139"/>
      <c r="BT328" s="139"/>
      <c r="BU328" s="139"/>
      <c r="BV328" s="139"/>
      <c r="BW328" s="139"/>
      <c r="BY328" s="140"/>
      <c r="BZ328" s="141"/>
      <c r="CA328" s="142"/>
      <c r="CB328" s="138"/>
      <c r="CC328" s="143"/>
      <c r="CD328" s="146"/>
    </row>
    <row r="329" spans="1:82" s="124" customFormat="1" ht="12" customHeight="1">
      <c r="A329" s="360">
        <v>15</v>
      </c>
      <c r="B329" s="368" t="s">
        <v>339</v>
      </c>
      <c r="C329" s="370"/>
      <c r="D329" s="370"/>
      <c r="E329" s="371"/>
      <c r="F329" s="371"/>
      <c r="G329" s="362">
        <f t="shared" si="743"/>
        <v>9768025.1300000008</v>
      </c>
      <c r="H329" s="356">
        <f t="shared" si="744"/>
        <v>0</v>
      </c>
      <c r="I329" s="365">
        <v>0</v>
      </c>
      <c r="J329" s="365">
        <v>0</v>
      </c>
      <c r="K329" s="365">
        <v>0</v>
      </c>
      <c r="L329" s="365">
        <v>0</v>
      </c>
      <c r="M329" s="365">
        <v>0</v>
      </c>
      <c r="N329" s="356">
        <v>0</v>
      </c>
      <c r="O329" s="356">
        <v>0</v>
      </c>
      <c r="P329" s="356">
        <v>0</v>
      </c>
      <c r="Q329" s="356">
        <v>0</v>
      </c>
      <c r="R329" s="356">
        <v>0</v>
      </c>
      <c r="S329" s="356">
        <v>0</v>
      </c>
      <c r="T329" s="366">
        <v>0</v>
      </c>
      <c r="U329" s="356">
        <v>0</v>
      </c>
      <c r="V329" s="371" t="s">
        <v>111</v>
      </c>
      <c r="W329" s="177">
        <v>2400</v>
      </c>
      <c r="X329" s="356">
        <f t="shared" si="745"/>
        <v>9328464</v>
      </c>
      <c r="Y329" s="177">
        <v>0</v>
      </c>
      <c r="Z329" s="177">
        <v>0</v>
      </c>
      <c r="AA329" s="177">
        <v>0</v>
      </c>
      <c r="AB329" s="177">
        <v>0</v>
      </c>
      <c r="AC329" s="177">
        <v>0</v>
      </c>
      <c r="AD329" s="177">
        <v>0</v>
      </c>
      <c r="AE329" s="177">
        <v>0</v>
      </c>
      <c r="AF329" s="177">
        <v>0</v>
      </c>
      <c r="AG329" s="177">
        <v>0</v>
      </c>
      <c r="AH329" s="177">
        <v>0</v>
      </c>
      <c r="AI329" s="177">
        <v>0</v>
      </c>
      <c r="AJ329" s="177">
        <f t="shared" si="746"/>
        <v>293040.75</v>
      </c>
      <c r="AK329" s="177">
        <f t="shared" si="747"/>
        <v>146520.38</v>
      </c>
      <c r="AL329" s="177">
        <v>0</v>
      </c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2"/>
      <c r="AZ329" s="122"/>
      <c r="BA329" s="122"/>
      <c r="BB329" s="122"/>
      <c r="BC329" s="122"/>
      <c r="BD329" s="122"/>
      <c r="BE329" s="122"/>
      <c r="BF329" s="122"/>
      <c r="BG329" s="122"/>
      <c r="BH329" s="122"/>
      <c r="BI329" s="122"/>
      <c r="BJ329" s="122"/>
      <c r="BK329" s="122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Y329" s="125"/>
      <c r="BZ329" s="126"/>
      <c r="CA329" s="127"/>
      <c r="CB329" s="122"/>
      <c r="CC329" s="128"/>
    </row>
    <row r="330" spans="1:82" s="137" customFormat="1" ht="12" customHeight="1">
      <c r="A330" s="360">
        <v>16</v>
      </c>
      <c r="B330" s="368" t="s">
        <v>453</v>
      </c>
      <c r="C330" s="370"/>
      <c r="D330" s="370"/>
      <c r="E330" s="371"/>
      <c r="F330" s="371"/>
      <c r="G330" s="362">
        <f t="shared" si="743"/>
        <v>2238505.7599999998</v>
      </c>
      <c r="H330" s="356">
        <f t="shared" si="744"/>
        <v>0</v>
      </c>
      <c r="I330" s="365">
        <v>0</v>
      </c>
      <c r="J330" s="365">
        <v>0</v>
      </c>
      <c r="K330" s="365">
        <v>0</v>
      </c>
      <c r="L330" s="365">
        <v>0</v>
      </c>
      <c r="M330" s="365">
        <v>0</v>
      </c>
      <c r="N330" s="356">
        <v>0</v>
      </c>
      <c r="O330" s="356">
        <v>0</v>
      </c>
      <c r="P330" s="356">
        <v>0</v>
      </c>
      <c r="Q330" s="356">
        <v>0</v>
      </c>
      <c r="R330" s="356">
        <v>0</v>
      </c>
      <c r="S330" s="356">
        <v>0</v>
      </c>
      <c r="T330" s="366">
        <v>0</v>
      </c>
      <c r="U330" s="356">
        <v>0</v>
      </c>
      <c r="V330" s="371" t="s">
        <v>111</v>
      </c>
      <c r="W330" s="177">
        <v>550</v>
      </c>
      <c r="X330" s="356">
        <f t="shared" si="745"/>
        <v>2137773</v>
      </c>
      <c r="Y330" s="177">
        <v>0</v>
      </c>
      <c r="Z330" s="177">
        <v>0</v>
      </c>
      <c r="AA330" s="177">
        <v>0</v>
      </c>
      <c r="AB330" s="177">
        <v>0</v>
      </c>
      <c r="AC330" s="177">
        <v>0</v>
      </c>
      <c r="AD330" s="177">
        <v>0</v>
      </c>
      <c r="AE330" s="177">
        <v>0</v>
      </c>
      <c r="AF330" s="177">
        <v>0</v>
      </c>
      <c r="AG330" s="177">
        <v>0</v>
      </c>
      <c r="AH330" s="177">
        <v>0</v>
      </c>
      <c r="AI330" s="177">
        <v>0</v>
      </c>
      <c r="AJ330" s="177">
        <f t="shared" si="746"/>
        <v>67155.17</v>
      </c>
      <c r="AK330" s="177">
        <f t="shared" si="747"/>
        <v>33577.589999999997</v>
      </c>
      <c r="AL330" s="177">
        <v>0</v>
      </c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38"/>
      <c r="AX330" s="138"/>
      <c r="AY330" s="138"/>
      <c r="AZ330" s="138"/>
      <c r="BA330" s="138"/>
      <c r="BB330" s="138"/>
      <c r="BC330" s="138"/>
      <c r="BD330" s="138"/>
      <c r="BE330" s="138"/>
      <c r="BF330" s="138"/>
      <c r="BG330" s="138"/>
      <c r="BH330" s="138"/>
      <c r="BI330" s="138"/>
      <c r="BJ330" s="138"/>
      <c r="BK330" s="138"/>
      <c r="BL330" s="139"/>
      <c r="BM330" s="139"/>
      <c r="BN330" s="139"/>
      <c r="BO330" s="139"/>
      <c r="BP330" s="139"/>
      <c r="BQ330" s="139"/>
      <c r="BR330" s="139"/>
      <c r="BS330" s="139"/>
      <c r="BT330" s="139"/>
      <c r="BU330" s="139"/>
      <c r="BV330" s="139"/>
      <c r="BW330" s="139"/>
      <c r="BY330" s="140"/>
      <c r="BZ330" s="141"/>
      <c r="CA330" s="142"/>
      <c r="CB330" s="138"/>
      <c r="CC330" s="143"/>
      <c r="CD330" s="146"/>
    </row>
    <row r="331" spans="1:82" s="137" customFormat="1" ht="12" customHeight="1">
      <c r="A331" s="360">
        <v>17</v>
      </c>
      <c r="B331" s="368" t="s">
        <v>454</v>
      </c>
      <c r="C331" s="370"/>
      <c r="D331" s="370"/>
      <c r="E331" s="371"/>
      <c r="F331" s="371"/>
      <c r="G331" s="362">
        <f t="shared" si="743"/>
        <v>4310141.09</v>
      </c>
      <c r="H331" s="356">
        <f t="shared" si="744"/>
        <v>0</v>
      </c>
      <c r="I331" s="365">
        <v>0</v>
      </c>
      <c r="J331" s="365">
        <v>0</v>
      </c>
      <c r="K331" s="365">
        <v>0</v>
      </c>
      <c r="L331" s="365">
        <v>0</v>
      </c>
      <c r="M331" s="365">
        <v>0</v>
      </c>
      <c r="N331" s="356">
        <v>0</v>
      </c>
      <c r="O331" s="356">
        <v>0</v>
      </c>
      <c r="P331" s="356">
        <v>0</v>
      </c>
      <c r="Q331" s="356">
        <v>0</v>
      </c>
      <c r="R331" s="356">
        <v>0</v>
      </c>
      <c r="S331" s="356">
        <v>0</v>
      </c>
      <c r="T331" s="366">
        <v>0</v>
      </c>
      <c r="U331" s="356">
        <v>0</v>
      </c>
      <c r="V331" s="371" t="s">
        <v>111</v>
      </c>
      <c r="W331" s="177">
        <v>1059</v>
      </c>
      <c r="X331" s="356">
        <f t="shared" si="745"/>
        <v>4116184.74</v>
      </c>
      <c r="Y331" s="177">
        <v>0</v>
      </c>
      <c r="Z331" s="177">
        <v>0</v>
      </c>
      <c r="AA331" s="177">
        <v>0</v>
      </c>
      <c r="AB331" s="177">
        <v>0</v>
      </c>
      <c r="AC331" s="177">
        <v>0</v>
      </c>
      <c r="AD331" s="177">
        <v>0</v>
      </c>
      <c r="AE331" s="177">
        <v>0</v>
      </c>
      <c r="AF331" s="177">
        <v>0</v>
      </c>
      <c r="AG331" s="177">
        <v>0</v>
      </c>
      <c r="AH331" s="177">
        <v>0</v>
      </c>
      <c r="AI331" s="177">
        <v>0</v>
      </c>
      <c r="AJ331" s="177">
        <f t="shared" si="746"/>
        <v>129304.23</v>
      </c>
      <c r="AK331" s="177">
        <f t="shared" si="747"/>
        <v>64652.12</v>
      </c>
      <c r="AL331" s="177">
        <v>0</v>
      </c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38"/>
      <c r="AX331" s="138"/>
      <c r="AY331" s="138"/>
      <c r="AZ331" s="138"/>
      <c r="BA331" s="138"/>
      <c r="BB331" s="138"/>
      <c r="BC331" s="138"/>
      <c r="BD331" s="138"/>
      <c r="BE331" s="138"/>
      <c r="BF331" s="138"/>
      <c r="BG331" s="138"/>
      <c r="BH331" s="138"/>
      <c r="BI331" s="138"/>
      <c r="BJ331" s="138"/>
      <c r="BK331" s="138"/>
      <c r="BL331" s="139"/>
      <c r="BM331" s="139"/>
      <c r="BN331" s="139"/>
      <c r="BO331" s="139"/>
      <c r="BP331" s="139"/>
      <c r="BQ331" s="139"/>
      <c r="BR331" s="139"/>
      <c r="BS331" s="139"/>
      <c r="BT331" s="139"/>
      <c r="BU331" s="139"/>
      <c r="BV331" s="139"/>
      <c r="BW331" s="139"/>
      <c r="BY331" s="140"/>
      <c r="BZ331" s="141"/>
      <c r="CA331" s="142"/>
      <c r="CB331" s="138"/>
      <c r="CC331" s="143"/>
      <c r="CD331" s="146"/>
    </row>
    <row r="332" spans="1:82" s="137" customFormat="1" ht="12" customHeight="1">
      <c r="A332" s="360">
        <v>18</v>
      </c>
      <c r="B332" s="368" t="s">
        <v>455</v>
      </c>
      <c r="C332" s="370"/>
      <c r="D332" s="370"/>
      <c r="E332" s="371"/>
      <c r="F332" s="371"/>
      <c r="G332" s="362">
        <f t="shared" si="743"/>
        <v>5995125.4199999999</v>
      </c>
      <c r="H332" s="356">
        <f t="shared" si="744"/>
        <v>0</v>
      </c>
      <c r="I332" s="365">
        <v>0</v>
      </c>
      <c r="J332" s="365">
        <v>0</v>
      </c>
      <c r="K332" s="365">
        <v>0</v>
      </c>
      <c r="L332" s="365">
        <v>0</v>
      </c>
      <c r="M332" s="365">
        <v>0</v>
      </c>
      <c r="N332" s="356">
        <v>0</v>
      </c>
      <c r="O332" s="356">
        <v>0</v>
      </c>
      <c r="P332" s="356">
        <v>0</v>
      </c>
      <c r="Q332" s="356">
        <v>0</v>
      </c>
      <c r="R332" s="356">
        <v>0</v>
      </c>
      <c r="S332" s="356">
        <v>0</v>
      </c>
      <c r="T332" s="366">
        <v>0</v>
      </c>
      <c r="U332" s="356">
        <v>0</v>
      </c>
      <c r="V332" s="371" t="s">
        <v>111</v>
      </c>
      <c r="W332" s="177">
        <v>1473</v>
      </c>
      <c r="X332" s="356">
        <f t="shared" si="745"/>
        <v>5725344.7800000003</v>
      </c>
      <c r="Y332" s="177">
        <v>0</v>
      </c>
      <c r="Z332" s="177">
        <v>0</v>
      </c>
      <c r="AA332" s="177">
        <v>0</v>
      </c>
      <c r="AB332" s="177">
        <v>0</v>
      </c>
      <c r="AC332" s="177">
        <v>0</v>
      </c>
      <c r="AD332" s="177">
        <v>0</v>
      </c>
      <c r="AE332" s="177">
        <v>0</v>
      </c>
      <c r="AF332" s="177">
        <v>0</v>
      </c>
      <c r="AG332" s="177">
        <v>0</v>
      </c>
      <c r="AH332" s="177">
        <v>0</v>
      </c>
      <c r="AI332" s="177">
        <v>0</v>
      </c>
      <c r="AJ332" s="177">
        <f t="shared" si="746"/>
        <v>179853.76</v>
      </c>
      <c r="AK332" s="177">
        <f t="shared" si="747"/>
        <v>89926.88</v>
      </c>
      <c r="AL332" s="177">
        <v>0</v>
      </c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9"/>
      <c r="BM332" s="139"/>
      <c r="BN332" s="139"/>
      <c r="BO332" s="139"/>
      <c r="BP332" s="139"/>
      <c r="BQ332" s="139"/>
      <c r="BR332" s="139"/>
      <c r="BS332" s="139"/>
      <c r="BT332" s="139"/>
      <c r="BU332" s="139"/>
      <c r="BV332" s="139"/>
      <c r="BW332" s="139"/>
      <c r="BY332" s="140"/>
      <c r="BZ332" s="141"/>
      <c r="CA332" s="142"/>
      <c r="CB332" s="138"/>
      <c r="CC332" s="143"/>
      <c r="CD332" s="146"/>
    </row>
    <row r="333" spans="1:82" s="137" customFormat="1" ht="12" customHeight="1">
      <c r="A333" s="360">
        <v>19</v>
      </c>
      <c r="B333" s="368" t="s">
        <v>456</v>
      </c>
      <c r="C333" s="370"/>
      <c r="D333" s="370"/>
      <c r="E333" s="371"/>
      <c r="F333" s="371"/>
      <c r="G333" s="362">
        <f t="shared" si="743"/>
        <v>1709404.4</v>
      </c>
      <c r="H333" s="356">
        <f t="shared" si="744"/>
        <v>0</v>
      </c>
      <c r="I333" s="365">
        <v>0</v>
      </c>
      <c r="J333" s="365">
        <v>0</v>
      </c>
      <c r="K333" s="365">
        <v>0</v>
      </c>
      <c r="L333" s="365">
        <v>0</v>
      </c>
      <c r="M333" s="365">
        <v>0</v>
      </c>
      <c r="N333" s="356">
        <v>0</v>
      </c>
      <c r="O333" s="356">
        <v>0</v>
      </c>
      <c r="P333" s="356">
        <v>0</v>
      </c>
      <c r="Q333" s="356">
        <v>0</v>
      </c>
      <c r="R333" s="356">
        <v>0</v>
      </c>
      <c r="S333" s="356">
        <v>0</v>
      </c>
      <c r="T333" s="366">
        <v>0</v>
      </c>
      <c r="U333" s="356">
        <v>0</v>
      </c>
      <c r="V333" s="371" t="s">
        <v>111</v>
      </c>
      <c r="W333" s="177">
        <v>420</v>
      </c>
      <c r="X333" s="356">
        <f t="shared" si="745"/>
        <v>1632481.2</v>
      </c>
      <c r="Y333" s="177">
        <v>0</v>
      </c>
      <c r="Z333" s="177">
        <v>0</v>
      </c>
      <c r="AA333" s="177">
        <v>0</v>
      </c>
      <c r="AB333" s="177">
        <v>0</v>
      </c>
      <c r="AC333" s="177">
        <v>0</v>
      </c>
      <c r="AD333" s="177">
        <v>0</v>
      </c>
      <c r="AE333" s="177">
        <v>0</v>
      </c>
      <c r="AF333" s="177">
        <v>0</v>
      </c>
      <c r="AG333" s="177">
        <v>0</v>
      </c>
      <c r="AH333" s="177">
        <v>0</v>
      </c>
      <c r="AI333" s="177">
        <v>0</v>
      </c>
      <c r="AJ333" s="177">
        <f t="shared" si="746"/>
        <v>51282.13</v>
      </c>
      <c r="AK333" s="177">
        <f t="shared" si="747"/>
        <v>25641.07</v>
      </c>
      <c r="AL333" s="177">
        <v>0</v>
      </c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38"/>
      <c r="AX333" s="138"/>
      <c r="AY333" s="138"/>
      <c r="AZ333" s="138"/>
      <c r="BA333" s="138"/>
      <c r="BB333" s="138"/>
      <c r="BC333" s="138"/>
      <c r="BD333" s="138"/>
      <c r="BE333" s="138"/>
      <c r="BF333" s="138"/>
      <c r="BG333" s="138"/>
      <c r="BH333" s="138"/>
      <c r="BI333" s="138"/>
      <c r="BJ333" s="138"/>
      <c r="BK333" s="138"/>
      <c r="BL333" s="139"/>
      <c r="BM333" s="139"/>
      <c r="BN333" s="139"/>
      <c r="BO333" s="139"/>
      <c r="BP333" s="139"/>
      <c r="BQ333" s="139"/>
      <c r="BR333" s="139"/>
      <c r="BS333" s="139"/>
      <c r="BT333" s="139"/>
      <c r="BU333" s="139"/>
      <c r="BV333" s="139"/>
      <c r="BW333" s="139"/>
      <c r="BY333" s="140"/>
      <c r="BZ333" s="141"/>
      <c r="CA333" s="142"/>
      <c r="CB333" s="138"/>
      <c r="CC333" s="143"/>
      <c r="CD333" s="146"/>
    </row>
    <row r="334" spans="1:82" s="137" customFormat="1" ht="12" customHeight="1">
      <c r="A334" s="360">
        <v>20</v>
      </c>
      <c r="B334" s="368" t="s">
        <v>457</v>
      </c>
      <c r="C334" s="370"/>
      <c r="D334" s="370"/>
      <c r="E334" s="371"/>
      <c r="F334" s="371"/>
      <c r="G334" s="362">
        <f t="shared" si="743"/>
        <v>5673594.5999999996</v>
      </c>
      <c r="H334" s="356">
        <f t="shared" si="744"/>
        <v>0</v>
      </c>
      <c r="I334" s="365">
        <v>0</v>
      </c>
      <c r="J334" s="365">
        <v>0</v>
      </c>
      <c r="K334" s="365">
        <v>0</v>
      </c>
      <c r="L334" s="365">
        <v>0</v>
      </c>
      <c r="M334" s="365">
        <v>0</v>
      </c>
      <c r="N334" s="356">
        <v>0</v>
      </c>
      <c r="O334" s="356">
        <v>0</v>
      </c>
      <c r="P334" s="356">
        <v>0</v>
      </c>
      <c r="Q334" s="356">
        <v>0</v>
      </c>
      <c r="R334" s="356">
        <v>0</v>
      </c>
      <c r="S334" s="356">
        <v>0</v>
      </c>
      <c r="T334" s="366">
        <v>0</v>
      </c>
      <c r="U334" s="356">
        <v>0</v>
      </c>
      <c r="V334" s="371" t="s">
        <v>111</v>
      </c>
      <c r="W334" s="177">
        <v>1394</v>
      </c>
      <c r="X334" s="356">
        <f t="shared" si="745"/>
        <v>5418282.8399999999</v>
      </c>
      <c r="Y334" s="177">
        <v>0</v>
      </c>
      <c r="Z334" s="177">
        <v>0</v>
      </c>
      <c r="AA334" s="177">
        <v>0</v>
      </c>
      <c r="AB334" s="177">
        <v>0</v>
      </c>
      <c r="AC334" s="177">
        <v>0</v>
      </c>
      <c r="AD334" s="177">
        <v>0</v>
      </c>
      <c r="AE334" s="177">
        <v>0</v>
      </c>
      <c r="AF334" s="177">
        <v>0</v>
      </c>
      <c r="AG334" s="177">
        <v>0</v>
      </c>
      <c r="AH334" s="177">
        <v>0</v>
      </c>
      <c r="AI334" s="177">
        <v>0</v>
      </c>
      <c r="AJ334" s="177">
        <f t="shared" si="746"/>
        <v>170207.84</v>
      </c>
      <c r="AK334" s="177">
        <f t="shared" si="747"/>
        <v>85103.92</v>
      </c>
      <c r="AL334" s="177">
        <v>0</v>
      </c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9"/>
      <c r="BM334" s="139"/>
      <c r="BN334" s="139"/>
      <c r="BO334" s="139"/>
      <c r="BP334" s="139"/>
      <c r="BQ334" s="139"/>
      <c r="BR334" s="139"/>
      <c r="BS334" s="139"/>
      <c r="BT334" s="139"/>
      <c r="BU334" s="139"/>
      <c r="BV334" s="139"/>
      <c r="BW334" s="139"/>
      <c r="BY334" s="140"/>
      <c r="BZ334" s="141"/>
      <c r="CA334" s="142"/>
      <c r="CB334" s="138"/>
      <c r="CC334" s="143"/>
      <c r="CD334" s="146"/>
    </row>
    <row r="335" spans="1:82" s="137" customFormat="1" ht="12" customHeight="1">
      <c r="A335" s="360">
        <v>21</v>
      </c>
      <c r="B335" s="368" t="s">
        <v>458</v>
      </c>
      <c r="C335" s="370"/>
      <c r="D335" s="370"/>
      <c r="E335" s="371"/>
      <c r="F335" s="371"/>
      <c r="G335" s="362">
        <f t="shared" si="743"/>
        <v>6369566.3899999997</v>
      </c>
      <c r="H335" s="356">
        <f t="shared" si="744"/>
        <v>0</v>
      </c>
      <c r="I335" s="365">
        <v>0</v>
      </c>
      <c r="J335" s="365">
        <v>0</v>
      </c>
      <c r="K335" s="365">
        <v>0</v>
      </c>
      <c r="L335" s="365">
        <v>0</v>
      </c>
      <c r="M335" s="365">
        <v>0</v>
      </c>
      <c r="N335" s="356">
        <v>0</v>
      </c>
      <c r="O335" s="356">
        <v>0</v>
      </c>
      <c r="P335" s="356">
        <v>0</v>
      </c>
      <c r="Q335" s="356">
        <v>0</v>
      </c>
      <c r="R335" s="356">
        <v>0</v>
      </c>
      <c r="S335" s="356">
        <v>0</v>
      </c>
      <c r="T335" s="366">
        <v>0</v>
      </c>
      <c r="U335" s="356">
        <v>0</v>
      </c>
      <c r="V335" s="371" t="s">
        <v>111</v>
      </c>
      <c r="W335" s="177">
        <v>1565</v>
      </c>
      <c r="X335" s="356">
        <f t="shared" si="745"/>
        <v>6082935.9000000004</v>
      </c>
      <c r="Y335" s="177">
        <v>0</v>
      </c>
      <c r="Z335" s="177">
        <v>0</v>
      </c>
      <c r="AA335" s="177">
        <v>0</v>
      </c>
      <c r="AB335" s="177">
        <v>0</v>
      </c>
      <c r="AC335" s="177">
        <v>0</v>
      </c>
      <c r="AD335" s="177">
        <v>0</v>
      </c>
      <c r="AE335" s="177">
        <v>0</v>
      </c>
      <c r="AF335" s="177">
        <v>0</v>
      </c>
      <c r="AG335" s="177">
        <v>0</v>
      </c>
      <c r="AH335" s="177">
        <v>0</v>
      </c>
      <c r="AI335" s="177">
        <v>0</v>
      </c>
      <c r="AJ335" s="177">
        <f t="shared" si="746"/>
        <v>191086.99</v>
      </c>
      <c r="AK335" s="177">
        <f t="shared" si="747"/>
        <v>95543.5</v>
      </c>
      <c r="AL335" s="177">
        <v>0</v>
      </c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38"/>
      <c r="AX335" s="138"/>
      <c r="AY335" s="138"/>
      <c r="AZ335" s="138"/>
      <c r="BA335" s="138"/>
      <c r="BB335" s="138"/>
      <c r="BC335" s="138"/>
      <c r="BD335" s="138"/>
      <c r="BE335" s="138"/>
      <c r="BF335" s="138"/>
      <c r="BG335" s="138"/>
      <c r="BH335" s="138"/>
      <c r="BI335" s="138"/>
      <c r="BJ335" s="138"/>
      <c r="BK335" s="138"/>
      <c r="BL335" s="139"/>
      <c r="BM335" s="139"/>
      <c r="BN335" s="139"/>
      <c r="BO335" s="139"/>
      <c r="BP335" s="139"/>
      <c r="BQ335" s="139"/>
      <c r="BR335" s="139"/>
      <c r="BS335" s="139"/>
      <c r="BT335" s="139"/>
      <c r="BU335" s="139"/>
      <c r="BV335" s="139"/>
      <c r="BW335" s="139"/>
      <c r="BY335" s="140"/>
      <c r="BZ335" s="141"/>
      <c r="CA335" s="142"/>
      <c r="CB335" s="138"/>
      <c r="CC335" s="143"/>
      <c r="CD335" s="146"/>
    </row>
    <row r="336" spans="1:82" s="137" customFormat="1" ht="12" customHeight="1">
      <c r="A336" s="360">
        <v>22</v>
      </c>
      <c r="B336" s="368" t="s">
        <v>459</v>
      </c>
      <c r="C336" s="370"/>
      <c r="D336" s="370"/>
      <c r="E336" s="371"/>
      <c r="F336" s="371"/>
      <c r="G336" s="362">
        <f t="shared" si="743"/>
        <v>3390318.72</v>
      </c>
      <c r="H336" s="356">
        <f t="shared" si="744"/>
        <v>0</v>
      </c>
      <c r="I336" s="365">
        <v>0</v>
      </c>
      <c r="J336" s="365">
        <v>0</v>
      </c>
      <c r="K336" s="365">
        <v>0</v>
      </c>
      <c r="L336" s="365">
        <v>0</v>
      </c>
      <c r="M336" s="365">
        <v>0</v>
      </c>
      <c r="N336" s="356">
        <v>0</v>
      </c>
      <c r="O336" s="356">
        <v>0</v>
      </c>
      <c r="P336" s="356">
        <v>0</v>
      </c>
      <c r="Q336" s="356">
        <v>0</v>
      </c>
      <c r="R336" s="356">
        <v>0</v>
      </c>
      <c r="S336" s="356">
        <v>0</v>
      </c>
      <c r="T336" s="366">
        <v>0</v>
      </c>
      <c r="U336" s="356">
        <v>0</v>
      </c>
      <c r="V336" s="371" t="s">
        <v>111</v>
      </c>
      <c r="W336" s="177">
        <v>833</v>
      </c>
      <c r="X336" s="356">
        <f t="shared" si="745"/>
        <v>3237754.38</v>
      </c>
      <c r="Y336" s="177">
        <v>0</v>
      </c>
      <c r="Z336" s="177">
        <v>0</v>
      </c>
      <c r="AA336" s="177">
        <v>0</v>
      </c>
      <c r="AB336" s="177">
        <v>0</v>
      </c>
      <c r="AC336" s="177">
        <v>0</v>
      </c>
      <c r="AD336" s="177">
        <v>0</v>
      </c>
      <c r="AE336" s="177">
        <v>0</v>
      </c>
      <c r="AF336" s="177">
        <v>0</v>
      </c>
      <c r="AG336" s="177">
        <v>0</v>
      </c>
      <c r="AH336" s="177">
        <v>0</v>
      </c>
      <c r="AI336" s="177">
        <v>0</v>
      </c>
      <c r="AJ336" s="177">
        <f t="shared" si="746"/>
        <v>101709.56</v>
      </c>
      <c r="AK336" s="177">
        <f t="shared" si="747"/>
        <v>50854.78</v>
      </c>
      <c r="AL336" s="177">
        <v>0</v>
      </c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38"/>
      <c r="AX336" s="138"/>
      <c r="AY336" s="138"/>
      <c r="AZ336" s="138"/>
      <c r="BA336" s="138"/>
      <c r="BB336" s="138"/>
      <c r="BC336" s="138"/>
      <c r="BD336" s="138"/>
      <c r="BE336" s="138"/>
      <c r="BF336" s="138"/>
      <c r="BG336" s="138"/>
      <c r="BH336" s="138"/>
      <c r="BI336" s="138"/>
      <c r="BJ336" s="138"/>
      <c r="BK336" s="138"/>
      <c r="BL336" s="139"/>
      <c r="BM336" s="139"/>
      <c r="BN336" s="139"/>
      <c r="BO336" s="139"/>
      <c r="BP336" s="139"/>
      <c r="BQ336" s="139"/>
      <c r="BR336" s="139"/>
      <c r="BS336" s="139"/>
      <c r="BT336" s="139"/>
      <c r="BU336" s="139"/>
      <c r="BV336" s="139"/>
      <c r="BW336" s="139"/>
      <c r="BY336" s="140"/>
      <c r="BZ336" s="141"/>
      <c r="CA336" s="142"/>
      <c r="CB336" s="138"/>
      <c r="CC336" s="143"/>
      <c r="CD336" s="146"/>
    </row>
    <row r="337" spans="1:82" s="137" customFormat="1" ht="12" customHeight="1">
      <c r="A337" s="360">
        <v>23</v>
      </c>
      <c r="B337" s="368" t="s">
        <v>460</v>
      </c>
      <c r="C337" s="370"/>
      <c r="D337" s="370"/>
      <c r="E337" s="371"/>
      <c r="F337" s="371"/>
      <c r="G337" s="362">
        <f t="shared" si="743"/>
        <v>5673594.5999999996</v>
      </c>
      <c r="H337" s="356">
        <f t="shared" si="744"/>
        <v>0</v>
      </c>
      <c r="I337" s="365">
        <v>0</v>
      </c>
      <c r="J337" s="365">
        <v>0</v>
      </c>
      <c r="K337" s="365">
        <v>0</v>
      </c>
      <c r="L337" s="365">
        <v>0</v>
      </c>
      <c r="M337" s="365">
        <v>0</v>
      </c>
      <c r="N337" s="356">
        <v>0</v>
      </c>
      <c r="O337" s="356">
        <v>0</v>
      </c>
      <c r="P337" s="356">
        <v>0</v>
      </c>
      <c r="Q337" s="356">
        <v>0</v>
      </c>
      <c r="R337" s="356">
        <v>0</v>
      </c>
      <c r="S337" s="356">
        <v>0</v>
      </c>
      <c r="T337" s="366">
        <v>0</v>
      </c>
      <c r="U337" s="356">
        <v>0</v>
      </c>
      <c r="V337" s="371" t="s">
        <v>111</v>
      </c>
      <c r="W337" s="177">
        <v>1394</v>
      </c>
      <c r="X337" s="356">
        <f t="shared" si="745"/>
        <v>5418282.8399999999</v>
      </c>
      <c r="Y337" s="177">
        <v>0</v>
      </c>
      <c r="Z337" s="177">
        <v>0</v>
      </c>
      <c r="AA337" s="177">
        <v>0</v>
      </c>
      <c r="AB337" s="177">
        <v>0</v>
      </c>
      <c r="AC337" s="177">
        <v>0</v>
      </c>
      <c r="AD337" s="177">
        <v>0</v>
      </c>
      <c r="AE337" s="177">
        <v>0</v>
      </c>
      <c r="AF337" s="177">
        <v>0</v>
      </c>
      <c r="AG337" s="177">
        <v>0</v>
      </c>
      <c r="AH337" s="177">
        <v>0</v>
      </c>
      <c r="AI337" s="177">
        <v>0</v>
      </c>
      <c r="AJ337" s="177">
        <f t="shared" si="746"/>
        <v>170207.84</v>
      </c>
      <c r="AK337" s="177">
        <f t="shared" si="747"/>
        <v>85103.92</v>
      </c>
      <c r="AL337" s="177">
        <v>0</v>
      </c>
      <c r="AN337" s="138"/>
      <c r="AO337" s="138"/>
      <c r="AP337" s="138"/>
      <c r="AQ337" s="138"/>
      <c r="AR337" s="138"/>
      <c r="AS337" s="138"/>
      <c r="AT337" s="138"/>
      <c r="AU337" s="138"/>
      <c r="AV337" s="138"/>
      <c r="AW337" s="138"/>
      <c r="AX337" s="138"/>
      <c r="AY337" s="138"/>
      <c r="AZ337" s="138"/>
      <c r="BA337" s="138"/>
      <c r="BB337" s="138"/>
      <c r="BC337" s="138"/>
      <c r="BD337" s="138"/>
      <c r="BE337" s="138"/>
      <c r="BF337" s="138"/>
      <c r="BG337" s="138"/>
      <c r="BH337" s="138"/>
      <c r="BI337" s="138"/>
      <c r="BJ337" s="138"/>
      <c r="BK337" s="138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Y337" s="140"/>
      <c r="BZ337" s="141"/>
      <c r="CA337" s="142"/>
      <c r="CB337" s="138"/>
      <c r="CC337" s="143"/>
      <c r="CD337" s="146"/>
    </row>
    <row r="338" spans="1:82" s="137" customFormat="1" ht="12" customHeight="1">
      <c r="A338" s="360">
        <v>24</v>
      </c>
      <c r="B338" s="368" t="s">
        <v>461</v>
      </c>
      <c r="C338" s="370"/>
      <c r="D338" s="370"/>
      <c r="E338" s="371"/>
      <c r="F338" s="371"/>
      <c r="G338" s="362">
        <f t="shared" si="743"/>
        <v>5799764.9199999999</v>
      </c>
      <c r="H338" s="356">
        <f t="shared" si="744"/>
        <v>0</v>
      </c>
      <c r="I338" s="365">
        <v>0</v>
      </c>
      <c r="J338" s="365">
        <v>0</v>
      </c>
      <c r="K338" s="365">
        <v>0</v>
      </c>
      <c r="L338" s="365">
        <v>0</v>
      </c>
      <c r="M338" s="365">
        <v>0</v>
      </c>
      <c r="N338" s="356">
        <v>0</v>
      </c>
      <c r="O338" s="356">
        <v>0</v>
      </c>
      <c r="P338" s="356">
        <v>0</v>
      </c>
      <c r="Q338" s="356">
        <v>0</v>
      </c>
      <c r="R338" s="356">
        <v>0</v>
      </c>
      <c r="S338" s="356">
        <v>0</v>
      </c>
      <c r="T338" s="366">
        <v>0</v>
      </c>
      <c r="U338" s="356">
        <v>0</v>
      </c>
      <c r="V338" s="371" t="s">
        <v>111</v>
      </c>
      <c r="W338" s="177">
        <v>1425</v>
      </c>
      <c r="X338" s="356">
        <f t="shared" si="745"/>
        <v>5538775.5</v>
      </c>
      <c r="Y338" s="177">
        <v>0</v>
      </c>
      <c r="Z338" s="177">
        <v>0</v>
      </c>
      <c r="AA338" s="177">
        <v>0</v>
      </c>
      <c r="AB338" s="177">
        <v>0</v>
      </c>
      <c r="AC338" s="177">
        <v>0</v>
      </c>
      <c r="AD338" s="177">
        <v>0</v>
      </c>
      <c r="AE338" s="177">
        <v>0</v>
      </c>
      <c r="AF338" s="177">
        <v>0</v>
      </c>
      <c r="AG338" s="177">
        <v>0</v>
      </c>
      <c r="AH338" s="177">
        <v>0</v>
      </c>
      <c r="AI338" s="177">
        <v>0</v>
      </c>
      <c r="AJ338" s="177">
        <f t="shared" si="746"/>
        <v>173992.95</v>
      </c>
      <c r="AK338" s="177">
        <f t="shared" si="747"/>
        <v>86996.47</v>
      </c>
      <c r="AL338" s="177">
        <v>0</v>
      </c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9"/>
      <c r="BM338" s="139"/>
      <c r="BN338" s="139"/>
      <c r="BO338" s="139"/>
      <c r="BP338" s="139"/>
      <c r="BQ338" s="139"/>
      <c r="BR338" s="139"/>
      <c r="BS338" s="139"/>
      <c r="BT338" s="139"/>
      <c r="BU338" s="139"/>
      <c r="BV338" s="139"/>
      <c r="BW338" s="139"/>
      <c r="BY338" s="140"/>
      <c r="BZ338" s="141"/>
      <c r="CA338" s="142"/>
      <c r="CB338" s="138"/>
      <c r="CC338" s="143"/>
      <c r="CD338" s="146"/>
    </row>
    <row r="339" spans="1:82" s="137" customFormat="1" ht="12" customHeight="1">
      <c r="A339" s="360">
        <v>25</v>
      </c>
      <c r="B339" s="368" t="s">
        <v>462</v>
      </c>
      <c r="C339" s="370"/>
      <c r="D339" s="370"/>
      <c r="E339" s="371"/>
      <c r="F339" s="371"/>
      <c r="G339" s="362">
        <f t="shared" si="743"/>
        <v>3422878.8</v>
      </c>
      <c r="H339" s="356">
        <f t="shared" si="744"/>
        <v>0</v>
      </c>
      <c r="I339" s="365">
        <v>0</v>
      </c>
      <c r="J339" s="365">
        <v>0</v>
      </c>
      <c r="K339" s="365">
        <v>0</v>
      </c>
      <c r="L339" s="365">
        <v>0</v>
      </c>
      <c r="M339" s="365">
        <v>0</v>
      </c>
      <c r="N339" s="356">
        <v>0</v>
      </c>
      <c r="O339" s="356">
        <v>0</v>
      </c>
      <c r="P339" s="356">
        <v>0</v>
      </c>
      <c r="Q339" s="356">
        <v>0</v>
      </c>
      <c r="R339" s="356">
        <v>0</v>
      </c>
      <c r="S339" s="356">
        <v>0</v>
      </c>
      <c r="T339" s="366">
        <v>0</v>
      </c>
      <c r="U339" s="356">
        <v>0</v>
      </c>
      <c r="V339" s="371" t="s">
        <v>111</v>
      </c>
      <c r="W339" s="177">
        <v>841</v>
      </c>
      <c r="X339" s="356">
        <f t="shared" si="745"/>
        <v>3268849.26</v>
      </c>
      <c r="Y339" s="177">
        <v>0</v>
      </c>
      <c r="Z339" s="177">
        <v>0</v>
      </c>
      <c r="AA339" s="177">
        <v>0</v>
      </c>
      <c r="AB339" s="177">
        <v>0</v>
      </c>
      <c r="AC339" s="177">
        <v>0</v>
      </c>
      <c r="AD339" s="177">
        <v>0</v>
      </c>
      <c r="AE339" s="177">
        <v>0</v>
      </c>
      <c r="AF339" s="177">
        <v>0</v>
      </c>
      <c r="AG339" s="177">
        <v>0</v>
      </c>
      <c r="AH339" s="177">
        <v>0</v>
      </c>
      <c r="AI339" s="177">
        <v>0</v>
      </c>
      <c r="AJ339" s="177">
        <f t="shared" si="746"/>
        <v>102686.36</v>
      </c>
      <c r="AK339" s="177">
        <f t="shared" si="747"/>
        <v>51343.18</v>
      </c>
      <c r="AL339" s="177">
        <v>0</v>
      </c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9"/>
      <c r="BM339" s="139"/>
      <c r="BN339" s="139"/>
      <c r="BO339" s="139"/>
      <c r="BP339" s="139"/>
      <c r="BQ339" s="139"/>
      <c r="BR339" s="139"/>
      <c r="BS339" s="139"/>
      <c r="BT339" s="139"/>
      <c r="BU339" s="139"/>
      <c r="BV339" s="139"/>
      <c r="BW339" s="139"/>
      <c r="BY339" s="140"/>
      <c r="BZ339" s="141"/>
      <c r="CA339" s="142"/>
      <c r="CB339" s="138"/>
      <c r="CC339" s="143"/>
      <c r="CD339" s="146"/>
    </row>
    <row r="340" spans="1:82" s="137" customFormat="1" ht="12" customHeight="1">
      <c r="A340" s="360">
        <v>26</v>
      </c>
      <c r="B340" s="368" t="s">
        <v>463</v>
      </c>
      <c r="C340" s="370"/>
      <c r="D340" s="370"/>
      <c r="E340" s="371"/>
      <c r="F340" s="371"/>
      <c r="G340" s="362">
        <f t="shared" si="743"/>
        <v>3422878.8</v>
      </c>
      <c r="H340" s="356">
        <f t="shared" si="744"/>
        <v>0</v>
      </c>
      <c r="I340" s="365">
        <v>0</v>
      </c>
      <c r="J340" s="365">
        <v>0</v>
      </c>
      <c r="K340" s="365">
        <v>0</v>
      </c>
      <c r="L340" s="365">
        <v>0</v>
      </c>
      <c r="M340" s="365">
        <v>0</v>
      </c>
      <c r="N340" s="356">
        <v>0</v>
      </c>
      <c r="O340" s="356">
        <v>0</v>
      </c>
      <c r="P340" s="356">
        <v>0</v>
      </c>
      <c r="Q340" s="356">
        <v>0</v>
      </c>
      <c r="R340" s="356">
        <v>0</v>
      </c>
      <c r="S340" s="356">
        <v>0</v>
      </c>
      <c r="T340" s="366">
        <v>0</v>
      </c>
      <c r="U340" s="356">
        <v>0</v>
      </c>
      <c r="V340" s="371" t="s">
        <v>111</v>
      </c>
      <c r="W340" s="177">
        <v>841</v>
      </c>
      <c r="X340" s="356">
        <f t="shared" si="745"/>
        <v>3268849.26</v>
      </c>
      <c r="Y340" s="177">
        <v>0</v>
      </c>
      <c r="Z340" s="177">
        <v>0</v>
      </c>
      <c r="AA340" s="177">
        <v>0</v>
      </c>
      <c r="AB340" s="177">
        <v>0</v>
      </c>
      <c r="AC340" s="177">
        <v>0</v>
      </c>
      <c r="AD340" s="177">
        <v>0</v>
      </c>
      <c r="AE340" s="177">
        <v>0</v>
      </c>
      <c r="AF340" s="177">
        <v>0</v>
      </c>
      <c r="AG340" s="177">
        <v>0</v>
      </c>
      <c r="AH340" s="177">
        <v>0</v>
      </c>
      <c r="AI340" s="177">
        <v>0</v>
      </c>
      <c r="AJ340" s="177">
        <f t="shared" si="746"/>
        <v>102686.36</v>
      </c>
      <c r="AK340" s="177">
        <f t="shared" si="747"/>
        <v>51343.18</v>
      </c>
      <c r="AL340" s="177">
        <v>0</v>
      </c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38"/>
      <c r="AX340" s="138"/>
      <c r="AY340" s="138"/>
      <c r="AZ340" s="138"/>
      <c r="BA340" s="138"/>
      <c r="BB340" s="138"/>
      <c r="BC340" s="138"/>
      <c r="BD340" s="138"/>
      <c r="BE340" s="138"/>
      <c r="BF340" s="138"/>
      <c r="BG340" s="138"/>
      <c r="BH340" s="138"/>
      <c r="BI340" s="138"/>
      <c r="BJ340" s="138"/>
      <c r="BK340" s="138"/>
      <c r="BL340" s="139"/>
      <c r="BM340" s="139"/>
      <c r="BN340" s="139"/>
      <c r="BO340" s="139"/>
      <c r="BP340" s="139"/>
      <c r="BQ340" s="139"/>
      <c r="BR340" s="139"/>
      <c r="BS340" s="139"/>
      <c r="BT340" s="139"/>
      <c r="BU340" s="139"/>
      <c r="BV340" s="139"/>
      <c r="BW340" s="139"/>
      <c r="BY340" s="140"/>
      <c r="BZ340" s="141"/>
      <c r="CA340" s="142"/>
      <c r="CB340" s="138"/>
      <c r="CC340" s="143"/>
      <c r="CD340" s="146"/>
    </row>
    <row r="341" spans="1:82" s="137" customFormat="1" ht="12" customHeight="1">
      <c r="A341" s="360">
        <v>27</v>
      </c>
      <c r="B341" s="368" t="s">
        <v>464</v>
      </c>
      <c r="C341" s="370"/>
      <c r="D341" s="370"/>
      <c r="E341" s="371"/>
      <c r="F341" s="371"/>
      <c r="G341" s="362">
        <f t="shared" si="743"/>
        <v>5413113.9299999997</v>
      </c>
      <c r="H341" s="356">
        <f t="shared" si="744"/>
        <v>0</v>
      </c>
      <c r="I341" s="365">
        <v>0</v>
      </c>
      <c r="J341" s="365">
        <v>0</v>
      </c>
      <c r="K341" s="365">
        <v>0</v>
      </c>
      <c r="L341" s="365">
        <v>0</v>
      </c>
      <c r="M341" s="365">
        <v>0</v>
      </c>
      <c r="N341" s="356">
        <v>0</v>
      </c>
      <c r="O341" s="356">
        <v>0</v>
      </c>
      <c r="P341" s="356">
        <v>0</v>
      </c>
      <c r="Q341" s="356">
        <v>0</v>
      </c>
      <c r="R341" s="356">
        <v>0</v>
      </c>
      <c r="S341" s="356">
        <v>0</v>
      </c>
      <c r="T341" s="366">
        <v>0</v>
      </c>
      <c r="U341" s="356">
        <v>0</v>
      </c>
      <c r="V341" s="371" t="s">
        <v>111</v>
      </c>
      <c r="W341" s="177">
        <v>1330</v>
      </c>
      <c r="X341" s="356">
        <f t="shared" si="745"/>
        <v>5169523.8</v>
      </c>
      <c r="Y341" s="177">
        <v>0</v>
      </c>
      <c r="Z341" s="177">
        <v>0</v>
      </c>
      <c r="AA341" s="177">
        <v>0</v>
      </c>
      <c r="AB341" s="177">
        <v>0</v>
      </c>
      <c r="AC341" s="177">
        <v>0</v>
      </c>
      <c r="AD341" s="177">
        <v>0</v>
      </c>
      <c r="AE341" s="177">
        <v>0</v>
      </c>
      <c r="AF341" s="177">
        <v>0</v>
      </c>
      <c r="AG341" s="177">
        <v>0</v>
      </c>
      <c r="AH341" s="177">
        <v>0</v>
      </c>
      <c r="AI341" s="177">
        <v>0</v>
      </c>
      <c r="AJ341" s="177">
        <f t="shared" si="746"/>
        <v>162393.42000000001</v>
      </c>
      <c r="AK341" s="177">
        <f t="shared" si="747"/>
        <v>81196.710000000006</v>
      </c>
      <c r="AL341" s="177">
        <v>0</v>
      </c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9"/>
      <c r="BM341" s="139"/>
      <c r="BN341" s="139"/>
      <c r="BO341" s="139"/>
      <c r="BP341" s="139"/>
      <c r="BQ341" s="139"/>
      <c r="BR341" s="139"/>
      <c r="BS341" s="139"/>
      <c r="BT341" s="139"/>
      <c r="BU341" s="139"/>
      <c r="BV341" s="139"/>
      <c r="BW341" s="139"/>
      <c r="BY341" s="140"/>
      <c r="BZ341" s="141"/>
      <c r="CA341" s="142"/>
      <c r="CB341" s="138"/>
      <c r="CC341" s="143"/>
      <c r="CD341" s="146"/>
    </row>
    <row r="342" spans="1:82" s="137" customFormat="1" ht="12" customHeight="1">
      <c r="A342" s="360">
        <v>28</v>
      </c>
      <c r="B342" s="368" t="s">
        <v>468</v>
      </c>
      <c r="C342" s="370"/>
      <c r="D342" s="370"/>
      <c r="E342" s="371"/>
      <c r="F342" s="371"/>
      <c r="G342" s="362">
        <f t="shared" si="743"/>
        <v>3528699.08</v>
      </c>
      <c r="H342" s="356">
        <f t="shared" si="744"/>
        <v>0</v>
      </c>
      <c r="I342" s="365">
        <v>0</v>
      </c>
      <c r="J342" s="365">
        <v>0</v>
      </c>
      <c r="K342" s="365">
        <v>0</v>
      </c>
      <c r="L342" s="365">
        <v>0</v>
      </c>
      <c r="M342" s="365">
        <v>0</v>
      </c>
      <c r="N342" s="356">
        <v>0</v>
      </c>
      <c r="O342" s="356">
        <v>0</v>
      </c>
      <c r="P342" s="356">
        <v>0</v>
      </c>
      <c r="Q342" s="356">
        <v>0</v>
      </c>
      <c r="R342" s="356">
        <v>0</v>
      </c>
      <c r="S342" s="356">
        <v>0</v>
      </c>
      <c r="T342" s="366">
        <v>0</v>
      </c>
      <c r="U342" s="356">
        <v>0</v>
      </c>
      <c r="V342" s="371" t="s">
        <v>111</v>
      </c>
      <c r="W342" s="177">
        <v>867</v>
      </c>
      <c r="X342" s="356">
        <f t="shared" si="745"/>
        <v>3369907.62</v>
      </c>
      <c r="Y342" s="177">
        <v>0</v>
      </c>
      <c r="Z342" s="177">
        <v>0</v>
      </c>
      <c r="AA342" s="177">
        <v>0</v>
      </c>
      <c r="AB342" s="177">
        <v>0</v>
      </c>
      <c r="AC342" s="177">
        <v>0</v>
      </c>
      <c r="AD342" s="177">
        <v>0</v>
      </c>
      <c r="AE342" s="177">
        <v>0</v>
      </c>
      <c r="AF342" s="177">
        <v>0</v>
      </c>
      <c r="AG342" s="177">
        <v>0</v>
      </c>
      <c r="AH342" s="177">
        <v>0</v>
      </c>
      <c r="AI342" s="177">
        <v>0</v>
      </c>
      <c r="AJ342" s="177">
        <f t="shared" si="746"/>
        <v>105860.97</v>
      </c>
      <c r="AK342" s="177">
        <f t="shared" si="747"/>
        <v>52930.49</v>
      </c>
      <c r="AL342" s="177">
        <v>0</v>
      </c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Y342" s="140"/>
      <c r="BZ342" s="141"/>
      <c r="CA342" s="142"/>
      <c r="CB342" s="138"/>
      <c r="CC342" s="143"/>
      <c r="CD342" s="146"/>
    </row>
    <row r="343" spans="1:82" s="137" customFormat="1" ht="12" customHeight="1">
      <c r="A343" s="360">
        <v>29</v>
      </c>
      <c r="B343" s="368" t="s">
        <v>469</v>
      </c>
      <c r="C343" s="370"/>
      <c r="D343" s="370"/>
      <c r="E343" s="371"/>
      <c r="F343" s="371"/>
      <c r="G343" s="362">
        <f t="shared" si="743"/>
        <v>6670747.1600000001</v>
      </c>
      <c r="H343" s="356">
        <f t="shared" si="744"/>
        <v>0</v>
      </c>
      <c r="I343" s="365">
        <v>0</v>
      </c>
      <c r="J343" s="365">
        <v>0</v>
      </c>
      <c r="K343" s="365">
        <v>0</v>
      </c>
      <c r="L343" s="365">
        <v>0</v>
      </c>
      <c r="M343" s="365">
        <v>0</v>
      </c>
      <c r="N343" s="356">
        <v>0</v>
      </c>
      <c r="O343" s="356">
        <v>0</v>
      </c>
      <c r="P343" s="356">
        <v>0</v>
      </c>
      <c r="Q343" s="356">
        <v>0</v>
      </c>
      <c r="R343" s="356">
        <v>0</v>
      </c>
      <c r="S343" s="356">
        <v>0</v>
      </c>
      <c r="T343" s="366">
        <v>0</v>
      </c>
      <c r="U343" s="356">
        <v>0</v>
      </c>
      <c r="V343" s="371" t="s">
        <v>111</v>
      </c>
      <c r="W343" s="177">
        <v>1639</v>
      </c>
      <c r="X343" s="356">
        <f t="shared" si="745"/>
        <v>6370563.54</v>
      </c>
      <c r="Y343" s="177">
        <v>0</v>
      </c>
      <c r="Z343" s="177">
        <v>0</v>
      </c>
      <c r="AA343" s="177">
        <v>0</v>
      </c>
      <c r="AB343" s="177">
        <v>0</v>
      </c>
      <c r="AC343" s="177">
        <v>0</v>
      </c>
      <c r="AD343" s="177">
        <v>0</v>
      </c>
      <c r="AE343" s="177">
        <v>0</v>
      </c>
      <c r="AF343" s="177">
        <v>0</v>
      </c>
      <c r="AG343" s="177">
        <v>0</v>
      </c>
      <c r="AH343" s="177">
        <v>0</v>
      </c>
      <c r="AI343" s="177">
        <v>0</v>
      </c>
      <c r="AJ343" s="177">
        <f t="shared" si="746"/>
        <v>200122.41</v>
      </c>
      <c r="AK343" s="177">
        <f t="shared" si="747"/>
        <v>100061.21</v>
      </c>
      <c r="AL343" s="177">
        <v>0</v>
      </c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9"/>
      <c r="BM343" s="139"/>
      <c r="BN343" s="139"/>
      <c r="BO343" s="139"/>
      <c r="BP343" s="139"/>
      <c r="BQ343" s="139"/>
      <c r="BR343" s="139"/>
      <c r="BS343" s="139"/>
      <c r="BT343" s="139"/>
      <c r="BU343" s="139"/>
      <c r="BV343" s="139"/>
      <c r="BW343" s="139"/>
      <c r="BY343" s="140"/>
      <c r="BZ343" s="141"/>
      <c r="CA343" s="142"/>
      <c r="CB343" s="138"/>
      <c r="CC343" s="143"/>
      <c r="CD343" s="146"/>
    </row>
    <row r="344" spans="1:82" s="137" customFormat="1" ht="12" customHeight="1">
      <c r="A344" s="360">
        <v>30</v>
      </c>
      <c r="B344" s="368" t="s">
        <v>470</v>
      </c>
      <c r="C344" s="370"/>
      <c r="D344" s="370"/>
      <c r="E344" s="371"/>
      <c r="F344" s="371"/>
      <c r="G344" s="362">
        <f t="shared" si="743"/>
        <v>4114780.59</v>
      </c>
      <c r="H344" s="356">
        <f t="shared" si="744"/>
        <v>0</v>
      </c>
      <c r="I344" s="365">
        <v>0</v>
      </c>
      <c r="J344" s="365">
        <v>0</v>
      </c>
      <c r="K344" s="365">
        <v>0</v>
      </c>
      <c r="L344" s="365">
        <v>0</v>
      </c>
      <c r="M344" s="365">
        <v>0</v>
      </c>
      <c r="N344" s="356">
        <v>0</v>
      </c>
      <c r="O344" s="356">
        <v>0</v>
      </c>
      <c r="P344" s="356">
        <v>0</v>
      </c>
      <c r="Q344" s="356">
        <v>0</v>
      </c>
      <c r="R344" s="356">
        <v>0</v>
      </c>
      <c r="S344" s="356">
        <v>0</v>
      </c>
      <c r="T344" s="366">
        <v>0</v>
      </c>
      <c r="U344" s="356">
        <v>0</v>
      </c>
      <c r="V344" s="371" t="s">
        <v>111</v>
      </c>
      <c r="W344" s="177">
        <v>1011</v>
      </c>
      <c r="X344" s="356">
        <f t="shared" si="745"/>
        <v>3929615.46</v>
      </c>
      <c r="Y344" s="177">
        <v>0</v>
      </c>
      <c r="Z344" s="177">
        <v>0</v>
      </c>
      <c r="AA344" s="177">
        <v>0</v>
      </c>
      <c r="AB344" s="177">
        <v>0</v>
      </c>
      <c r="AC344" s="177">
        <v>0</v>
      </c>
      <c r="AD344" s="177">
        <v>0</v>
      </c>
      <c r="AE344" s="177">
        <v>0</v>
      </c>
      <c r="AF344" s="177">
        <v>0</v>
      </c>
      <c r="AG344" s="177">
        <v>0</v>
      </c>
      <c r="AH344" s="177">
        <v>0</v>
      </c>
      <c r="AI344" s="177">
        <v>0</v>
      </c>
      <c r="AJ344" s="177">
        <f t="shared" si="746"/>
        <v>123443.42</v>
      </c>
      <c r="AK344" s="177">
        <f t="shared" si="747"/>
        <v>61721.71</v>
      </c>
      <c r="AL344" s="177">
        <v>0</v>
      </c>
      <c r="AN344" s="138"/>
      <c r="AO344" s="138"/>
      <c r="AP344" s="138"/>
      <c r="AQ344" s="138"/>
      <c r="AR344" s="138"/>
      <c r="AS344" s="138"/>
      <c r="AT344" s="138"/>
      <c r="AU344" s="138"/>
      <c r="AV344" s="138"/>
      <c r="AW344" s="138"/>
      <c r="AX344" s="138"/>
      <c r="AY344" s="138"/>
      <c r="AZ344" s="138"/>
      <c r="BA344" s="138"/>
      <c r="BB344" s="138"/>
      <c r="BC344" s="138"/>
      <c r="BD344" s="138"/>
      <c r="BE344" s="138"/>
      <c r="BF344" s="138"/>
      <c r="BG344" s="138"/>
      <c r="BH344" s="138"/>
      <c r="BI344" s="138"/>
      <c r="BJ344" s="138"/>
      <c r="BK344" s="138"/>
      <c r="BL344" s="139"/>
      <c r="BM344" s="139"/>
      <c r="BN344" s="139"/>
      <c r="BO344" s="139"/>
      <c r="BP344" s="139"/>
      <c r="BQ344" s="139"/>
      <c r="BR344" s="139"/>
      <c r="BS344" s="139"/>
      <c r="BT344" s="139"/>
      <c r="BU344" s="139"/>
      <c r="BV344" s="139"/>
      <c r="BW344" s="139"/>
      <c r="BY344" s="140"/>
      <c r="BZ344" s="141"/>
      <c r="CA344" s="142"/>
      <c r="CB344" s="138"/>
      <c r="CC344" s="143"/>
      <c r="CD344" s="146"/>
    </row>
    <row r="345" spans="1:82" s="137" customFormat="1" ht="12" customHeight="1">
      <c r="A345" s="360">
        <v>31</v>
      </c>
      <c r="B345" s="368" t="s">
        <v>471</v>
      </c>
      <c r="C345" s="370"/>
      <c r="D345" s="370"/>
      <c r="E345" s="371"/>
      <c r="F345" s="371"/>
      <c r="G345" s="362">
        <f t="shared" si="743"/>
        <v>5600334.4100000001</v>
      </c>
      <c r="H345" s="356">
        <f t="shared" si="744"/>
        <v>0</v>
      </c>
      <c r="I345" s="365">
        <v>0</v>
      </c>
      <c r="J345" s="365">
        <v>0</v>
      </c>
      <c r="K345" s="365">
        <v>0</v>
      </c>
      <c r="L345" s="365">
        <v>0</v>
      </c>
      <c r="M345" s="365">
        <v>0</v>
      </c>
      <c r="N345" s="356">
        <v>0</v>
      </c>
      <c r="O345" s="356">
        <v>0</v>
      </c>
      <c r="P345" s="356">
        <v>0</v>
      </c>
      <c r="Q345" s="356">
        <v>0</v>
      </c>
      <c r="R345" s="356">
        <v>0</v>
      </c>
      <c r="S345" s="356">
        <v>0</v>
      </c>
      <c r="T345" s="366">
        <v>0</v>
      </c>
      <c r="U345" s="356">
        <v>0</v>
      </c>
      <c r="V345" s="371" t="s">
        <v>111</v>
      </c>
      <c r="W345" s="177">
        <v>1376</v>
      </c>
      <c r="X345" s="356">
        <f t="shared" si="745"/>
        <v>5348319.3600000003</v>
      </c>
      <c r="Y345" s="177">
        <v>0</v>
      </c>
      <c r="Z345" s="177">
        <v>0</v>
      </c>
      <c r="AA345" s="177">
        <v>0</v>
      </c>
      <c r="AB345" s="177">
        <v>0</v>
      </c>
      <c r="AC345" s="177">
        <v>0</v>
      </c>
      <c r="AD345" s="177">
        <v>0</v>
      </c>
      <c r="AE345" s="177">
        <v>0</v>
      </c>
      <c r="AF345" s="177">
        <v>0</v>
      </c>
      <c r="AG345" s="177">
        <v>0</v>
      </c>
      <c r="AH345" s="177">
        <v>0</v>
      </c>
      <c r="AI345" s="177">
        <v>0</v>
      </c>
      <c r="AJ345" s="177">
        <f t="shared" si="746"/>
        <v>168010.03</v>
      </c>
      <c r="AK345" s="177">
        <f t="shared" si="747"/>
        <v>84005.02</v>
      </c>
      <c r="AL345" s="177">
        <v>0</v>
      </c>
      <c r="AN345" s="138"/>
      <c r="AO345" s="138"/>
      <c r="AP345" s="138"/>
      <c r="AQ345" s="138"/>
      <c r="AR345" s="138"/>
      <c r="AS345" s="138"/>
      <c r="AT345" s="138"/>
      <c r="AU345" s="138"/>
      <c r="AV345" s="138"/>
      <c r="AW345" s="138"/>
      <c r="AX345" s="138"/>
      <c r="AY345" s="138"/>
      <c r="AZ345" s="138"/>
      <c r="BA345" s="138"/>
      <c r="BB345" s="138"/>
      <c r="BC345" s="138"/>
      <c r="BD345" s="138"/>
      <c r="BE345" s="138"/>
      <c r="BF345" s="138"/>
      <c r="BG345" s="138"/>
      <c r="BH345" s="138"/>
      <c r="BI345" s="138"/>
      <c r="BJ345" s="138"/>
      <c r="BK345" s="138"/>
      <c r="BL345" s="139"/>
      <c r="BM345" s="139"/>
      <c r="BN345" s="139"/>
      <c r="BO345" s="139"/>
      <c r="BP345" s="139"/>
      <c r="BQ345" s="139"/>
      <c r="BR345" s="139"/>
      <c r="BS345" s="139"/>
      <c r="BT345" s="139"/>
      <c r="BU345" s="139"/>
      <c r="BV345" s="139"/>
      <c r="BW345" s="139"/>
      <c r="BY345" s="140"/>
      <c r="BZ345" s="141"/>
      <c r="CA345" s="142"/>
      <c r="CB345" s="138"/>
      <c r="CC345" s="143"/>
      <c r="CD345" s="146"/>
    </row>
    <row r="346" spans="1:82" s="137" customFormat="1" ht="12" customHeight="1">
      <c r="A346" s="360">
        <v>32</v>
      </c>
      <c r="B346" s="368" t="s">
        <v>478</v>
      </c>
      <c r="C346" s="370"/>
      <c r="D346" s="370"/>
      <c r="E346" s="371"/>
      <c r="F346" s="371"/>
      <c r="G346" s="362">
        <f t="shared" si="743"/>
        <v>3977894.13</v>
      </c>
      <c r="H346" s="356">
        <f t="shared" si="744"/>
        <v>0</v>
      </c>
      <c r="I346" s="365">
        <v>0</v>
      </c>
      <c r="J346" s="365">
        <v>0</v>
      </c>
      <c r="K346" s="365">
        <v>0</v>
      </c>
      <c r="L346" s="365">
        <v>0</v>
      </c>
      <c r="M346" s="365">
        <v>0</v>
      </c>
      <c r="N346" s="356">
        <v>0</v>
      </c>
      <c r="O346" s="356">
        <v>0</v>
      </c>
      <c r="P346" s="356">
        <v>0</v>
      </c>
      <c r="Q346" s="356">
        <v>0</v>
      </c>
      <c r="R346" s="356">
        <v>0</v>
      </c>
      <c r="S346" s="356">
        <v>0</v>
      </c>
      <c r="T346" s="366">
        <v>0</v>
      </c>
      <c r="U346" s="356">
        <v>0</v>
      </c>
      <c r="V346" s="371" t="s">
        <v>112</v>
      </c>
      <c r="W346" s="177">
        <v>985</v>
      </c>
      <c r="X346" s="356">
        <f t="shared" si="745"/>
        <v>3798888.9</v>
      </c>
      <c r="Y346" s="177">
        <v>0</v>
      </c>
      <c r="Z346" s="177">
        <v>0</v>
      </c>
      <c r="AA346" s="177">
        <v>0</v>
      </c>
      <c r="AB346" s="177">
        <v>0</v>
      </c>
      <c r="AC346" s="177">
        <v>0</v>
      </c>
      <c r="AD346" s="177">
        <v>0</v>
      </c>
      <c r="AE346" s="177">
        <v>0</v>
      </c>
      <c r="AF346" s="177">
        <v>0</v>
      </c>
      <c r="AG346" s="177">
        <v>0</v>
      </c>
      <c r="AH346" s="177">
        <v>0</v>
      </c>
      <c r="AI346" s="177">
        <v>0</v>
      </c>
      <c r="AJ346" s="177">
        <f t="shared" si="746"/>
        <v>119336.82</v>
      </c>
      <c r="AK346" s="177">
        <f t="shared" si="747"/>
        <v>59668.41</v>
      </c>
      <c r="AL346" s="177">
        <v>0</v>
      </c>
      <c r="AN346" s="138"/>
      <c r="AO346" s="138"/>
      <c r="AP346" s="138"/>
      <c r="AQ346" s="138"/>
      <c r="AR346" s="138"/>
      <c r="AS346" s="138"/>
      <c r="AT346" s="138"/>
      <c r="AU346" s="138"/>
      <c r="AV346" s="138"/>
      <c r="AW346" s="138"/>
      <c r="AX346" s="138"/>
      <c r="AY346" s="138"/>
      <c r="AZ346" s="138"/>
      <c r="BA346" s="138"/>
      <c r="BB346" s="138"/>
      <c r="BC346" s="138"/>
      <c r="BD346" s="138"/>
      <c r="BE346" s="138"/>
      <c r="BF346" s="138"/>
      <c r="BG346" s="138"/>
      <c r="BH346" s="138"/>
      <c r="BI346" s="138"/>
      <c r="BJ346" s="138"/>
      <c r="BK346" s="138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Y346" s="140"/>
      <c r="BZ346" s="141"/>
      <c r="CA346" s="142"/>
      <c r="CB346" s="138"/>
      <c r="CC346" s="143"/>
      <c r="CD346" s="146"/>
    </row>
    <row r="347" spans="1:82" s="137" customFormat="1" ht="12" customHeight="1">
      <c r="A347" s="360">
        <v>33</v>
      </c>
      <c r="B347" s="368" t="s">
        <v>479</v>
      </c>
      <c r="C347" s="370"/>
      <c r="D347" s="370"/>
      <c r="E347" s="371"/>
      <c r="F347" s="371"/>
      <c r="G347" s="362">
        <f t="shared" si="743"/>
        <v>4029310.37</v>
      </c>
      <c r="H347" s="356">
        <f t="shared" si="744"/>
        <v>0</v>
      </c>
      <c r="I347" s="365">
        <v>0</v>
      </c>
      <c r="J347" s="365">
        <v>0</v>
      </c>
      <c r="K347" s="365">
        <v>0</v>
      </c>
      <c r="L347" s="365">
        <v>0</v>
      </c>
      <c r="M347" s="365">
        <v>0</v>
      </c>
      <c r="N347" s="356">
        <v>0</v>
      </c>
      <c r="O347" s="356">
        <v>0</v>
      </c>
      <c r="P347" s="356">
        <v>0</v>
      </c>
      <c r="Q347" s="356">
        <v>0</v>
      </c>
      <c r="R347" s="356">
        <v>0</v>
      </c>
      <c r="S347" s="356">
        <v>0</v>
      </c>
      <c r="T347" s="366">
        <v>0</v>
      </c>
      <c r="U347" s="356">
        <v>0</v>
      </c>
      <c r="V347" s="371" t="s">
        <v>111</v>
      </c>
      <c r="W347" s="177">
        <v>990</v>
      </c>
      <c r="X347" s="356">
        <f t="shared" si="745"/>
        <v>3847991.4</v>
      </c>
      <c r="Y347" s="177">
        <v>0</v>
      </c>
      <c r="Z347" s="177">
        <v>0</v>
      </c>
      <c r="AA347" s="177">
        <v>0</v>
      </c>
      <c r="AB347" s="177">
        <v>0</v>
      </c>
      <c r="AC347" s="177">
        <v>0</v>
      </c>
      <c r="AD347" s="177">
        <v>0</v>
      </c>
      <c r="AE347" s="177">
        <v>0</v>
      </c>
      <c r="AF347" s="177">
        <v>0</v>
      </c>
      <c r="AG347" s="177">
        <v>0</v>
      </c>
      <c r="AH347" s="177">
        <v>0</v>
      </c>
      <c r="AI347" s="177">
        <v>0</v>
      </c>
      <c r="AJ347" s="177">
        <f t="shared" si="746"/>
        <v>120879.31</v>
      </c>
      <c r="AK347" s="177">
        <f t="shared" si="747"/>
        <v>60439.66</v>
      </c>
      <c r="AL347" s="177">
        <v>0</v>
      </c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38"/>
      <c r="AX347" s="138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9"/>
      <c r="BM347" s="139"/>
      <c r="BN347" s="139"/>
      <c r="BO347" s="139"/>
      <c r="BP347" s="139"/>
      <c r="BQ347" s="139"/>
      <c r="BR347" s="139"/>
      <c r="BS347" s="139"/>
      <c r="BT347" s="139"/>
      <c r="BU347" s="139"/>
      <c r="BV347" s="139"/>
      <c r="BW347" s="139"/>
      <c r="BY347" s="140"/>
      <c r="BZ347" s="141"/>
      <c r="CA347" s="142"/>
      <c r="CB347" s="138"/>
      <c r="CC347" s="143"/>
      <c r="CD347" s="146"/>
    </row>
    <row r="348" spans="1:82" s="137" customFormat="1" ht="12" customHeight="1">
      <c r="A348" s="360">
        <v>34</v>
      </c>
      <c r="B348" s="368" t="s">
        <v>480</v>
      </c>
      <c r="C348" s="370"/>
      <c r="D348" s="370"/>
      <c r="E348" s="371"/>
      <c r="F348" s="371"/>
      <c r="G348" s="362">
        <f t="shared" si="743"/>
        <v>3947910.15</v>
      </c>
      <c r="H348" s="356">
        <f t="shared" si="744"/>
        <v>0</v>
      </c>
      <c r="I348" s="365">
        <v>0</v>
      </c>
      <c r="J348" s="365">
        <v>0</v>
      </c>
      <c r="K348" s="365">
        <v>0</v>
      </c>
      <c r="L348" s="365">
        <v>0</v>
      </c>
      <c r="M348" s="365">
        <v>0</v>
      </c>
      <c r="N348" s="356">
        <v>0</v>
      </c>
      <c r="O348" s="356">
        <v>0</v>
      </c>
      <c r="P348" s="356">
        <v>0</v>
      </c>
      <c r="Q348" s="356">
        <v>0</v>
      </c>
      <c r="R348" s="356">
        <v>0</v>
      </c>
      <c r="S348" s="356">
        <v>0</v>
      </c>
      <c r="T348" s="366">
        <v>0</v>
      </c>
      <c r="U348" s="356">
        <v>0</v>
      </c>
      <c r="V348" s="371" t="s">
        <v>111</v>
      </c>
      <c r="W348" s="177">
        <v>970</v>
      </c>
      <c r="X348" s="356">
        <f t="shared" si="745"/>
        <v>3770254.2</v>
      </c>
      <c r="Y348" s="177">
        <v>0</v>
      </c>
      <c r="Z348" s="177">
        <v>0</v>
      </c>
      <c r="AA348" s="177">
        <v>0</v>
      </c>
      <c r="AB348" s="177">
        <v>0</v>
      </c>
      <c r="AC348" s="177">
        <v>0</v>
      </c>
      <c r="AD348" s="177">
        <v>0</v>
      </c>
      <c r="AE348" s="177">
        <v>0</v>
      </c>
      <c r="AF348" s="177">
        <v>0</v>
      </c>
      <c r="AG348" s="177">
        <v>0</v>
      </c>
      <c r="AH348" s="177">
        <v>0</v>
      </c>
      <c r="AI348" s="177">
        <v>0</v>
      </c>
      <c r="AJ348" s="177">
        <f t="shared" si="746"/>
        <v>118437.3</v>
      </c>
      <c r="AK348" s="177">
        <f t="shared" si="747"/>
        <v>59218.65</v>
      </c>
      <c r="AL348" s="177">
        <v>0</v>
      </c>
      <c r="AN348" s="138"/>
      <c r="AO348" s="138"/>
      <c r="AP348" s="138"/>
      <c r="AQ348" s="138"/>
      <c r="AR348" s="138"/>
      <c r="AS348" s="138"/>
      <c r="AT348" s="138"/>
      <c r="AU348" s="138"/>
      <c r="AV348" s="138"/>
      <c r="AW348" s="138"/>
      <c r="AX348" s="138"/>
      <c r="AY348" s="138"/>
      <c r="AZ348" s="138"/>
      <c r="BA348" s="138"/>
      <c r="BB348" s="138"/>
      <c r="BC348" s="138"/>
      <c r="BD348" s="138"/>
      <c r="BE348" s="138"/>
      <c r="BF348" s="138"/>
      <c r="BG348" s="138"/>
      <c r="BH348" s="138"/>
      <c r="BI348" s="138"/>
      <c r="BJ348" s="138"/>
      <c r="BK348" s="138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Y348" s="140"/>
      <c r="BZ348" s="141"/>
      <c r="CA348" s="142"/>
      <c r="CB348" s="138"/>
      <c r="CC348" s="143"/>
      <c r="CD348" s="146"/>
    </row>
    <row r="349" spans="1:82" s="137" customFormat="1" ht="12" customHeight="1">
      <c r="A349" s="360">
        <v>35</v>
      </c>
      <c r="B349" s="368" t="s">
        <v>481</v>
      </c>
      <c r="C349" s="370"/>
      <c r="D349" s="370"/>
      <c r="E349" s="371"/>
      <c r="F349" s="371"/>
      <c r="G349" s="362">
        <f t="shared" si="743"/>
        <v>3825809.85</v>
      </c>
      <c r="H349" s="356">
        <f t="shared" si="744"/>
        <v>0</v>
      </c>
      <c r="I349" s="365">
        <v>0</v>
      </c>
      <c r="J349" s="365">
        <v>0</v>
      </c>
      <c r="K349" s="365">
        <v>0</v>
      </c>
      <c r="L349" s="365">
        <v>0</v>
      </c>
      <c r="M349" s="365">
        <v>0</v>
      </c>
      <c r="N349" s="356">
        <v>0</v>
      </c>
      <c r="O349" s="356">
        <v>0</v>
      </c>
      <c r="P349" s="356">
        <v>0</v>
      </c>
      <c r="Q349" s="356">
        <v>0</v>
      </c>
      <c r="R349" s="356">
        <v>0</v>
      </c>
      <c r="S349" s="356">
        <v>0</v>
      </c>
      <c r="T349" s="366">
        <v>0</v>
      </c>
      <c r="U349" s="356">
        <v>0</v>
      </c>
      <c r="V349" s="371" t="s">
        <v>111</v>
      </c>
      <c r="W349" s="177">
        <v>940</v>
      </c>
      <c r="X349" s="356">
        <f t="shared" si="745"/>
        <v>3653648.4</v>
      </c>
      <c r="Y349" s="177">
        <v>0</v>
      </c>
      <c r="Z349" s="177">
        <v>0</v>
      </c>
      <c r="AA349" s="177">
        <v>0</v>
      </c>
      <c r="AB349" s="177">
        <v>0</v>
      </c>
      <c r="AC349" s="177">
        <v>0</v>
      </c>
      <c r="AD349" s="177">
        <v>0</v>
      </c>
      <c r="AE349" s="177">
        <v>0</v>
      </c>
      <c r="AF349" s="177">
        <v>0</v>
      </c>
      <c r="AG349" s="177">
        <v>0</v>
      </c>
      <c r="AH349" s="177">
        <v>0</v>
      </c>
      <c r="AI349" s="177">
        <v>0</v>
      </c>
      <c r="AJ349" s="177">
        <f t="shared" si="746"/>
        <v>114774.3</v>
      </c>
      <c r="AK349" s="177">
        <f t="shared" si="747"/>
        <v>57387.15</v>
      </c>
      <c r="AL349" s="177">
        <v>0</v>
      </c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138"/>
      <c r="AZ349" s="138"/>
      <c r="BA349" s="138"/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139"/>
      <c r="BM349" s="139"/>
      <c r="BN349" s="139"/>
      <c r="BO349" s="139"/>
      <c r="BP349" s="139"/>
      <c r="BQ349" s="139"/>
      <c r="BR349" s="139"/>
      <c r="BS349" s="139"/>
      <c r="BT349" s="139"/>
      <c r="BU349" s="139"/>
      <c r="BV349" s="139"/>
      <c r="BW349" s="139"/>
      <c r="BY349" s="140"/>
      <c r="BZ349" s="141"/>
      <c r="CA349" s="142"/>
      <c r="CB349" s="138"/>
      <c r="CC349" s="143"/>
      <c r="CD349" s="146"/>
    </row>
    <row r="350" spans="1:82" s="137" customFormat="1" ht="12" customHeight="1">
      <c r="A350" s="360">
        <v>36</v>
      </c>
      <c r="B350" s="368" t="s">
        <v>482</v>
      </c>
      <c r="C350" s="370"/>
      <c r="D350" s="370"/>
      <c r="E350" s="371"/>
      <c r="F350" s="371"/>
      <c r="G350" s="362">
        <f t="shared" si="743"/>
        <v>5087513.09</v>
      </c>
      <c r="H350" s="356">
        <f t="shared" si="744"/>
        <v>0</v>
      </c>
      <c r="I350" s="365">
        <v>0</v>
      </c>
      <c r="J350" s="365">
        <v>0</v>
      </c>
      <c r="K350" s="365">
        <v>0</v>
      </c>
      <c r="L350" s="365">
        <v>0</v>
      </c>
      <c r="M350" s="365">
        <v>0</v>
      </c>
      <c r="N350" s="356">
        <v>0</v>
      </c>
      <c r="O350" s="356">
        <v>0</v>
      </c>
      <c r="P350" s="356">
        <v>0</v>
      </c>
      <c r="Q350" s="356">
        <v>0</v>
      </c>
      <c r="R350" s="356">
        <v>0</v>
      </c>
      <c r="S350" s="356">
        <v>0</v>
      </c>
      <c r="T350" s="366">
        <v>0</v>
      </c>
      <c r="U350" s="356">
        <v>0</v>
      </c>
      <c r="V350" s="371" t="s">
        <v>111</v>
      </c>
      <c r="W350" s="177">
        <v>1250</v>
      </c>
      <c r="X350" s="356">
        <f t="shared" si="745"/>
        <v>4858575</v>
      </c>
      <c r="Y350" s="177">
        <v>0</v>
      </c>
      <c r="Z350" s="177">
        <v>0</v>
      </c>
      <c r="AA350" s="177">
        <v>0</v>
      </c>
      <c r="AB350" s="177">
        <v>0</v>
      </c>
      <c r="AC350" s="177">
        <v>0</v>
      </c>
      <c r="AD350" s="177">
        <v>0</v>
      </c>
      <c r="AE350" s="177">
        <v>0</v>
      </c>
      <c r="AF350" s="177">
        <v>0</v>
      </c>
      <c r="AG350" s="177">
        <v>0</v>
      </c>
      <c r="AH350" s="177">
        <v>0</v>
      </c>
      <c r="AI350" s="177">
        <v>0</v>
      </c>
      <c r="AJ350" s="177">
        <f t="shared" si="746"/>
        <v>152625.39000000001</v>
      </c>
      <c r="AK350" s="177">
        <f t="shared" si="747"/>
        <v>76312.7</v>
      </c>
      <c r="AL350" s="177">
        <v>0</v>
      </c>
      <c r="AN350" s="138"/>
      <c r="AO350" s="138"/>
      <c r="AP350" s="138"/>
      <c r="AQ350" s="138"/>
      <c r="AR350" s="138"/>
      <c r="AS350" s="138"/>
      <c r="AT350" s="138"/>
      <c r="AU350" s="138"/>
      <c r="AV350" s="138"/>
      <c r="AW350" s="138"/>
      <c r="AX350" s="138"/>
      <c r="AY350" s="138"/>
      <c r="AZ350" s="138"/>
      <c r="BA350" s="138"/>
      <c r="BB350" s="138"/>
      <c r="BC350" s="138"/>
      <c r="BD350" s="138"/>
      <c r="BE350" s="138"/>
      <c r="BF350" s="138"/>
      <c r="BG350" s="138"/>
      <c r="BH350" s="138"/>
      <c r="BI350" s="138"/>
      <c r="BJ350" s="138"/>
      <c r="BK350" s="138"/>
      <c r="BL350" s="139"/>
      <c r="BM350" s="139"/>
      <c r="BN350" s="139"/>
      <c r="BO350" s="139"/>
      <c r="BP350" s="139"/>
      <c r="BQ350" s="139"/>
      <c r="BR350" s="139"/>
      <c r="BS350" s="139"/>
      <c r="BT350" s="139"/>
      <c r="BU350" s="139"/>
      <c r="BV350" s="139"/>
      <c r="BW350" s="139"/>
      <c r="BY350" s="140"/>
      <c r="BZ350" s="141"/>
      <c r="CA350" s="142"/>
      <c r="CB350" s="138"/>
      <c r="CC350" s="143"/>
      <c r="CD350" s="146"/>
    </row>
    <row r="351" spans="1:82" s="137" customFormat="1" ht="12" customHeight="1">
      <c r="A351" s="360">
        <v>37</v>
      </c>
      <c r="B351" s="368" t="s">
        <v>472</v>
      </c>
      <c r="C351" s="370"/>
      <c r="D351" s="370"/>
      <c r="E351" s="371"/>
      <c r="F351" s="371"/>
      <c r="G351" s="362">
        <f t="shared" si="743"/>
        <v>2633296.77</v>
      </c>
      <c r="H351" s="356">
        <f t="shared" si="744"/>
        <v>0</v>
      </c>
      <c r="I351" s="365">
        <v>0</v>
      </c>
      <c r="J351" s="365">
        <v>0</v>
      </c>
      <c r="K351" s="365">
        <v>0</v>
      </c>
      <c r="L351" s="365">
        <v>0</v>
      </c>
      <c r="M351" s="365">
        <v>0</v>
      </c>
      <c r="N351" s="356">
        <v>0</v>
      </c>
      <c r="O351" s="356">
        <v>0</v>
      </c>
      <c r="P351" s="356">
        <v>0</v>
      </c>
      <c r="Q351" s="356">
        <v>0</v>
      </c>
      <c r="R351" s="356">
        <v>0</v>
      </c>
      <c r="S351" s="356">
        <v>0</v>
      </c>
      <c r="T351" s="366">
        <v>0</v>
      </c>
      <c r="U351" s="356">
        <v>0</v>
      </c>
      <c r="V351" s="371" t="s">
        <v>111</v>
      </c>
      <c r="W351" s="177">
        <v>647</v>
      </c>
      <c r="X351" s="356">
        <f t="shared" si="745"/>
        <v>2514798.42</v>
      </c>
      <c r="Y351" s="177">
        <v>0</v>
      </c>
      <c r="Z351" s="177">
        <v>0</v>
      </c>
      <c r="AA351" s="177">
        <v>0</v>
      </c>
      <c r="AB351" s="177">
        <v>0</v>
      </c>
      <c r="AC351" s="177">
        <v>0</v>
      </c>
      <c r="AD351" s="177">
        <v>0</v>
      </c>
      <c r="AE351" s="177">
        <v>0</v>
      </c>
      <c r="AF351" s="177">
        <v>0</v>
      </c>
      <c r="AG351" s="177">
        <v>0</v>
      </c>
      <c r="AH351" s="177">
        <v>0</v>
      </c>
      <c r="AI351" s="177">
        <v>0</v>
      </c>
      <c r="AJ351" s="177">
        <f t="shared" si="746"/>
        <v>78998.899999999994</v>
      </c>
      <c r="AK351" s="177">
        <f t="shared" si="747"/>
        <v>39499.449999999997</v>
      </c>
      <c r="AL351" s="177">
        <v>0</v>
      </c>
      <c r="AN351" s="138"/>
      <c r="AO351" s="138"/>
      <c r="AP351" s="138"/>
      <c r="AQ351" s="138"/>
      <c r="AR351" s="138"/>
      <c r="AS351" s="138"/>
      <c r="AT351" s="138"/>
      <c r="AU351" s="138"/>
      <c r="AV351" s="138"/>
      <c r="AW351" s="138"/>
      <c r="AX351" s="138"/>
      <c r="AY351" s="138"/>
      <c r="AZ351" s="138"/>
      <c r="BA351" s="138"/>
      <c r="BB351" s="138"/>
      <c r="BC351" s="138"/>
      <c r="BD351" s="138"/>
      <c r="BE351" s="138"/>
      <c r="BF351" s="138"/>
      <c r="BG351" s="138"/>
      <c r="BH351" s="138"/>
      <c r="BI351" s="138"/>
      <c r="BJ351" s="138"/>
      <c r="BK351" s="138"/>
      <c r="BL351" s="139"/>
      <c r="BM351" s="139"/>
      <c r="BN351" s="139"/>
      <c r="BO351" s="139"/>
      <c r="BP351" s="139"/>
      <c r="BQ351" s="139"/>
      <c r="BR351" s="139"/>
      <c r="BS351" s="139"/>
      <c r="BT351" s="139"/>
      <c r="BU351" s="139"/>
      <c r="BV351" s="139"/>
      <c r="BW351" s="139"/>
      <c r="BY351" s="140"/>
      <c r="BZ351" s="141"/>
      <c r="CA351" s="142"/>
      <c r="CB351" s="138"/>
      <c r="CC351" s="143"/>
      <c r="CD351" s="146"/>
    </row>
    <row r="352" spans="1:82" s="137" customFormat="1" ht="12" customHeight="1">
      <c r="A352" s="360">
        <v>38</v>
      </c>
      <c r="B352" s="368" t="s">
        <v>473</v>
      </c>
      <c r="C352" s="370"/>
      <c r="D352" s="370"/>
      <c r="E352" s="371"/>
      <c r="F352" s="371"/>
      <c r="G352" s="362">
        <f t="shared" si="743"/>
        <v>4773472.96</v>
      </c>
      <c r="H352" s="356">
        <f t="shared" si="744"/>
        <v>0</v>
      </c>
      <c r="I352" s="365">
        <v>0</v>
      </c>
      <c r="J352" s="365">
        <v>0</v>
      </c>
      <c r="K352" s="365">
        <v>0</v>
      </c>
      <c r="L352" s="365">
        <v>0</v>
      </c>
      <c r="M352" s="365">
        <v>0</v>
      </c>
      <c r="N352" s="356">
        <v>0</v>
      </c>
      <c r="O352" s="356">
        <v>0</v>
      </c>
      <c r="P352" s="356">
        <v>0</v>
      </c>
      <c r="Q352" s="356">
        <v>0</v>
      </c>
      <c r="R352" s="356">
        <v>0</v>
      </c>
      <c r="S352" s="356">
        <v>0</v>
      </c>
      <c r="T352" s="366">
        <v>0</v>
      </c>
      <c r="U352" s="356">
        <v>0</v>
      </c>
      <c r="V352" s="371" t="s">
        <v>112</v>
      </c>
      <c r="W352" s="177">
        <v>1182</v>
      </c>
      <c r="X352" s="356">
        <f t="shared" si="745"/>
        <v>4558666.68</v>
      </c>
      <c r="Y352" s="177">
        <v>0</v>
      </c>
      <c r="Z352" s="177">
        <v>0</v>
      </c>
      <c r="AA352" s="177">
        <v>0</v>
      </c>
      <c r="AB352" s="177">
        <v>0</v>
      </c>
      <c r="AC352" s="177">
        <v>0</v>
      </c>
      <c r="AD352" s="177">
        <v>0</v>
      </c>
      <c r="AE352" s="177">
        <v>0</v>
      </c>
      <c r="AF352" s="177">
        <v>0</v>
      </c>
      <c r="AG352" s="177">
        <v>0</v>
      </c>
      <c r="AH352" s="177">
        <v>0</v>
      </c>
      <c r="AI352" s="177">
        <v>0</v>
      </c>
      <c r="AJ352" s="177">
        <f t="shared" si="746"/>
        <v>143204.19</v>
      </c>
      <c r="AK352" s="177">
        <f t="shared" si="747"/>
        <v>71602.09</v>
      </c>
      <c r="AL352" s="177">
        <v>0</v>
      </c>
      <c r="AN352" s="138"/>
      <c r="AO352" s="138"/>
      <c r="AP352" s="138"/>
      <c r="AQ352" s="138"/>
      <c r="AR352" s="138"/>
      <c r="AS352" s="138"/>
      <c r="AT352" s="138"/>
      <c r="AU352" s="138"/>
      <c r="AV352" s="138"/>
      <c r="AW352" s="138"/>
      <c r="AX352" s="138"/>
      <c r="AY352" s="138"/>
      <c r="AZ352" s="138"/>
      <c r="BA352" s="138"/>
      <c r="BB352" s="138"/>
      <c r="BC352" s="138"/>
      <c r="BD352" s="138"/>
      <c r="BE352" s="138"/>
      <c r="BF352" s="138"/>
      <c r="BG352" s="138"/>
      <c r="BH352" s="138"/>
      <c r="BI352" s="138"/>
      <c r="BJ352" s="138"/>
      <c r="BK352" s="138"/>
      <c r="BL352" s="139"/>
      <c r="BM352" s="139"/>
      <c r="BN352" s="139"/>
      <c r="BO352" s="139"/>
      <c r="BP352" s="139"/>
      <c r="BQ352" s="139"/>
      <c r="BR352" s="139"/>
      <c r="BS352" s="139"/>
      <c r="BT352" s="139"/>
      <c r="BU352" s="139"/>
      <c r="BV352" s="139"/>
      <c r="BW352" s="139"/>
      <c r="BY352" s="140"/>
      <c r="BZ352" s="141"/>
      <c r="CA352" s="142"/>
      <c r="CB352" s="138"/>
      <c r="CC352" s="143"/>
      <c r="CD352" s="146"/>
    </row>
    <row r="353" spans="1:82" s="137" customFormat="1" ht="12" customHeight="1">
      <c r="A353" s="360">
        <v>39</v>
      </c>
      <c r="B353" s="368" t="s">
        <v>475</v>
      </c>
      <c r="C353" s="370"/>
      <c r="D353" s="370"/>
      <c r="E353" s="371"/>
      <c r="F353" s="371"/>
      <c r="G353" s="362">
        <f t="shared" si="743"/>
        <v>9816865.2599999998</v>
      </c>
      <c r="H353" s="356">
        <f t="shared" si="744"/>
        <v>0</v>
      </c>
      <c r="I353" s="365">
        <v>0</v>
      </c>
      <c r="J353" s="365">
        <v>0</v>
      </c>
      <c r="K353" s="365">
        <v>0</v>
      </c>
      <c r="L353" s="365">
        <v>0</v>
      </c>
      <c r="M353" s="365">
        <v>0</v>
      </c>
      <c r="N353" s="356">
        <v>0</v>
      </c>
      <c r="O353" s="356">
        <v>0</v>
      </c>
      <c r="P353" s="356">
        <v>0</v>
      </c>
      <c r="Q353" s="356">
        <v>0</v>
      </c>
      <c r="R353" s="356">
        <v>0</v>
      </c>
      <c r="S353" s="356">
        <v>0</v>
      </c>
      <c r="T353" s="366">
        <v>0</v>
      </c>
      <c r="U353" s="356">
        <v>0</v>
      </c>
      <c r="V353" s="371" t="s">
        <v>111</v>
      </c>
      <c r="W353" s="177">
        <v>2412</v>
      </c>
      <c r="X353" s="356">
        <f t="shared" si="745"/>
        <v>9375106.3200000003</v>
      </c>
      <c r="Y353" s="177">
        <v>0</v>
      </c>
      <c r="Z353" s="177">
        <v>0</v>
      </c>
      <c r="AA353" s="177">
        <v>0</v>
      </c>
      <c r="AB353" s="177">
        <v>0</v>
      </c>
      <c r="AC353" s="177">
        <v>0</v>
      </c>
      <c r="AD353" s="177">
        <v>0</v>
      </c>
      <c r="AE353" s="177">
        <v>0</v>
      </c>
      <c r="AF353" s="177">
        <v>0</v>
      </c>
      <c r="AG353" s="177">
        <v>0</v>
      </c>
      <c r="AH353" s="177">
        <v>0</v>
      </c>
      <c r="AI353" s="177">
        <v>0</v>
      </c>
      <c r="AJ353" s="177">
        <f t="shared" si="746"/>
        <v>294505.96000000002</v>
      </c>
      <c r="AK353" s="177">
        <f t="shared" si="747"/>
        <v>147252.98000000001</v>
      </c>
      <c r="AL353" s="177">
        <v>0</v>
      </c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38"/>
      <c r="AX353" s="138"/>
      <c r="AY353" s="138"/>
      <c r="AZ353" s="138"/>
      <c r="BA353" s="138"/>
      <c r="BB353" s="138"/>
      <c r="BC353" s="138"/>
      <c r="BD353" s="138"/>
      <c r="BE353" s="138"/>
      <c r="BF353" s="138"/>
      <c r="BG353" s="138"/>
      <c r="BH353" s="138"/>
      <c r="BI353" s="138"/>
      <c r="BJ353" s="138"/>
      <c r="BK353" s="138"/>
      <c r="BL353" s="139"/>
      <c r="BM353" s="139"/>
      <c r="BN353" s="139"/>
      <c r="BO353" s="139"/>
      <c r="BP353" s="139"/>
      <c r="BQ353" s="139"/>
      <c r="BR353" s="139"/>
      <c r="BS353" s="139"/>
      <c r="BT353" s="139"/>
      <c r="BU353" s="139"/>
      <c r="BV353" s="139"/>
      <c r="BW353" s="139"/>
      <c r="BY353" s="140"/>
      <c r="BZ353" s="141"/>
      <c r="CA353" s="142"/>
      <c r="CB353" s="138"/>
      <c r="CC353" s="143"/>
      <c r="CD353" s="146"/>
    </row>
    <row r="354" spans="1:82" s="137" customFormat="1" ht="12" customHeight="1">
      <c r="A354" s="360">
        <v>40</v>
      </c>
      <c r="B354" s="368" t="s">
        <v>368</v>
      </c>
      <c r="C354" s="362"/>
      <c r="D354" s="160"/>
      <c r="E354" s="364"/>
      <c r="F354" s="369"/>
      <c r="G354" s="362">
        <f>ROUND(H354+U354+X354+Z354+AB354+AD354+AF354+AH354+AI354+AJ354+AK354+AL354,2)</f>
        <v>3650777.97</v>
      </c>
      <c r="H354" s="356">
        <f>I354+K354+M354+O354+Q354+S354</f>
        <v>0</v>
      </c>
      <c r="I354" s="362">
        <v>0</v>
      </c>
      <c r="J354" s="362">
        <v>0</v>
      </c>
      <c r="K354" s="362">
        <v>0</v>
      </c>
      <c r="L354" s="362">
        <v>0</v>
      </c>
      <c r="M354" s="362">
        <v>0</v>
      </c>
      <c r="N354" s="356">
        <v>0</v>
      </c>
      <c r="O354" s="356">
        <v>0</v>
      </c>
      <c r="P354" s="356">
        <v>0</v>
      </c>
      <c r="Q354" s="356">
        <v>0</v>
      </c>
      <c r="R354" s="356">
        <v>0</v>
      </c>
      <c r="S354" s="356">
        <v>0</v>
      </c>
      <c r="T354" s="366">
        <v>0</v>
      </c>
      <c r="U354" s="356">
        <v>0</v>
      </c>
      <c r="V354" s="367" t="s">
        <v>112</v>
      </c>
      <c r="W354" s="356">
        <v>904</v>
      </c>
      <c r="X354" s="356">
        <f>ROUND(IF(V354="СК",3856.74,3886.86)*W354,2)</f>
        <v>3486492.96</v>
      </c>
      <c r="Y354" s="356">
        <v>0</v>
      </c>
      <c r="Z354" s="356">
        <v>0</v>
      </c>
      <c r="AA354" s="356">
        <v>0</v>
      </c>
      <c r="AB354" s="356">
        <v>0</v>
      </c>
      <c r="AC354" s="356">
        <v>0</v>
      </c>
      <c r="AD354" s="356">
        <v>0</v>
      </c>
      <c r="AE354" s="356">
        <v>0</v>
      </c>
      <c r="AF354" s="356">
        <v>0</v>
      </c>
      <c r="AG354" s="356">
        <v>0</v>
      </c>
      <c r="AH354" s="356">
        <v>0</v>
      </c>
      <c r="AI354" s="356">
        <v>0</v>
      </c>
      <c r="AJ354" s="177">
        <f>ROUND(X354/95.5*3,2)</f>
        <v>109523.34</v>
      </c>
      <c r="AK354" s="177">
        <f>ROUND(X354/95.5*1.5,2)</f>
        <v>54761.67</v>
      </c>
      <c r="AL354" s="177">
        <v>0</v>
      </c>
      <c r="AN354" s="138"/>
      <c r="AO354" s="138"/>
      <c r="AP354" s="138"/>
      <c r="AQ354" s="138"/>
      <c r="AR354" s="138"/>
      <c r="AS354" s="138"/>
      <c r="AT354" s="138"/>
      <c r="AU354" s="138"/>
      <c r="AV354" s="138"/>
      <c r="AW354" s="138"/>
      <c r="AX354" s="138"/>
      <c r="AY354" s="138"/>
      <c r="AZ354" s="138"/>
      <c r="BA354" s="138"/>
      <c r="BB354" s="138"/>
      <c r="BC354" s="138"/>
      <c r="BD354" s="138"/>
      <c r="BE354" s="138"/>
      <c r="BF354" s="138"/>
      <c r="BG354" s="138"/>
      <c r="BH354" s="138"/>
      <c r="BI354" s="138"/>
      <c r="BJ354" s="138"/>
      <c r="BK354" s="138"/>
      <c r="BL354" s="139"/>
      <c r="BM354" s="139"/>
      <c r="BN354" s="139"/>
      <c r="BO354" s="139"/>
      <c r="BP354" s="139"/>
      <c r="BQ354" s="139"/>
      <c r="BR354" s="139"/>
      <c r="BS354" s="139"/>
      <c r="BT354" s="139"/>
      <c r="BU354" s="139"/>
      <c r="BV354" s="139"/>
      <c r="BW354" s="139"/>
      <c r="BY354" s="140"/>
      <c r="BZ354" s="141"/>
      <c r="CA354" s="142"/>
      <c r="CB354" s="138"/>
      <c r="CC354" s="143"/>
    </row>
    <row r="355" spans="1:82" s="137" customFormat="1" ht="12" customHeight="1">
      <c r="A355" s="360">
        <v>41</v>
      </c>
      <c r="B355" s="368" t="s">
        <v>477</v>
      </c>
      <c r="C355" s="370"/>
      <c r="D355" s="370"/>
      <c r="E355" s="371"/>
      <c r="F355" s="371"/>
      <c r="G355" s="362">
        <f t="shared" si="743"/>
        <v>3880970.82</v>
      </c>
      <c r="H355" s="356">
        <f t="shared" si="744"/>
        <v>0</v>
      </c>
      <c r="I355" s="365">
        <v>0</v>
      </c>
      <c r="J355" s="365">
        <v>0</v>
      </c>
      <c r="K355" s="365">
        <v>0</v>
      </c>
      <c r="L355" s="365">
        <v>0</v>
      </c>
      <c r="M355" s="365">
        <v>0</v>
      </c>
      <c r="N355" s="356">
        <v>0</v>
      </c>
      <c r="O355" s="356">
        <v>0</v>
      </c>
      <c r="P355" s="356">
        <v>0</v>
      </c>
      <c r="Q355" s="356">
        <v>0</v>
      </c>
      <c r="R355" s="356">
        <v>0</v>
      </c>
      <c r="S355" s="356">
        <v>0</v>
      </c>
      <c r="T355" s="366">
        <v>0</v>
      </c>
      <c r="U355" s="356">
        <v>0</v>
      </c>
      <c r="V355" s="371" t="s">
        <v>112</v>
      </c>
      <c r="W355" s="177">
        <v>961</v>
      </c>
      <c r="X355" s="356">
        <f t="shared" si="745"/>
        <v>3706327.14</v>
      </c>
      <c r="Y355" s="177">
        <v>0</v>
      </c>
      <c r="Z355" s="177">
        <v>0</v>
      </c>
      <c r="AA355" s="177">
        <v>0</v>
      </c>
      <c r="AB355" s="177">
        <v>0</v>
      </c>
      <c r="AC355" s="177">
        <v>0</v>
      </c>
      <c r="AD355" s="177">
        <v>0</v>
      </c>
      <c r="AE355" s="177">
        <v>0</v>
      </c>
      <c r="AF355" s="177">
        <v>0</v>
      </c>
      <c r="AG355" s="177">
        <v>0</v>
      </c>
      <c r="AH355" s="177">
        <v>0</v>
      </c>
      <c r="AI355" s="177">
        <v>0</v>
      </c>
      <c r="AJ355" s="177">
        <f t="shared" si="746"/>
        <v>116429.12</v>
      </c>
      <c r="AK355" s="177">
        <f t="shared" si="747"/>
        <v>58214.559999999998</v>
      </c>
      <c r="AL355" s="177">
        <v>0</v>
      </c>
      <c r="AN355" s="138"/>
      <c r="AO355" s="138"/>
      <c r="AP355" s="138"/>
      <c r="AQ355" s="138"/>
      <c r="AR355" s="138"/>
      <c r="AS355" s="138"/>
      <c r="AT355" s="138"/>
      <c r="AU355" s="138"/>
      <c r="AV355" s="138"/>
      <c r="AW355" s="138"/>
      <c r="AX355" s="138"/>
      <c r="AY355" s="138"/>
      <c r="AZ355" s="138"/>
      <c r="BA355" s="138"/>
      <c r="BB355" s="138"/>
      <c r="BC355" s="138"/>
      <c r="BD355" s="138"/>
      <c r="BE355" s="138"/>
      <c r="BF355" s="138"/>
      <c r="BG355" s="138"/>
      <c r="BH355" s="138"/>
      <c r="BI355" s="138"/>
      <c r="BJ355" s="138"/>
      <c r="BK355" s="138"/>
      <c r="BL355" s="139"/>
      <c r="BM355" s="139"/>
      <c r="BN355" s="139"/>
      <c r="BO355" s="139"/>
      <c r="BP355" s="139"/>
      <c r="BQ355" s="139"/>
      <c r="BR355" s="139"/>
      <c r="BS355" s="139"/>
      <c r="BT355" s="139"/>
      <c r="BU355" s="139"/>
      <c r="BV355" s="139"/>
      <c r="BW355" s="139"/>
      <c r="BY355" s="140"/>
      <c r="BZ355" s="141"/>
      <c r="CA355" s="142"/>
      <c r="CB355" s="138"/>
      <c r="CC355" s="143"/>
      <c r="CD355" s="146"/>
    </row>
    <row r="356" spans="1:82" s="137" customFormat="1" ht="12" customHeight="1">
      <c r="A356" s="360">
        <v>42</v>
      </c>
      <c r="B356" s="368" t="s">
        <v>484</v>
      </c>
      <c r="C356" s="370"/>
      <c r="D356" s="370"/>
      <c r="E356" s="371"/>
      <c r="F356" s="371"/>
      <c r="G356" s="362">
        <f t="shared" si="743"/>
        <v>2649237.11</v>
      </c>
      <c r="H356" s="356">
        <f t="shared" si="744"/>
        <v>0</v>
      </c>
      <c r="I356" s="365">
        <v>0</v>
      </c>
      <c r="J356" s="365">
        <v>0</v>
      </c>
      <c r="K356" s="365">
        <v>0</v>
      </c>
      <c r="L356" s="365">
        <v>0</v>
      </c>
      <c r="M356" s="365">
        <v>0</v>
      </c>
      <c r="N356" s="356">
        <v>0</v>
      </c>
      <c r="O356" s="356">
        <v>0</v>
      </c>
      <c r="P356" s="356">
        <v>0</v>
      </c>
      <c r="Q356" s="356">
        <v>0</v>
      </c>
      <c r="R356" s="356">
        <v>0</v>
      </c>
      <c r="S356" s="356">
        <v>0</v>
      </c>
      <c r="T356" s="366">
        <v>0</v>
      </c>
      <c r="U356" s="356">
        <v>0</v>
      </c>
      <c r="V356" s="371" t="s">
        <v>112</v>
      </c>
      <c r="W356" s="177">
        <v>656</v>
      </c>
      <c r="X356" s="356">
        <f t="shared" si="745"/>
        <v>2530021.44</v>
      </c>
      <c r="Y356" s="177">
        <v>0</v>
      </c>
      <c r="Z356" s="177">
        <v>0</v>
      </c>
      <c r="AA356" s="177">
        <v>0</v>
      </c>
      <c r="AB356" s="177">
        <v>0</v>
      </c>
      <c r="AC356" s="177">
        <v>0</v>
      </c>
      <c r="AD356" s="177">
        <v>0</v>
      </c>
      <c r="AE356" s="177">
        <v>0</v>
      </c>
      <c r="AF356" s="177">
        <v>0</v>
      </c>
      <c r="AG356" s="177">
        <v>0</v>
      </c>
      <c r="AH356" s="177">
        <v>0</v>
      </c>
      <c r="AI356" s="177">
        <v>0</v>
      </c>
      <c r="AJ356" s="177">
        <f t="shared" si="746"/>
        <v>79477.11</v>
      </c>
      <c r="AK356" s="177">
        <f t="shared" si="747"/>
        <v>39738.559999999998</v>
      </c>
      <c r="AL356" s="177">
        <v>0</v>
      </c>
      <c r="AN356" s="138"/>
      <c r="AO356" s="138"/>
      <c r="AP356" s="138"/>
      <c r="AQ356" s="138"/>
      <c r="AR356" s="138"/>
      <c r="AS356" s="138"/>
      <c r="AT356" s="138"/>
      <c r="AU356" s="138"/>
      <c r="AV356" s="138"/>
      <c r="AW356" s="138"/>
      <c r="AX356" s="138"/>
      <c r="AY356" s="138"/>
      <c r="AZ356" s="138"/>
      <c r="BA356" s="138"/>
      <c r="BB356" s="138"/>
      <c r="BC356" s="138"/>
      <c r="BD356" s="138"/>
      <c r="BE356" s="138"/>
      <c r="BF356" s="138"/>
      <c r="BG356" s="138"/>
      <c r="BH356" s="138"/>
      <c r="BI356" s="138"/>
      <c r="BJ356" s="138"/>
      <c r="BK356" s="138"/>
      <c r="BL356" s="139"/>
      <c r="BM356" s="139"/>
      <c r="BN356" s="139"/>
      <c r="BO356" s="139"/>
      <c r="BP356" s="139"/>
      <c r="BQ356" s="139"/>
      <c r="BR356" s="139"/>
      <c r="BS356" s="139"/>
      <c r="BT356" s="139"/>
      <c r="BU356" s="139"/>
      <c r="BV356" s="139"/>
      <c r="BW356" s="139"/>
      <c r="BY356" s="140"/>
      <c r="BZ356" s="141"/>
      <c r="CA356" s="142"/>
      <c r="CB356" s="138"/>
      <c r="CC356" s="143"/>
      <c r="CD356" s="146"/>
    </row>
    <row r="357" spans="1:82" s="137" customFormat="1" ht="24.75" customHeight="1">
      <c r="A357" s="360">
        <v>43</v>
      </c>
      <c r="B357" s="368" t="s">
        <v>344</v>
      </c>
      <c r="C357" s="362"/>
      <c r="D357" s="160"/>
      <c r="E357" s="364"/>
      <c r="F357" s="369"/>
      <c r="G357" s="362">
        <f t="shared" si="743"/>
        <v>2205005.2799999998</v>
      </c>
      <c r="H357" s="356">
        <f t="shared" si="744"/>
        <v>0</v>
      </c>
      <c r="I357" s="362">
        <v>0</v>
      </c>
      <c r="J357" s="362">
        <v>0</v>
      </c>
      <c r="K357" s="362">
        <v>0</v>
      </c>
      <c r="L357" s="362">
        <v>0</v>
      </c>
      <c r="M357" s="362">
        <v>0</v>
      </c>
      <c r="N357" s="356">
        <v>0</v>
      </c>
      <c r="O357" s="356">
        <v>0</v>
      </c>
      <c r="P357" s="356">
        <v>0</v>
      </c>
      <c r="Q357" s="356">
        <v>0</v>
      </c>
      <c r="R357" s="356">
        <v>0</v>
      </c>
      <c r="S357" s="356">
        <v>0</v>
      </c>
      <c r="T357" s="366">
        <v>0</v>
      </c>
      <c r="U357" s="356">
        <v>0</v>
      </c>
      <c r="V357" s="367" t="s">
        <v>112</v>
      </c>
      <c r="W357" s="356">
        <v>546</v>
      </c>
      <c r="X357" s="356">
        <f t="shared" si="745"/>
        <v>2105780.04</v>
      </c>
      <c r="Y357" s="356">
        <v>0</v>
      </c>
      <c r="Z357" s="356">
        <v>0</v>
      </c>
      <c r="AA357" s="356">
        <v>0</v>
      </c>
      <c r="AB357" s="356">
        <v>0</v>
      </c>
      <c r="AC357" s="356">
        <v>0</v>
      </c>
      <c r="AD357" s="356">
        <v>0</v>
      </c>
      <c r="AE357" s="356">
        <v>0</v>
      </c>
      <c r="AF357" s="356">
        <v>0</v>
      </c>
      <c r="AG357" s="356">
        <v>0</v>
      </c>
      <c r="AH357" s="356">
        <v>0</v>
      </c>
      <c r="AI357" s="356">
        <v>0</v>
      </c>
      <c r="AJ357" s="177">
        <f t="shared" si="746"/>
        <v>66150.16</v>
      </c>
      <c r="AK357" s="177">
        <f t="shared" si="747"/>
        <v>33075.08</v>
      </c>
      <c r="AL357" s="177">
        <v>0</v>
      </c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38"/>
      <c r="AX357" s="138"/>
      <c r="AY357" s="138"/>
      <c r="AZ357" s="138"/>
      <c r="BA357" s="138"/>
      <c r="BB357" s="138"/>
      <c r="BC357" s="138"/>
      <c r="BD357" s="138"/>
      <c r="BE357" s="138"/>
      <c r="BF357" s="138"/>
      <c r="BG357" s="138"/>
      <c r="BH357" s="138"/>
      <c r="BI357" s="138"/>
      <c r="BJ357" s="138"/>
      <c r="BK357" s="138"/>
      <c r="BL357" s="139"/>
      <c r="BM357" s="139"/>
      <c r="BN357" s="139"/>
      <c r="BO357" s="139"/>
      <c r="BP357" s="139"/>
      <c r="BQ357" s="139"/>
      <c r="BR357" s="139"/>
      <c r="BS357" s="139"/>
      <c r="BT357" s="139"/>
      <c r="BU357" s="139"/>
      <c r="BV357" s="139"/>
      <c r="BW357" s="139"/>
      <c r="BY357" s="140"/>
      <c r="BZ357" s="141"/>
      <c r="CA357" s="142"/>
      <c r="CB357" s="138"/>
      <c r="CC357" s="143"/>
    </row>
    <row r="358" spans="1:82" s="137" customFormat="1" ht="12" customHeight="1">
      <c r="A358" s="360">
        <v>44</v>
      </c>
      <c r="B358" s="368" t="s">
        <v>495</v>
      </c>
      <c r="C358" s="370"/>
      <c r="D358" s="370"/>
      <c r="E358" s="371"/>
      <c r="F358" s="371"/>
      <c r="G358" s="362">
        <f t="shared" si="743"/>
        <v>2402890.37</v>
      </c>
      <c r="H358" s="356">
        <f t="shared" si="744"/>
        <v>0</v>
      </c>
      <c r="I358" s="365">
        <v>0</v>
      </c>
      <c r="J358" s="365">
        <v>0</v>
      </c>
      <c r="K358" s="365">
        <v>0</v>
      </c>
      <c r="L358" s="365">
        <v>0</v>
      </c>
      <c r="M358" s="365">
        <v>0</v>
      </c>
      <c r="N358" s="356">
        <v>0</v>
      </c>
      <c r="O358" s="356">
        <v>0</v>
      </c>
      <c r="P358" s="356">
        <v>0</v>
      </c>
      <c r="Q358" s="356">
        <v>0</v>
      </c>
      <c r="R358" s="356">
        <v>0</v>
      </c>
      <c r="S358" s="356">
        <v>0</v>
      </c>
      <c r="T358" s="366">
        <v>0</v>
      </c>
      <c r="U358" s="356">
        <v>0</v>
      </c>
      <c r="V358" s="371" t="s">
        <v>112</v>
      </c>
      <c r="W358" s="177">
        <v>595</v>
      </c>
      <c r="X358" s="356">
        <f t="shared" si="745"/>
        <v>2294760.2999999998</v>
      </c>
      <c r="Y358" s="177">
        <v>0</v>
      </c>
      <c r="Z358" s="177">
        <v>0</v>
      </c>
      <c r="AA358" s="177">
        <v>0</v>
      </c>
      <c r="AB358" s="177">
        <v>0</v>
      </c>
      <c r="AC358" s="177">
        <v>0</v>
      </c>
      <c r="AD358" s="177">
        <v>0</v>
      </c>
      <c r="AE358" s="177">
        <v>0</v>
      </c>
      <c r="AF358" s="177">
        <v>0</v>
      </c>
      <c r="AG358" s="177">
        <v>0</v>
      </c>
      <c r="AH358" s="177">
        <v>0</v>
      </c>
      <c r="AI358" s="177">
        <v>0</v>
      </c>
      <c r="AJ358" s="177">
        <f t="shared" si="746"/>
        <v>72086.710000000006</v>
      </c>
      <c r="AK358" s="177">
        <f t="shared" si="747"/>
        <v>36043.360000000001</v>
      </c>
      <c r="AL358" s="177">
        <v>0</v>
      </c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38"/>
      <c r="AX358" s="138"/>
      <c r="AY358" s="138"/>
      <c r="AZ358" s="138"/>
      <c r="BA358" s="138"/>
      <c r="BB358" s="138"/>
      <c r="BC358" s="138"/>
      <c r="BD358" s="138"/>
      <c r="BE358" s="138"/>
      <c r="BF358" s="138"/>
      <c r="BG358" s="138"/>
      <c r="BH358" s="138"/>
      <c r="BI358" s="138"/>
      <c r="BJ358" s="138"/>
      <c r="BK358" s="138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Y358" s="140"/>
      <c r="BZ358" s="141"/>
      <c r="CA358" s="142"/>
      <c r="CB358" s="138"/>
      <c r="CC358" s="143"/>
      <c r="CD358" s="146"/>
    </row>
    <row r="359" spans="1:82" s="137" customFormat="1" ht="12" customHeight="1">
      <c r="A359" s="360">
        <v>45</v>
      </c>
      <c r="B359" s="368" t="s">
        <v>496</v>
      </c>
      <c r="C359" s="370"/>
      <c r="D359" s="370"/>
      <c r="E359" s="371"/>
      <c r="F359" s="371"/>
      <c r="G359" s="362">
        <f t="shared" si="743"/>
        <v>2170943.58</v>
      </c>
      <c r="H359" s="356">
        <f t="shared" si="744"/>
        <v>0</v>
      </c>
      <c r="I359" s="365">
        <v>0</v>
      </c>
      <c r="J359" s="365">
        <v>0</v>
      </c>
      <c r="K359" s="365">
        <v>0</v>
      </c>
      <c r="L359" s="365">
        <v>0</v>
      </c>
      <c r="M359" s="365">
        <v>0</v>
      </c>
      <c r="N359" s="356">
        <v>0</v>
      </c>
      <c r="O359" s="356">
        <v>0</v>
      </c>
      <c r="P359" s="356">
        <v>0</v>
      </c>
      <c r="Q359" s="356">
        <v>0</v>
      </c>
      <c r="R359" s="356">
        <v>0</v>
      </c>
      <c r="S359" s="356">
        <v>0</v>
      </c>
      <c r="T359" s="366">
        <v>0</v>
      </c>
      <c r="U359" s="356">
        <v>0</v>
      </c>
      <c r="V359" s="371" t="s">
        <v>111</v>
      </c>
      <c r="W359" s="177">
        <v>533.4</v>
      </c>
      <c r="X359" s="356">
        <f t="shared" si="745"/>
        <v>2073251.12</v>
      </c>
      <c r="Y359" s="177">
        <v>0</v>
      </c>
      <c r="Z359" s="177">
        <v>0</v>
      </c>
      <c r="AA359" s="177">
        <v>0</v>
      </c>
      <c r="AB359" s="177">
        <v>0</v>
      </c>
      <c r="AC359" s="177">
        <v>0</v>
      </c>
      <c r="AD359" s="177">
        <v>0</v>
      </c>
      <c r="AE359" s="177">
        <v>0</v>
      </c>
      <c r="AF359" s="177">
        <v>0</v>
      </c>
      <c r="AG359" s="177">
        <v>0</v>
      </c>
      <c r="AH359" s="177">
        <v>0</v>
      </c>
      <c r="AI359" s="177">
        <v>0</v>
      </c>
      <c r="AJ359" s="177">
        <f t="shared" si="746"/>
        <v>65128.31</v>
      </c>
      <c r="AK359" s="177">
        <f t="shared" si="747"/>
        <v>32564.15</v>
      </c>
      <c r="AL359" s="177">
        <v>0</v>
      </c>
      <c r="AN359" s="138"/>
      <c r="AO359" s="138"/>
      <c r="AP359" s="138"/>
      <c r="AQ359" s="138"/>
      <c r="AR359" s="138"/>
      <c r="AS359" s="138"/>
      <c r="AT359" s="138"/>
      <c r="AU359" s="138"/>
      <c r="AV359" s="138"/>
      <c r="AW359" s="138"/>
      <c r="AX359" s="138"/>
      <c r="AY359" s="138"/>
      <c r="AZ359" s="138"/>
      <c r="BA359" s="138"/>
      <c r="BB359" s="138"/>
      <c r="BC359" s="138"/>
      <c r="BD359" s="138"/>
      <c r="BE359" s="138"/>
      <c r="BF359" s="138"/>
      <c r="BG359" s="138"/>
      <c r="BH359" s="138"/>
      <c r="BI359" s="138"/>
      <c r="BJ359" s="138"/>
      <c r="BK359" s="138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139"/>
      <c r="BV359" s="139"/>
      <c r="BW359" s="139"/>
      <c r="BY359" s="140"/>
      <c r="BZ359" s="141"/>
      <c r="CA359" s="142"/>
      <c r="CB359" s="138"/>
      <c r="CC359" s="143"/>
      <c r="CD359" s="146"/>
    </row>
    <row r="360" spans="1:82" s="137" customFormat="1" ht="12" customHeight="1">
      <c r="A360" s="360">
        <v>46</v>
      </c>
      <c r="B360" s="368" t="s">
        <v>497</v>
      </c>
      <c r="C360" s="370"/>
      <c r="D360" s="370"/>
      <c r="E360" s="371"/>
      <c r="F360" s="371"/>
      <c r="G360" s="362">
        <f t="shared" si="743"/>
        <v>4558411.7300000004</v>
      </c>
      <c r="H360" s="356">
        <f t="shared" si="744"/>
        <v>0</v>
      </c>
      <c r="I360" s="365">
        <v>0</v>
      </c>
      <c r="J360" s="365">
        <v>0</v>
      </c>
      <c r="K360" s="365">
        <v>0</v>
      </c>
      <c r="L360" s="365">
        <v>0</v>
      </c>
      <c r="M360" s="365">
        <v>0</v>
      </c>
      <c r="N360" s="356">
        <v>0</v>
      </c>
      <c r="O360" s="356">
        <v>0</v>
      </c>
      <c r="P360" s="356">
        <v>0</v>
      </c>
      <c r="Q360" s="356">
        <v>0</v>
      </c>
      <c r="R360" s="356">
        <v>0</v>
      </c>
      <c r="S360" s="356">
        <v>0</v>
      </c>
      <c r="T360" s="366">
        <v>0</v>
      </c>
      <c r="U360" s="356">
        <v>0</v>
      </c>
      <c r="V360" s="371" t="s">
        <v>111</v>
      </c>
      <c r="W360" s="177">
        <v>1120</v>
      </c>
      <c r="X360" s="356">
        <f t="shared" si="745"/>
        <v>4353283.2</v>
      </c>
      <c r="Y360" s="177">
        <v>0</v>
      </c>
      <c r="Z360" s="177">
        <v>0</v>
      </c>
      <c r="AA360" s="177">
        <v>0</v>
      </c>
      <c r="AB360" s="177">
        <v>0</v>
      </c>
      <c r="AC360" s="177">
        <v>0</v>
      </c>
      <c r="AD360" s="177">
        <v>0</v>
      </c>
      <c r="AE360" s="177">
        <v>0</v>
      </c>
      <c r="AF360" s="177">
        <v>0</v>
      </c>
      <c r="AG360" s="177">
        <v>0</v>
      </c>
      <c r="AH360" s="177">
        <v>0</v>
      </c>
      <c r="AI360" s="177">
        <v>0</v>
      </c>
      <c r="AJ360" s="177">
        <f t="shared" si="746"/>
        <v>136752.35</v>
      </c>
      <c r="AK360" s="177">
        <f t="shared" si="747"/>
        <v>68376.179999999993</v>
      </c>
      <c r="AL360" s="177">
        <v>0</v>
      </c>
      <c r="AN360" s="138"/>
      <c r="AO360" s="138"/>
      <c r="AP360" s="138"/>
      <c r="AQ360" s="138"/>
      <c r="AR360" s="138"/>
      <c r="AS360" s="138"/>
      <c r="AT360" s="138"/>
      <c r="AU360" s="138"/>
      <c r="AV360" s="138"/>
      <c r="AW360" s="138"/>
      <c r="AX360" s="138"/>
      <c r="AY360" s="138"/>
      <c r="AZ360" s="138"/>
      <c r="BA360" s="138"/>
      <c r="BB360" s="138"/>
      <c r="BC360" s="138"/>
      <c r="BD360" s="138"/>
      <c r="BE360" s="138"/>
      <c r="BF360" s="138"/>
      <c r="BG360" s="138"/>
      <c r="BH360" s="138"/>
      <c r="BI360" s="138"/>
      <c r="BJ360" s="138"/>
      <c r="BK360" s="138"/>
      <c r="BL360" s="139"/>
      <c r="BM360" s="139"/>
      <c r="BN360" s="139"/>
      <c r="BO360" s="139"/>
      <c r="BP360" s="139"/>
      <c r="BQ360" s="139"/>
      <c r="BR360" s="139"/>
      <c r="BS360" s="139"/>
      <c r="BT360" s="139"/>
      <c r="BU360" s="139"/>
      <c r="BV360" s="139"/>
      <c r="BW360" s="139"/>
      <c r="BY360" s="140"/>
      <c r="BZ360" s="141"/>
      <c r="CA360" s="142"/>
      <c r="CB360" s="138"/>
      <c r="CC360" s="143"/>
      <c r="CD360" s="146"/>
    </row>
    <row r="361" spans="1:82" s="137" customFormat="1" ht="12" customHeight="1">
      <c r="A361" s="360">
        <v>47</v>
      </c>
      <c r="B361" s="368" t="s">
        <v>488</v>
      </c>
      <c r="C361" s="370"/>
      <c r="D361" s="370"/>
      <c r="E361" s="371"/>
      <c r="F361" s="371"/>
      <c r="G361" s="362">
        <f t="shared" si="743"/>
        <v>2867314.56</v>
      </c>
      <c r="H361" s="356">
        <f t="shared" si="744"/>
        <v>0</v>
      </c>
      <c r="I361" s="365">
        <v>0</v>
      </c>
      <c r="J361" s="365">
        <v>0</v>
      </c>
      <c r="K361" s="365">
        <v>0</v>
      </c>
      <c r="L361" s="365">
        <v>0</v>
      </c>
      <c r="M361" s="365">
        <v>0</v>
      </c>
      <c r="N361" s="356">
        <v>0</v>
      </c>
      <c r="O361" s="356">
        <v>0</v>
      </c>
      <c r="P361" s="356">
        <v>0</v>
      </c>
      <c r="Q361" s="356">
        <v>0</v>
      </c>
      <c r="R361" s="356">
        <v>0</v>
      </c>
      <c r="S361" s="356">
        <v>0</v>
      </c>
      <c r="T361" s="366">
        <v>0</v>
      </c>
      <c r="U361" s="356">
        <v>0</v>
      </c>
      <c r="V361" s="371" t="s">
        <v>112</v>
      </c>
      <c r="W361" s="177">
        <v>710</v>
      </c>
      <c r="X361" s="356">
        <f t="shared" si="745"/>
        <v>2738285.4</v>
      </c>
      <c r="Y361" s="177">
        <v>0</v>
      </c>
      <c r="Z361" s="177">
        <v>0</v>
      </c>
      <c r="AA361" s="177">
        <v>0</v>
      </c>
      <c r="AB361" s="177">
        <v>0</v>
      </c>
      <c r="AC361" s="177">
        <v>0</v>
      </c>
      <c r="AD361" s="177">
        <v>0</v>
      </c>
      <c r="AE361" s="177">
        <v>0</v>
      </c>
      <c r="AF361" s="177">
        <v>0</v>
      </c>
      <c r="AG361" s="177">
        <v>0</v>
      </c>
      <c r="AH361" s="177">
        <v>0</v>
      </c>
      <c r="AI361" s="177">
        <v>0</v>
      </c>
      <c r="AJ361" s="177">
        <f t="shared" si="746"/>
        <v>86019.44</v>
      </c>
      <c r="AK361" s="177">
        <f t="shared" si="747"/>
        <v>43009.72</v>
      </c>
      <c r="AL361" s="177">
        <v>0</v>
      </c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38"/>
      <c r="AX361" s="138"/>
      <c r="AY361" s="138"/>
      <c r="AZ361" s="138"/>
      <c r="BA361" s="138"/>
      <c r="BB361" s="138"/>
      <c r="BC361" s="138"/>
      <c r="BD361" s="138"/>
      <c r="BE361" s="138"/>
      <c r="BF361" s="138"/>
      <c r="BG361" s="138"/>
      <c r="BH361" s="138"/>
      <c r="BI361" s="138"/>
      <c r="BJ361" s="138"/>
      <c r="BK361" s="138"/>
      <c r="BL361" s="139"/>
      <c r="BM361" s="139"/>
      <c r="BN361" s="139"/>
      <c r="BO361" s="139"/>
      <c r="BP361" s="139"/>
      <c r="BQ361" s="139"/>
      <c r="BR361" s="139"/>
      <c r="BS361" s="139"/>
      <c r="BT361" s="139"/>
      <c r="BU361" s="139"/>
      <c r="BV361" s="139"/>
      <c r="BW361" s="139"/>
      <c r="BY361" s="140"/>
      <c r="BZ361" s="141"/>
      <c r="CA361" s="142"/>
      <c r="CB361" s="138"/>
      <c r="CC361" s="143"/>
      <c r="CD361" s="146"/>
    </row>
    <row r="362" spans="1:82" s="137" customFormat="1" ht="12" customHeight="1">
      <c r="A362" s="360">
        <v>48</v>
      </c>
      <c r="B362" s="368" t="s">
        <v>498</v>
      </c>
      <c r="C362" s="370"/>
      <c r="D362" s="370"/>
      <c r="E362" s="371"/>
      <c r="F362" s="371"/>
      <c r="G362" s="362">
        <f t="shared" si="743"/>
        <v>3695569.51</v>
      </c>
      <c r="H362" s="356">
        <f t="shared" si="744"/>
        <v>0</v>
      </c>
      <c r="I362" s="365">
        <v>0</v>
      </c>
      <c r="J362" s="365">
        <v>0</v>
      </c>
      <c r="K362" s="365">
        <v>0</v>
      </c>
      <c r="L362" s="365">
        <v>0</v>
      </c>
      <c r="M362" s="365">
        <v>0</v>
      </c>
      <c r="N362" s="356">
        <v>0</v>
      </c>
      <c r="O362" s="356">
        <v>0</v>
      </c>
      <c r="P362" s="356">
        <v>0</v>
      </c>
      <c r="Q362" s="356">
        <v>0</v>
      </c>
      <c r="R362" s="356">
        <v>0</v>
      </c>
      <c r="S362" s="356">
        <v>0</v>
      </c>
      <c r="T362" s="366">
        <v>0</v>
      </c>
      <c r="U362" s="356">
        <v>0</v>
      </c>
      <c r="V362" s="371" t="s">
        <v>111</v>
      </c>
      <c r="W362" s="177">
        <v>908</v>
      </c>
      <c r="X362" s="356">
        <f t="shared" si="745"/>
        <v>3529268.88</v>
      </c>
      <c r="Y362" s="177">
        <v>0</v>
      </c>
      <c r="Z362" s="177">
        <v>0</v>
      </c>
      <c r="AA362" s="177">
        <v>0</v>
      </c>
      <c r="AB362" s="177">
        <v>0</v>
      </c>
      <c r="AC362" s="177">
        <v>0</v>
      </c>
      <c r="AD362" s="177">
        <v>0</v>
      </c>
      <c r="AE362" s="177">
        <v>0</v>
      </c>
      <c r="AF362" s="177">
        <v>0</v>
      </c>
      <c r="AG362" s="177">
        <v>0</v>
      </c>
      <c r="AH362" s="177">
        <v>0</v>
      </c>
      <c r="AI362" s="177">
        <v>0</v>
      </c>
      <c r="AJ362" s="177">
        <f t="shared" si="746"/>
        <v>110867.09</v>
      </c>
      <c r="AK362" s="177">
        <f t="shared" si="747"/>
        <v>55433.54</v>
      </c>
      <c r="AL362" s="177">
        <v>0</v>
      </c>
      <c r="AN362" s="138"/>
      <c r="AO362" s="138"/>
      <c r="AP362" s="138"/>
      <c r="AQ362" s="138"/>
      <c r="AR362" s="138"/>
      <c r="AS362" s="138"/>
      <c r="AT362" s="138"/>
      <c r="AU362" s="138"/>
      <c r="AV362" s="138"/>
      <c r="AW362" s="138"/>
      <c r="AX362" s="138"/>
      <c r="AY362" s="138"/>
      <c r="AZ362" s="138"/>
      <c r="BA362" s="138"/>
      <c r="BB362" s="138"/>
      <c r="BC362" s="138"/>
      <c r="BD362" s="138"/>
      <c r="BE362" s="138"/>
      <c r="BF362" s="138"/>
      <c r="BG362" s="138"/>
      <c r="BH362" s="138"/>
      <c r="BI362" s="138"/>
      <c r="BJ362" s="138"/>
      <c r="BK362" s="138"/>
      <c r="BL362" s="139"/>
      <c r="BM362" s="139"/>
      <c r="BN362" s="139"/>
      <c r="BO362" s="139"/>
      <c r="BP362" s="139"/>
      <c r="BQ362" s="139"/>
      <c r="BR362" s="139"/>
      <c r="BS362" s="139"/>
      <c r="BT362" s="139"/>
      <c r="BU362" s="139"/>
      <c r="BV362" s="139"/>
      <c r="BW362" s="139"/>
      <c r="BY362" s="140"/>
      <c r="BZ362" s="141"/>
      <c r="CA362" s="142"/>
      <c r="CB362" s="138"/>
      <c r="CC362" s="143"/>
      <c r="CD362" s="146"/>
    </row>
    <row r="363" spans="1:82" s="137" customFormat="1" ht="12" customHeight="1">
      <c r="A363" s="360">
        <v>49</v>
      </c>
      <c r="B363" s="368" t="s">
        <v>499</v>
      </c>
      <c r="C363" s="370"/>
      <c r="D363" s="370"/>
      <c r="E363" s="371"/>
      <c r="F363" s="371"/>
      <c r="G363" s="362">
        <f t="shared" si="743"/>
        <v>3663009.42</v>
      </c>
      <c r="H363" s="356">
        <f t="shared" si="744"/>
        <v>0</v>
      </c>
      <c r="I363" s="365">
        <v>0</v>
      </c>
      <c r="J363" s="365">
        <v>0</v>
      </c>
      <c r="K363" s="365">
        <v>0</v>
      </c>
      <c r="L363" s="365">
        <v>0</v>
      </c>
      <c r="M363" s="365">
        <v>0</v>
      </c>
      <c r="N363" s="356">
        <v>0</v>
      </c>
      <c r="O363" s="356">
        <v>0</v>
      </c>
      <c r="P363" s="356">
        <v>0</v>
      </c>
      <c r="Q363" s="356">
        <v>0</v>
      </c>
      <c r="R363" s="356">
        <v>0</v>
      </c>
      <c r="S363" s="356">
        <v>0</v>
      </c>
      <c r="T363" s="366">
        <v>0</v>
      </c>
      <c r="U363" s="356">
        <v>0</v>
      </c>
      <c r="V363" s="371" t="s">
        <v>111</v>
      </c>
      <c r="W363" s="177">
        <v>900</v>
      </c>
      <c r="X363" s="356">
        <f t="shared" si="745"/>
        <v>3498174</v>
      </c>
      <c r="Y363" s="177">
        <v>0</v>
      </c>
      <c r="Z363" s="177">
        <v>0</v>
      </c>
      <c r="AA363" s="177">
        <v>0</v>
      </c>
      <c r="AB363" s="177">
        <v>0</v>
      </c>
      <c r="AC363" s="177">
        <v>0</v>
      </c>
      <c r="AD363" s="177">
        <v>0</v>
      </c>
      <c r="AE363" s="177">
        <v>0</v>
      </c>
      <c r="AF363" s="177">
        <v>0</v>
      </c>
      <c r="AG363" s="177">
        <v>0</v>
      </c>
      <c r="AH363" s="177">
        <v>0</v>
      </c>
      <c r="AI363" s="177">
        <v>0</v>
      </c>
      <c r="AJ363" s="177">
        <f t="shared" si="746"/>
        <v>109890.28</v>
      </c>
      <c r="AK363" s="177">
        <f t="shared" si="747"/>
        <v>54945.14</v>
      </c>
      <c r="AL363" s="177">
        <v>0</v>
      </c>
      <c r="AN363" s="138"/>
      <c r="AO363" s="138"/>
      <c r="AP363" s="138"/>
      <c r="AQ363" s="138"/>
      <c r="AR363" s="138"/>
      <c r="AS363" s="138"/>
      <c r="AT363" s="138"/>
      <c r="AU363" s="138"/>
      <c r="AV363" s="138"/>
      <c r="AW363" s="138"/>
      <c r="AX363" s="138"/>
      <c r="AY363" s="138"/>
      <c r="AZ363" s="138"/>
      <c r="BA363" s="138"/>
      <c r="BB363" s="138"/>
      <c r="BC363" s="138"/>
      <c r="BD363" s="138"/>
      <c r="BE363" s="138"/>
      <c r="BF363" s="138"/>
      <c r="BG363" s="138"/>
      <c r="BH363" s="138"/>
      <c r="BI363" s="138"/>
      <c r="BJ363" s="138"/>
      <c r="BK363" s="138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Y363" s="140"/>
      <c r="BZ363" s="141"/>
      <c r="CA363" s="142"/>
      <c r="CB363" s="138"/>
      <c r="CC363" s="143"/>
      <c r="CD363" s="146"/>
    </row>
    <row r="364" spans="1:82" s="137" customFormat="1" ht="12" customHeight="1">
      <c r="A364" s="360">
        <v>50</v>
      </c>
      <c r="B364" s="368" t="s">
        <v>500</v>
      </c>
      <c r="C364" s="370"/>
      <c r="D364" s="370"/>
      <c r="E364" s="371"/>
      <c r="F364" s="371"/>
      <c r="G364" s="362">
        <f t="shared" si="743"/>
        <v>4110710.58</v>
      </c>
      <c r="H364" s="356">
        <f t="shared" si="744"/>
        <v>0</v>
      </c>
      <c r="I364" s="365">
        <v>0</v>
      </c>
      <c r="J364" s="365">
        <v>0</v>
      </c>
      <c r="K364" s="365">
        <v>0</v>
      </c>
      <c r="L364" s="365">
        <v>0</v>
      </c>
      <c r="M364" s="365">
        <v>0</v>
      </c>
      <c r="N364" s="356">
        <v>0</v>
      </c>
      <c r="O364" s="356">
        <v>0</v>
      </c>
      <c r="P364" s="356">
        <v>0</v>
      </c>
      <c r="Q364" s="356">
        <v>0</v>
      </c>
      <c r="R364" s="356">
        <v>0</v>
      </c>
      <c r="S364" s="356">
        <v>0</v>
      </c>
      <c r="T364" s="366">
        <v>0</v>
      </c>
      <c r="U364" s="356">
        <v>0</v>
      </c>
      <c r="V364" s="371" t="s">
        <v>111</v>
      </c>
      <c r="W364" s="177">
        <v>1010</v>
      </c>
      <c r="X364" s="356">
        <f t="shared" si="745"/>
        <v>3925728.6</v>
      </c>
      <c r="Y364" s="177">
        <v>0</v>
      </c>
      <c r="Z364" s="177">
        <v>0</v>
      </c>
      <c r="AA364" s="177">
        <v>0</v>
      </c>
      <c r="AB364" s="177">
        <v>0</v>
      </c>
      <c r="AC364" s="177">
        <v>0</v>
      </c>
      <c r="AD364" s="177">
        <v>0</v>
      </c>
      <c r="AE364" s="177">
        <v>0</v>
      </c>
      <c r="AF364" s="177">
        <v>0</v>
      </c>
      <c r="AG364" s="177">
        <v>0</v>
      </c>
      <c r="AH364" s="177">
        <v>0</v>
      </c>
      <c r="AI364" s="177">
        <v>0</v>
      </c>
      <c r="AJ364" s="177">
        <f t="shared" si="746"/>
        <v>123321.32</v>
      </c>
      <c r="AK364" s="177">
        <f t="shared" si="747"/>
        <v>61660.66</v>
      </c>
      <c r="AL364" s="177">
        <v>0</v>
      </c>
      <c r="AN364" s="138"/>
      <c r="AO364" s="138"/>
      <c r="AP364" s="138"/>
      <c r="AQ364" s="138"/>
      <c r="AR364" s="138"/>
      <c r="AS364" s="138"/>
      <c r="AT364" s="138"/>
      <c r="AU364" s="138"/>
      <c r="AV364" s="138"/>
      <c r="AW364" s="138"/>
      <c r="AX364" s="138"/>
      <c r="AY364" s="138"/>
      <c r="AZ364" s="138"/>
      <c r="BA364" s="138"/>
      <c r="BB364" s="138"/>
      <c r="BC364" s="138"/>
      <c r="BD364" s="138"/>
      <c r="BE364" s="138"/>
      <c r="BF364" s="138"/>
      <c r="BG364" s="138"/>
      <c r="BH364" s="138"/>
      <c r="BI364" s="138"/>
      <c r="BJ364" s="138"/>
      <c r="BK364" s="138"/>
      <c r="BL364" s="139"/>
      <c r="BM364" s="139"/>
      <c r="BN364" s="139"/>
      <c r="BO364" s="139"/>
      <c r="BP364" s="139"/>
      <c r="BQ364" s="139"/>
      <c r="BR364" s="139"/>
      <c r="BS364" s="139"/>
      <c r="BT364" s="139"/>
      <c r="BU364" s="139"/>
      <c r="BV364" s="139"/>
      <c r="BW364" s="139"/>
      <c r="BY364" s="140"/>
      <c r="BZ364" s="141"/>
      <c r="CA364" s="142"/>
      <c r="CB364" s="138"/>
      <c r="CC364" s="143"/>
      <c r="CD364" s="146"/>
    </row>
    <row r="365" spans="1:82" s="137" customFormat="1" ht="12" customHeight="1">
      <c r="A365" s="360">
        <v>51</v>
      </c>
      <c r="B365" s="368" t="s">
        <v>501</v>
      </c>
      <c r="C365" s="370"/>
      <c r="D365" s="370"/>
      <c r="E365" s="371"/>
      <c r="F365" s="371"/>
      <c r="G365" s="362">
        <f t="shared" si="743"/>
        <v>5311363.66</v>
      </c>
      <c r="H365" s="356">
        <f t="shared" si="744"/>
        <v>0</v>
      </c>
      <c r="I365" s="365">
        <v>0</v>
      </c>
      <c r="J365" s="365">
        <v>0</v>
      </c>
      <c r="K365" s="365">
        <v>0</v>
      </c>
      <c r="L365" s="365">
        <v>0</v>
      </c>
      <c r="M365" s="365">
        <v>0</v>
      </c>
      <c r="N365" s="356">
        <v>0</v>
      </c>
      <c r="O365" s="356">
        <v>0</v>
      </c>
      <c r="P365" s="356">
        <v>0</v>
      </c>
      <c r="Q365" s="356">
        <v>0</v>
      </c>
      <c r="R365" s="356">
        <v>0</v>
      </c>
      <c r="S365" s="356">
        <v>0</v>
      </c>
      <c r="T365" s="366">
        <v>0</v>
      </c>
      <c r="U365" s="356">
        <v>0</v>
      </c>
      <c r="V365" s="371" t="s">
        <v>111</v>
      </c>
      <c r="W365" s="177">
        <v>1305</v>
      </c>
      <c r="X365" s="356">
        <f t="shared" si="745"/>
        <v>5072352.3</v>
      </c>
      <c r="Y365" s="177">
        <v>0</v>
      </c>
      <c r="Z365" s="177">
        <v>0</v>
      </c>
      <c r="AA365" s="177">
        <v>0</v>
      </c>
      <c r="AB365" s="177">
        <v>0</v>
      </c>
      <c r="AC365" s="177">
        <v>0</v>
      </c>
      <c r="AD365" s="177">
        <v>0</v>
      </c>
      <c r="AE365" s="177">
        <v>0</v>
      </c>
      <c r="AF365" s="177">
        <v>0</v>
      </c>
      <c r="AG365" s="177">
        <v>0</v>
      </c>
      <c r="AH365" s="177">
        <v>0</v>
      </c>
      <c r="AI365" s="177">
        <v>0</v>
      </c>
      <c r="AJ365" s="177">
        <f t="shared" si="746"/>
        <v>159340.91</v>
      </c>
      <c r="AK365" s="177">
        <f t="shared" si="747"/>
        <v>79670.45</v>
      </c>
      <c r="AL365" s="177">
        <v>0</v>
      </c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8"/>
      <c r="BF365" s="138"/>
      <c r="BG365" s="138"/>
      <c r="BH365" s="138"/>
      <c r="BI365" s="138"/>
      <c r="BJ365" s="138"/>
      <c r="BK365" s="138"/>
      <c r="BL365" s="139"/>
      <c r="BM365" s="139"/>
      <c r="BN365" s="139"/>
      <c r="BO365" s="139"/>
      <c r="BP365" s="139"/>
      <c r="BQ365" s="139"/>
      <c r="BR365" s="139"/>
      <c r="BS365" s="139"/>
      <c r="BT365" s="139"/>
      <c r="BU365" s="139"/>
      <c r="BV365" s="139"/>
      <c r="BW365" s="139"/>
      <c r="BY365" s="140"/>
      <c r="BZ365" s="141"/>
      <c r="CA365" s="142"/>
      <c r="CB365" s="138"/>
      <c r="CC365" s="143"/>
      <c r="CD365" s="146"/>
    </row>
    <row r="366" spans="1:82" s="137" customFormat="1" ht="12" customHeight="1">
      <c r="A366" s="360">
        <v>52</v>
      </c>
      <c r="B366" s="368" t="s">
        <v>502</v>
      </c>
      <c r="C366" s="370"/>
      <c r="D366" s="370"/>
      <c r="E366" s="371"/>
      <c r="F366" s="371"/>
      <c r="G366" s="362">
        <f t="shared" si="743"/>
        <v>4765982.26</v>
      </c>
      <c r="H366" s="356">
        <f t="shared" si="744"/>
        <v>0</v>
      </c>
      <c r="I366" s="365">
        <v>0</v>
      </c>
      <c r="J366" s="365">
        <v>0</v>
      </c>
      <c r="K366" s="365">
        <v>0</v>
      </c>
      <c r="L366" s="365">
        <v>0</v>
      </c>
      <c r="M366" s="365">
        <v>0</v>
      </c>
      <c r="N366" s="356">
        <v>0</v>
      </c>
      <c r="O366" s="356">
        <v>0</v>
      </c>
      <c r="P366" s="356">
        <v>0</v>
      </c>
      <c r="Q366" s="356">
        <v>0</v>
      </c>
      <c r="R366" s="356">
        <v>0</v>
      </c>
      <c r="S366" s="356">
        <v>0</v>
      </c>
      <c r="T366" s="366">
        <v>0</v>
      </c>
      <c r="U366" s="356">
        <v>0</v>
      </c>
      <c r="V366" s="371" t="s">
        <v>111</v>
      </c>
      <c r="W366" s="177">
        <v>1171</v>
      </c>
      <c r="X366" s="356">
        <f t="shared" si="745"/>
        <v>4551513.0599999996</v>
      </c>
      <c r="Y366" s="177">
        <v>0</v>
      </c>
      <c r="Z366" s="177">
        <v>0</v>
      </c>
      <c r="AA366" s="177">
        <v>0</v>
      </c>
      <c r="AB366" s="177">
        <v>0</v>
      </c>
      <c r="AC366" s="177">
        <v>0</v>
      </c>
      <c r="AD366" s="177">
        <v>0</v>
      </c>
      <c r="AE366" s="177">
        <v>0</v>
      </c>
      <c r="AF366" s="177">
        <v>0</v>
      </c>
      <c r="AG366" s="177">
        <v>0</v>
      </c>
      <c r="AH366" s="177">
        <v>0</v>
      </c>
      <c r="AI366" s="177">
        <v>0</v>
      </c>
      <c r="AJ366" s="177">
        <f t="shared" si="746"/>
        <v>142979.47</v>
      </c>
      <c r="AK366" s="177">
        <f t="shared" si="747"/>
        <v>71489.73</v>
      </c>
      <c r="AL366" s="177">
        <v>0</v>
      </c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38"/>
      <c r="AX366" s="138"/>
      <c r="AY366" s="138"/>
      <c r="AZ366" s="138"/>
      <c r="BA366" s="138"/>
      <c r="BB366" s="138"/>
      <c r="BC366" s="138"/>
      <c r="BD366" s="138"/>
      <c r="BE366" s="138"/>
      <c r="BF366" s="138"/>
      <c r="BG366" s="138"/>
      <c r="BH366" s="138"/>
      <c r="BI366" s="138"/>
      <c r="BJ366" s="138"/>
      <c r="BK366" s="138"/>
      <c r="BL366" s="139"/>
      <c r="BM366" s="139"/>
      <c r="BN366" s="139"/>
      <c r="BO366" s="139"/>
      <c r="BP366" s="139"/>
      <c r="BQ366" s="139"/>
      <c r="BR366" s="139"/>
      <c r="BS366" s="139"/>
      <c r="BT366" s="139"/>
      <c r="BU366" s="139"/>
      <c r="BV366" s="139"/>
      <c r="BW366" s="139"/>
      <c r="BY366" s="140"/>
      <c r="BZ366" s="141"/>
      <c r="CA366" s="142"/>
      <c r="CB366" s="138"/>
      <c r="CC366" s="143"/>
      <c r="CD366" s="146"/>
    </row>
    <row r="367" spans="1:82" s="137" customFormat="1" ht="12" customHeight="1">
      <c r="A367" s="360">
        <v>53</v>
      </c>
      <c r="B367" s="368" t="s">
        <v>594</v>
      </c>
      <c r="C367" s="370"/>
      <c r="D367" s="370"/>
      <c r="E367" s="371"/>
      <c r="F367" s="371"/>
      <c r="G367" s="362">
        <f>ROUND(H367+U367+X367+Z367+AB367+AD367+AF367+AH367+AI367+AJ367+AK367+AL367,2)</f>
        <v>3956050.18</v>
      </c>
      <c r="H367" s="356">
        <f>I367+K367+M367+O367+Q367+S367</f>
        <v>0</v>
      </c>
      <c r="I367" s="365">
        <v>0</v>
      </c>
      <c r="J367" s="365">
        <v>0</v>
      </c>
      <c r="K367" s="365">
        <v>0</v>
      </c>
      <c r="L367" s="365">
        <v>0</v>
      </c>
      <c r="M367" s="365">
        <v>0</v>
      </c>
      <c r="N367" s="356">
        <v>0</v>
      </c>
      <c r="O367" s="356">
        <v>0</v>
      </c>
      <c r="P367" s="356">
        <v>0</v>
      </c>
      <c r="Q367" s="356">
        <v>0</v>
      </c>
      <c r="R367" s="356">
        <v>0</v>
      </c>
      <c r="S367" s="356">
        <v>0</v>
      </c>
      <c r="T367" s="366">
        <v>0</v>
      </c>
      <c r="U367" s="356">
        <v>0</v>
      </c>
      <c r="V367" s="371" t="s">
        <v>111</v>
      </c>
      <c r="W367" s="177">
        <v>972</v>
      </c>
      <c r="X367" s="356">
        <f>ROUND(IF(V367="СК",3856.74,3886.86)*W367,2)</f>
        <v>3778027.92</v>
      </c>
      <c r="Y367" s="177">
        <v>0</v>
      </c>
      <c r="Z367" s="177">
        <v>0</v>
      </c>
      <c r="AA367" s="177">
        <v>0</v>
      </c>
      <c r="AB367" s="177">
        <v>0</v>
      </c>
      <c r="AC367" s="177">
        <v>0</v>
      </c>
      <c r="AD367" s="177">
        <v>0</v>
      </c>
      <c r="AE367" s="177">
        <v>0</v>
      </c>
      <c r="AF367" s="177">
        <v>0</v>
      </c>
      <c r="AG367" s="177">
        <v>0</v>
      </c>
      <c r="AH367" s="177">
        <v>0</v>
      </c>
      <c r="AI367" s="177">
        <v>0</v>
      </c>
      <c r="AJ367" s="177">
        <f>ROUND(X367/95.5*3,2)</f>
        <v>118681.51</v>
      </c>
      <c r="AK367" s="177">
        <f>ROUND(X367/95.5*1.5,2)</f>
        <v>59340.75</v>
      </c>
      <c r="AL367" s="177">
        <v>0</v>
      </c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38"/>
      <c r="AX367" s="138"/>
      <c r="AY367" s="138"/>
      <c r="AZ367" s="138"/>
      <c r="BA367" s="138"/>
      <c r="BB367" s="138"/>
      <c r="BC367" s="138"/>
      <c r="BD367" s="138"/>
      <c r="BE367" s="138"/>
      <c r="BF367" s="138"/>
      <c r="BG367" s="138"/>
      <c r="BH367" s="138"/>
      <c r="BI367" s="138"/>
      <c r="BJ367" s="138"/>
      <c r="BK367" s="138"/>
      <c r="BL367" s="139"/>
      <c r="BM367" s="139"/>
      <c r="BN367" s="139"/>
      <c r="BO367" s="139"/>
      <c r="BP367" s="139"/>
      <c r="BQ367" s="139"/>
      <c r="BR367" s="139"/>
      <c r="BS367" s="139"/>
      <c r="BT367" s="139"/>
      <c r="BU367" s="139"/>
      <c r="BV367" s="139"/>
      <c r="BW367" s="139"/>
      <c r="BY367" s="140"/>
      <c r="BZ367" s="141"/>
      <c r="CA367" s="142"/>
      <c r="CB367" s="138"/>
      <c r="CC367" s="143"/>
    </row>
    <row r="368" spans="1:82" s="137" customFormat="1" ht="12" customHeight="1">
      <c r="A368" s="360">
        <v>54</v>
      </c>
      <c r="B368" s="368" t="s">
        <v>503</v>
      </c>
      <c r="C368" s="370"/>
      <c r="D368" s="370"/>
      <c r="E368" s="371"/>
      <c r="F368" s="371"/>
      <c r="G368" s="362">
        <f t="shared" si="743"/>
        <v>2652871.7400000002</v>
      </c>
      <c r="H368" s="356">
        <f t="shared" si="744"/>
        <v>0</v>
      </c>
      <c r="I368" s="365">
        <v>0</v>
      </c>
      <c r="J368" s="365">
        <v>0</v>
      </c>
      <c r="K368" s="365">
        <v>0</v>
      </c>
      <c r="L368" s="365">
        <v>0</v>
      </c>
      <c r="M368" s="365">
        <v>0</v>
      </c>
      <c r="N368" s="356">
        <v>0</v>
      </c>
      <c r="O368" s="356">
        <v>0</v>
      </c>
      <c r="P368" s="356">
        <v>0</v>
      </c>
      <c r="Q368" s="356">
        <v>0</v>
      </c>
      <c r="R368" s="356">
        <v>0</v>
      </c>
      <c r="S368" s="356">
        <v>0</v>
      </c>
      <c r="T368" s="366">
        <v>0</v>
      </c>
      <c r="U368" s="356">
        <v>0</v>
      </c>
      <c r="V368" s="371" t="s">
        <v>112</v>
      </c>
      <c r="W368" s="177">
        <v>656.9</v>
      </c>
      <c r="X368" s="356">
        <f t="shared" si="745"/>
        <v>2533492.5099999998</v>
      </c>
      <c r="Y368" s="177">
        <v>0</v>
      </c>
      <c r="Z368" s="177">
        <v>0</v>
      </c>
      <c r="AA368" s="177">
        <v>0</v>
      </c>
      <c r="AB368" s="177">
        <v>0</v>
      </c>
      <c r="AC368" s="177">
        <v>0</v>
      </c>
      <c r="AD368" s="177">
        <v>0</v>
      </c>
      <c r="AE368" s="177">
        <v>0</v>
      </c>
      <c r="AF368" s="177">
        <v>0</v>
      </c>
      <c r="AG368" s="177">
        <v>0</v>
      </c>
      <c r="AH368" s="177">
        <v>0</v>
      </c>
      <c r="AI368" s="177">
        <v>0</v>
      </c>
      <c r="AJ368" s="177">
        <f t="shared" si="746"/>
        <v>79586.149999999994</v>
      </c>
      <c r="AK368" s="177">
        <f t="shared" si="747"/>
        <v>39793.08</v>
      </c>
      <c r="AL368" s="177">
        <v>0</v>
      </c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38"/>
      <c r="AX368" s="138"/>
      <c r="AY368" s="138"/>
      <c r="AZ368" s="138"/>
      <c r="BA368" s="138"/>
      <c r="BB368" s="138"/>
      <c r="BC368" s="138"/>
      <c r="BD368" s="138"/>
      <c r="BE368" s="138"/>
      <c r="BF368" s="138"/>
      <c r="BG368" s="138"/>
      <c r="BH368" s="138"/>
      <c r="BI368" s="138"/>
      <c r="BJ368" s="138"/>
      <c r="BK368" s="138"/>
      <c r="BL368" s="139"/>
      <c r="BM368" s="139"/>
      <c r="BN368" s="139"/>
      <c r="BO368" s="139"/>
      <c r="BP368" s="139"/>
      <c r="BQ368" s="139"/>
      <c r="BR368" s="139"/>
      <c r="BS368" s="139"/>
      <c r="BT368" s="139"/>
      <c r="BU368" s="139"/>
      <c r="BV368" s="139"/>
      <c r="BW368" s="139"/>
      <c r="BY368" s="140"/>
      <c r="BZ368" s="141"/>
      <c r="CA368" s="142"/>
      <c r="CB368" s="138"/>
      <c r="CC368" s="143"/>
      <c r="CD368" s="146"/>
    </row>
    <row r="369" spans="1:82" s="137" customFormat="1" ht="12" customHeight="1">
      <c r="A369" s="360">
        <v>55</v>
      </c>
      <c r="B369" s="368" t="s">
        <v>505</v>
      </c>
      <c r="C369" s="370"/>
      <c r="D369" s="370"/>
      <c r="E369" s="371"/>
      <c r="F369" s="371"/>
      <c r="G369" s="362">
        <f t="shared" si="743"/>
        <v>3796162.93</v>
      </c>
      <c r="H369" s="356">
        <f t="shared" si="744"/>
        <v>0</v>
      </c>
      <c r="I369" s="365">
        <v>0</v>
      </c>
      <c r="J369" s="365">
        <v>0</v>
      </c>
      <c r="K369" s="365">
        <v>0</v>
      </c>
      <c r="L369" s="365">
        <v>0</v>
      </c>
      <c r="M369" s="365">
        <v>0</v>
      </c>
      <c r="N369" s="356">
        <v>0</v>
      </c>
      <c r="O369" s="356">
        <v>0</v>
      </c>
      <c r="P369" s="356">
        <v>0</v>
      </c>
      <c r="Q369" s="356">
        <v>0</v>
      </c>
      <c r="R369" s="356">
        <v>0</v>
      </c>
      <c r="S369" s="356">
        <v>0</v>
      </c>
      <c r="T369" s="366">
        <v>0</v>
      </c>
      <c r="U369" s="356">
        <v>0</v>
      </c>
      <c r="V369" s="371" t="s">
        <v>112</v>
      </c>
      <c r="W369" s="177">
        <v>940</v>
      </c>
      <c r="X369" s="356">
        <f t="shared" si="745"/>
        <v>3625335.6</v>
      </c>
      <c r="Y369" s="177">
        <v>0</v>
      </c>
      <c r="Z369" s="177">
        <v>0</v>
      </c>
      <c r="AA369" s="177">
        <v>0</v>
      </c>
      <c r="AB369" s="177">
        <v>0</v>
      </c>
      <c r="AC369" s="177">
        <v>0</v>
      </c>
      <c r="AD369" s="177">
        <v>0</v>
      </c>
      <c r="AE369" s="177">
        <v>0</v>
      </c>
      <c r="AF369" s="177">
        <v>0</v>
      </c>
      <c r="AG369" s="177">
        <v>0</v>
      </c>
      <c r="AH369" s="177">
        <v>0</v>
      </c>
      <c r="AI369" s="177">
        <v>0</v>
      </c>
      <c r="AJ369" s="177">
        <f t="shared" si="746"/>
        <v>113884.89</v>
      </c>
      <c r="AK369" s="177">
        <f t="shared" si="747"/>
        <v>56942.44</v>
      </c>
      <c r="AL369" s="177">
        <v>0</v>
      </c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38"/>
      <c r="AX369" s="138"/>
      <c r="AY369" s="138"/>
      <c r="AZ369" s="138"/>
      <c r="BA369" s="138"/>
      <c r="BB369" s="138"/>
      <c r="BC369" s="138"/>
      <c r="BD369" s="138"/>
      <c r="BE369" s="138"/>
      <c r="BF369" s="138"/>
      <c r="BG369" s="138"/>
      <c r="BH369" s="138"/>
      <c r="BI369" s="138"/>
      <c r="BJ369" s="138"/>
      <c r="BK369" s="138"/>
      <c r="BL369" s="139"/>
      <c r="BM369" s="139"/>
      <c r="BN369" s="139"/>
      <c r="BO369" s="139"/>
      <c r="BP369" s="139"/>
      <c r="BQ369" s="139"/>
      <c r="BR369" s="139"/>
      <c r="BS369" s="139"/>
      <c r="BT369" s="139"/>
      <c r="BU369" s="139"/>
      <c r="BV369" s="139"/>
      <c r="BW369" s="139"/>
      <c r="BY369" s="140"/>
      <c r="BZ369" s="141"/>
      <c r="CA369" s="142"/>
      <c r="CB369" s="138"/>
      <c r="CC369" s="143"/>
      <c r="CD369" s="146"/>
    </row>
    <row r="370" spans="1:82" s="137" customFormat="1" ht="12" customHeight="1">
      <c r="A370" s="360">
        <v>56</v>
      </c>
      <c r="B370" s="368" t="s">
        <v>506</v>
      </c>
      <c r="C370" s="370"/>
      <c r="D370" s="370"/>
      <c r="E370" s="371"/>
      <c r="F370" s="371"/>
      <c r="G370" s="362">
        <f t="shared" si="743"/>
        <v>3788085.99</v>
      </c>
      <c r="H370" s="356">
        <f t="shared" si="744"/>
        <v>0</v>
      </c>
      <c r="I370" s="365">
        <v>0</v>
      </c>
      <c r="J370" s="365">
        <v>0</v>
      </c>
      <c r="K370" s="365">
        <v>0</v>
      </c>
      <c r="L370" s="365">
        <v>0</v>
      </c>
      <c r="M370" s="365">
        <v>0</v>
      </c>
      <c r="N370" s="356">
        <v>0</v>
      </c>
      <c r="O370" s="356">
        <v>0</v>
      </c>
      <c r="P370" s="356">
        <v>0</v>
      </c>
      <c r="Q370" s="356">
        <v>0</v>
      </c>
      <c r="R370" s="356">
        <v>0</v>
      </c>
      <c r="S370" s="356">
        <v>0</v>
      </c>
      <c r="T370" s="366">
        <v>0</v>
      </c>
      <c r="U370" s="356">
        <v>0</v>
      </c>
      <c r="V370" s="371" t="s">
        <v>112</v>
      </c>
      <c r="W370" s="177">
        <v>938</v>
      </c>
      <c r="X370" s="356">
        <f t="shared" si="745"/>
        <v>3617622.12</v>
      </c>
      <c r="Y370" s="177">
        <v>0</v>
      </c>
      <c r="Z370" s="177">
        <v>0</v>
      </c>
      <c r="AA370" s="177">
        <v>0</v>
      </c>
      <c r="AB370" s="177">
        <v>0</v>
      </c>
      <c r="AC370" s="177">
        <v>0</v>
      </c>
      <c r="AD370" s="177">
        <v>0</v>
      </c>
      <c r="AE370" s="177">
        <v>0</v>
      </c>
      <c r="AF370" s="177">
        <v>0</v>
      </c>
      <c r="AG370" s="177">
        <v>0</v>
      </c>
      <c r="AH370" s="177">
        <v>0</v>
      </c>
      <c r="AI370" s="177">
        <v>0</v>
      </c>
      <c r="AJ370" s="177">
        <f t="shared" si="746"/>
        <v>113642.58</v>
      </c>
      <c r="AK370" s="177">
        <f t="shared" si="747"/>
        <v>56821.29</v>
      </c>
      <c r="AL370" s="177">
        <v>0</v>
      </c>
      <c r="AN370" s="138"/>
      <c r="AO370" s="138"/>
      <c r="AP370" s="138"/>
      <c r="AQ370" s="138"/>
      <c r="AR370" s="138"/>
      <c r="AS370" s="138"/>
      <c r="AT370" s="138"/>
      <c r="AU370" s="138"/>
      <c r="AV370" s="138"/>
      <c r="AW370" s="138"/>
      <c r="AX370" s="138"/>
      <c r="AY370" s="138"/>
      <c r="AZ370" s="138"/>
      <c r="BA370" s="138"/>
      <c r="BB370" s="138"/>
      <c r="BC370" s="138"/>
      <c r="BD370" s="138"/>
      <c r="BE370" s="138"/>
      <c r="BF370" s="138"/>
      <c r="BG370" s="138"/>
      <c r="BH370" s="138"/>
      <c r="BI370" s="138"/>
      <c r="BJ370" s="138"/>
      <c r="BK370" s="138"/>
      <c r="BL370" s="139"/>
      <c r="BM370" s="139"/>
      <c r="BN370" s="139"/>
      <c r="BO370" s="139"/>
      <c r="BP370" s="139"/>
      <c r="BQ370" s="139"/>
      <c r="BR370" s="139"/>
      <c r="BS370" s="139"/>
      <c r="BT370" s="139"/>
      <c r="BU370" s="139"/>
      <c r="BV370" s="139"/>
      <c r="BW370" s="139"/>
      <c r="BY370" s="140"/>
      <c r="BZ370" s="141"/>
      <c r="CA370" s="142"/>
      <c r="CB370" s="138"/>
      <c r="CC370" s="143"/>
      <c r="CD370" s="146"/>
    </row>
    <row r="371" spans="1:82" s="137" customFormat="1" ht="12" customHeight="1">
      <c r="A371" s="360">
        <v>57</v>
      </c>
      <c r="B371" s="368" t="s">
        <v>507</v>
      </c>
      <c r="C371" s="370"/>
      <c r="D371" s="370"/>
      <c r="E371" s="371"/>
      <c r="F371" s="371"/>
      <c r="G371" s="362">
        <f t="shared" si="743"/>
        <v>4216530.8499999996</v>
      </c>
      <c r="H371" s="356">
        <f t="shared" si="744"/>
        <v>0</v>
      </c>
      <c r="I371" s="365">
        <v>0</v>
      </c>
      <c r="J371" s="365">
        <v>0</v>
      </c>
      <c r="K371" s="365">
        <v>0</v>
      </c>
      <c r="L371" s="365">
        <v>0</v>
      </c>
      <c r="M371" s="365">
        <v>0</v>
      </c>
      <c r="N371" s="356">
        <v>0</v>
      </c>
      <c r="O371" s="356">
        <v>0</v>
      </c>
      <c r="P371" s="356">
        <v>0</v>
      </c>
      <c r="Q371" s="356">
        <v>0</v>
      </c>
      <c r="R371" s="356">
        <v>0</v>
      </c>
      <c r="S371" s="356">
        <v>0</v>
      </c>
      <c r="T371" s="366">
        <v>0</v>
      </c>
      <c r="U371" s="356">
        <v>0</v>
      </c>
      <c r="V371" s="371" t="s">
        <v>111</v>
      </c>
      <c r="W371" s="177">
        <v>1036</v>
      </c>
      <c r="X371" s="356">
        <f t="shared" si="745"/>
        <v>4026786.96</v>
      </c>
      <c r="Y371" s="177">
        <v>0</v>
      </c>
      <c r="Z371" s="177">
        <v>0</v>
      </c>
      <c r="AA371" s="177">
        <v>0</v>
      </c>
      <c r="AB371" s="177">
        <v>0</v>
      </c>
      <c r="AC371" s="177">
        <v>0</v>
      </c>
      <c r="AD371" s="177">
        <v>0</v>
      </c>
      <c r="AE371" s="177">
        <v>0</v>
      </c>
      <c r="AF371" s="177">
        <v>0</v>
      </c>
      <c r="AG371" s="177">
        <v>0</v>
      </c>
      <c r="AH371" s="177">
        <v>0</v>
      </c>
      <c r="AI371" s="177">
        <v>0</v>
      </c>
      <c r="AJ371" s="177">
        <f t="shared" si="746"/>
        <v>126495.93</v>
      </c>
      <c r="AK371" s="177">
        <f t="shared" si="747"/>
        <v>63247.96</v>
      </c>
      <c r="AL371" s="177">
        <v>0</v>
      </c>
      <c r="AN371" s="138"/>
      <c r="AO371" s="138"/>
      <c r="AP371" s="138"/>
      <c r="AQ371" s="138"/>
      <c r="AR371" s="138"/>
      <c r="AS371" s="138"/>
      <c r="AT371" s="138"/>
      <c r="AU371" s="138"/>
      <c r="AV371" s="138"/>
      <c r="AW371" s="138"/>
      <c r="AX371" s="138"/>
      <c r="AY371" s="138"/>
      <c r="AZ371" s="138"/>
      <c r="BA371" s="138"/>
      <c r="BB371" s="138"/>
      <c r="BC371" s="138"/>
      <c r="BD371" s="138"/>
      <c r="BE371" s="138"/>
      <c r="BF371" s="138"/>
      <c r="BG371" s="138"/>
      <c r="BH371" s="138"/>
      <c r="BI371" s="138"/>
      <c r="BJ371" s="138"/>
      <c r="BK371" s="138"/>
      <c r="BL371" s="139"/>
      <c r="BM371" s="139"/>
      <c r="BN371" s="139"/>
      <c r="BO371" s="139"/>
      <c r="BP371" s="139"/>
      <c r="BQ371" s="139"/>
      <c r="BR371" s="139"/>
      <c r="BS371" s="139"/>
      <c r="BT371" s="139"/>
      <c r="BU371" s="139"/>
      <c r="BV371" s="139"/>
      <c r="BW371" s="139"/>
      <c r="BY371" s="140"/>
      <c r="BZ371" s="141"/>
      <c r="CA371" s="142"/>
      <c r="CB371" s="138"/>
      <c r="CC371" s="143"/>
      <c r="CD371" s="146"/>
    </row>
    <row r="372" spans="1:82" s="137" customFormat="1" ht="12" customHeight="1">
      <c r="A372" s="360">
        <v>58</v>
      </c>
      <c r="B372" s="368" t="s">
        <v>508</v>
      </c>
      <c r="C372" s="370"/>
      <c r="D372" s="370"/>
      <c r="E372" s="371"/>
      <c r="F372" s="371"/>
      <c r="G372" s="362">
        <f t="shared" si="743"/>
        <v>4871802.54</v>
      </c>
      <c r="H372" s="356">
        <f t="shared" si="744"/>
        <v>0</v>
      </c>
      <c r="I372" s="365">
        <v>0</v>
      </c>
      <c r="J372" s="365">
        <v>0</v>
      </c>
      <c r="K372" s="365">
        <v>0</v>
      </c>
      <c r="L372" s="365">
        <v>0</v>
      </c>
      <c r="M372" s="365">
        <v>0</v>
      </c>
      <c r="N372" s="356">
        <v>0</v>
      </c>
      <c r="O372" s="356">
        <v>0</v>
      </c>
      <c r="P372" s="356">
        <v>0</v>
      </c>
      <c r="Q372" s="356">
        <v>0</v>
      </c>
      <c r="R372" s="356">
        <v>0</v>
      </c>
      <c r="S372" s="356">
        <v>0</v>
      </c>
      <c r="T372" s="366">
        <v>0</v>
      </c>
      <c r="U372" s="356">
        <v>0</v>
      </c>
      <c r="V372" s="371" t="s">
        <v>111</v>
      </c>
      <c r="W372" s="177">
        <v>1197</v>
      </c>
      <c r="X372" s="356">
        <f t="shared" si="745"/>
        <v>4652571.42</v>
      </c>
      <c r="Y372" s="177">
        <v>0</v>
      </c>
      <c r="Z372" s="177">
        <v>0</v>
      </c>
      <c r="AA372" s="177">
        <v>0</v>
      </c>
      <c r="AB372" s="177">
        <v>0</v>
      </c>
      <c r="AC372" s="177">
        <v>0</v>
      </c>
      <c r="AD372" s="177">
        <v>0</v>
      </c>
      <c r="AE372" s="177">
        <v>0</v>
      </c>
      <c r="AF372" s="177">
        <v>0</v>
      </c>
      <c r="AG372" s="177">
        <v>0</v>
      </c>
      <c r="AH372" s="177">
        <v>0</v>
      </c>
      <c r="AI372" s="177">
        <v>0</v>
      </c>
      <c r="AJ372" s="177">
        <f t="shared" si="746"/>
        <v>146154.07999999999</v>
      </c>
      <c r="AK372" s="177">
        <f t="shared" si="747"/>
        <v>73077.039999999994</v>
      </c>
      <c r="AL372" s="177">
        <v>0</v>
      </c>
      <c r="AN372" s="138"/>
      <c r="AO372" s="138"/>
      <c r="AP372" s="138"/>
      <c r="AQ372" s="138"/>
      <c r="AR372" s="138"/>
      <c r="AS372" s="138"/>
      <c r="AT372" s="138"/>
      <c r="AU372" s="138"/>
      <c r="AV372" s="138"/>
      <c r="AW372" s="138"/>
      <c r="AX372" s="138"/>
      <c r="AY372" s="138"/>
      <c r="AZ372" s="138"/>
      <c r="BA372" s="138"/>
      <c r="BB372" s="138"/>
      <c r="BC372" s="138"/>
      <c r="BD372" s="138"/>
      <c r="BE372" s="138"/>
      <c r="BF372" s="138"/>
      <c r="BG372" s="138"/>
      <c r="BH372" s="138"/>
      <c r="BI372" s="138"/>
      <c r="BJ372" s="138"/>
      <c r="BK372" s="138"/>
      <c r="BL372" s="139"/>
      <c r="BM372" s="139"/>
      <c r="BN372" s="139"/>
      <c r="BO372" s="139"/>
      <c r="BP372" s="139"/>
      <c r="BQ372" s="139"/>
      <c r="BR372" s="139"/>
      <c r="BS372" s="139"/>
      <c r="BT372" s="139"/>
      <c r="BU372" s="139"/>
      <c r="BV372" s="139"/>
      <c r="BW372" s="139"/>
      <c r="BY372" s="140"/>
      <c r="BZ372" s="141"/>
      <c r="CA372" s="142"/>
      <c r="CB372" s="138"/>
      <c r="CC372" s="143"/>
      <c r="CD372" s="146"/>
    </row>
    <row r="373" spans="1:82" s="137" customFormat="1" ht="12" customHeight="1">
      <c r="A373" s="360">
        <v>59</v>
      </c>
      <c r="B373" s="368" t="s">
        <v>509</v>
      </c>
      <c r="C373" s="370"/>
      <c r="D373" s="370"/>
      <c r="E373" s="371"/>
      <c r="F373" s="371"/>
      <c r="G373" s="362">
        <f t="shared" si="743"/>
        <v>5577128.7300000004</v>
      </c>
      <c r="H373" s="356">
        <f t="shared" si="744"/>
        <v>0</v>
      </c>
      <c r="I373" s="365">
        <v>0</v>
      </c>
      <c r="J373" s="365">
        <v>0</v>
      </c>
      <c r="K373" s="365">
        <v>0</v>
      </c>
      <c r="L373" s="365">
        <v>0</v>
      </c>
      <c r="M373" s="365">
        <v>0</v>
      </c>
      <c r="N373" s="356">
        <v>0</v>
      </c>
      <c r="O373" s="356">
        <v>0</v>
      </c>
      <c r="P373" s="356">
        <v>0</v>
      </c>
      <c r="Q373" s="356">
        <v>0</v>
      </c>
      <c r="R373" s="356">
        <v>0</v>
      </c>
      <c r="S373" s="356">
        <v>0</v>
      </c>
      <c r="T373" s="366">
        <v>0</v>
      </c>
      <c r="U373" s="356">
        <v>0</v>
      </c>
      <c r="V373" s="371" t="s">
        <v>112</v>
      </c>
      <c r="W373" s="177">
        <v>1381</v>
      </c>
      <c r="X373" s="356">
        <f t="shared" si="745"/>
        <v>5326157.9400000004</v>
      </c>
      <c r="Y373" s="177">
        <v>0</v>
      </c>
      <c r="Z373" s="177">
        <v>0</v>
      </c>
      <c r="AA373" s="177">
        <v>0</v>
      </c>
      <c r="AB373" s="177">
        <v>0</v>
      </c>
      <c r="AC373" s="177">
        <v>0</v>
      </c>
      <c r="AD373" s="177">
        <v>0</v>
      </c>
      <c r="AE373" s="177">
        <v>0</v>
      </c>
      <c r="AF373" s="177">
        <v>0</v>
      </c>
      <c r="AG373" s="177">
        <v>0</v>
      </c>
      <c r="AH373" s="177">
        <v>0</v>
      </c>
      <c r="AI373" s="177">
        <v>0</v>
      </c>
      <c r="AJ373" s="177">
        <f t="shared" si="746"/>
        <v>167313.85999999999</v>
      </c>
      <c r="AK373" s="177">
        <f t="shared" si="747"/>
        <v>83656.929999999993</v>
      </c>
      <c r="AL373" s="177">
        <v>0</v>
      </c>
      <c r="AN373" s="138"/>
      <c r="AO373" s="138"/>
      <c r="AP373" s="138"/>
      <c r="AQ373" s="138"/>
      <c r="AR373" s="138"/>
      <c r="AS373" s="138"/>
      <c r="AT373" s="138"/>
      <c r="AU373" s="138"/>
      <c r="AV373" s="138"/>
      <c r="AW373" s="138"/>
      <c r="AX373" s="138"/>
      <c r="AY373" s="138"/>
      <c r="AZ373" s="138"/>
      <c r="BA373" s="138"/>
      <c r="BB373" s="138"/>
      <c r="BC373" s="138"/>
      <c r="BD373" s="138"/>
      <c r="BE373" s="138"/>
      <c r="BF373" s="138"/>
      <c r="BG373" s="138"/>
      <c r="BH373" s="138"/>
      <c r="BI373" s="138"/>
      <c r="BJ373" s="138"/>
      <c r="BK373" s="138"/>
      <c r="BL373" s="139"/>
      <c r="BM373" s="139"/>
      <c r="BN373" s="139"/>
      <c r="BO373" s="139"/>
      <c r="BP373" s="139"/>
      <c r="BQ373" s="139"/>
      <c r="BR373" s="139"/>
      <c r="BS373" s="139"/>
      <c r="BT373" s="139"/>
      <c r="BU373" s="139"/>
      <c r="BV373" s="139"/>
      <c r="BW373" s="139"/>
      <c r="BY373" s="140"/>
      <c r="BZ373" s="141"/>
      <c r="CA373" s="142"/>
      <c r="CB373" s="138"/>
      <c r="CC373" s="143"/>
      <c r="CD373" s="146"/>
    </row>
    <row r="374" spans="1:82" s="137" customFormat="1" ht="12" customHeight="1">
      <c r="A374" s="360">
        <v>60</v>
      </c>
      <c r="B374" s="368" t="s">
        <v>510</v>
      </c>
      <c r="C374" s="370"/>
      <c r="D374" s="370"/>
      <c r="E374" s="371"/>
      <c r="F374" s="371"/>
      <c r="G374" s="362">
        <f t="shared" si="743"/>
        <v>3638662.56</v>
      </c>
      <c r="H374" s="356">
        <f t="shared" si="744"/>
        <v>0</v>
      </c>
      <c r="I374" s="365">
        <v>0</v>
      </c>
      <c r="J374" s="365">
        <v>0</v>
      </c>
      <c r="K374" s="365">
        <v>0</v>
      </c>
      <c r="L374" s="365">
        <v>0</v>
      </c>
      <c r="M374" s="365">
        <v>0</v>
      </c>
      <c r="N374" s="356">
        <v>0</v>
      </c>
      <c r="O374" s="356">
        <v>0</v>
      </c>
      <c r="P374" s="356">
        <v>0</v>
      </c>
      <c r="Q374" s="356">
        <v>0</v>
      </c>
      <c r="R374" s="356">
        <v>0</v>
      </c>
      <c r="S374" s="356">
        <v>0</v>
      </c>
      <c r="T374" s="366">
        <v>0</v>
      </c>
      <c r="U374" s="356">
        <v>0</v>
      </c>
      <c r="V374" s="371" t="s">
        <v>112</v>
      </c>
      <c r="W374" s="177">
        <v>901</v>
      </c>
      <c r="X374" s="356">
        <f t="shared" si="745"/>
        <v>3474922.74</v>
      </c>
      <c r="Y374" s="177">
        <v>0</v>
      </c>
      <c r="Z374" s="177">
        <v>0</v>
      </c>
      <c r="AA374" s="177">
        <v>0</v>
      </c>
      <c r="AB374" s="177">
        <v>0</v>
      </c>
      <c r="AC374" s="177">
        <v>0</v>
      </c>
      <c r="AD374" s="177">
        <v>0</v>
      </c>
      <c r="AE374" s="177">
        <v>0</v>
      </c>
      <c r="AF374" s="177">
        <v>0</v>
      </c>
      <c r="AG374" s="177">
        <v>0</v>
      </c>
      <c r="AH374" s="177">
        <v>0</v>
      </c>
      <c r="AI374" s="177">
        <v>0</v>
      </c>
      <c r="AJ374" s="177">
        <f t="shared" si="746"/>
        <v>109159.88</v>
      </c>
      <c r="AK374" s="177">
        <f t="shared" si="747"/>
        <v>54579.94</v>
      </c>
      <c r="AL374" s="177">
        <v>0</v>
      </c>
      <c r="AN374" s="138"/>
      <c r="AO374" s="138"/>
      <c r="AP374" s="138"/>
      <c r="AQ374" s="138"/>
      <c r="AR374" s="138"/>
      <c r="AS374" s="138"/>
      <c r="AT374" s="138"/>
      <c r="AU374" s="138"/>
      <c r="AV374" s="138"/>
      <c r="AW374" s="138"/>
      <c r="AX374" s="138"/>
      <c r="AY374" s="138"/>
      <c r="AZ374" s="138"/>
      <c r="BA374" s="138"/>
      <c r="BB374" s="138"/>
      <c r="BC374" s="138"/>
      <c r="BD374" s="138"/>
      <c r="BE374" s="138"/>
      <c r="BF374" s="138"/>
      <c r="BG374" s="138"/>
      <c r="BH374" s="138"/>
      <c r="BI374" s="138"/>
      <c r="BJ374" s="138"/>
      <c r="BK374" s="138"/>
      <c r="BL374" s="139"/>
      <c r="BM374" s="139"/>
      <c r="BN374" s="139"/>
      <c r="BO374" s="139"/>
      <c r="BP374" s="139"/>
      <c r="BQ374" s="139"/>
      <c r="BR374" s="139"/>
      <c r="BS374" s="139"/>
      <c r="BT374" s="139"/>
      <c r="BU374" s="139"/>
      <c r="BV374" s="139"/>
      <c r="BW374" s="139"/>
      <c r="BY374" s="140"/>
      <c r="BZ374" s="141"/>
      <c r="CA374" s="142"/>
      <c r="CB374" s="138"/>
      <c r="CC374" s="143"/>
      <c r="CD374" s="146"/>
    </row>
    <row r="375" spans="1:82" s="137" customFormat="1" ht="12" customHeight="1">
      <c r="A375" s="360">
        <v>61</v>
      </c>
      <c r="B375" s="368" t="s">
        <v>511</v>
      </c>
      <c r="C375" s="370"/>
      <c r="D375" s="370"/>
      <c r="E375" s="371"/>
      <c r="F375" s="371"/>
      <c r="G375" s="362">
        <f t="shared" si="743"/>
        <v>2499813.6800000002</v>
      </c>
      <c r="H375" s="356">
        <f t="shared" si="744"/>
        <v>0</v>
      </c>
      <c r="I375" s="365">
        <v>0</v>
      </c>
      <c r="J375" s="365">
        <v>0</v>
      </c>
      <c r="K375" s="365">
        <v>0</v>
      </c>
      <c r="L375" s="365">
        <v>0</v>
      </c>
      <c r="M375" s="365">
        <v>0</v>
      </c>
      <c r="N375" s="356">
        <v>0</v>
      </c>
      <c r="O375" s="356">
        <v>0</v>
      </c>
      <c r="P375" s="356">
        <v>0</v>
      </c>
      <c r="Q375" s="356">
        <v>0</v>
      </c>
      <c r="R375" s="356">
        <v>0</v>
      </c>
      <c r="S375" s="356">
        <v>0</v>
      </c>
      <c r="T375" s="366">
        <v>0</v>
      </c>
      <c r="U375" s="356">
        <v>0</v>
      </c>
      <c r="V375" s="371" t="s">
        <v>112</v>
      </c>
      <c r="W375" s="177">
        <v>619</v>
      </c>
      <c r="X375" s="356">
        <f t="shared" si="745"/>
        <v>2387322.06</v>
      </c>
      <c r="Y375" s="177">
        <v>0</v>
      </c>
      <c r="Z375" s="177">
        <v>0</v>
      </c>
      <c r="AA375" s="177">
        <v>0</v>
      </c>
      <c r="AB375" s="177">
        <v>0</v>
      </c>
      <c r="AC375" s="177">
        <v>0</v>
      </c>
      <c r="AD375" s="177">
        <v>0</v>
      </c>
      <c r="AE375" s="177">
        <v>0</v>
      </c>
      <c r="AF375" s="177">
        <v>0</v>
      </c>
      <c r="AG375" s="177">
        <v>0</v>
      </c>
      <c r="AH375" s="177">
        <v>0</v>
      </c>
      <c r="AI375" s="177">
        <v>0</v>
      </c>
      <c r="AJ375" s="177">
        <f t="shared" si="746"/>
        <v>74994.41</v>
      </c>
      <c r="AK375" s="177">
        <f t="shared" si="747"/>
        <v>37497.21</v>
      </c>
      <c r="AL375" s="177">
        <v>0</v>
      </c>
      <c r="AN375" s="138"/>
      <c r="AO375" s="138"/>
      <c r="AP375" s="138"/>
      <c r="AQ375" s="138"/>
      <c r="AR375" s="138"/>
      <c r="AS375" s="138"/>
      <c r="AT375" s="138"/>
      <c r="AU375" s="138"/>
      <c r="AV375" s="138"/>
      <c r="AW375" s="138"/>
      <c r="AX375" s="138"/>
      <c r="AY375" s="138"/>
      <c r="AZ375" s="138"/>
      <c r="BA375" s="138"/>
      <c r="BB375" s="138"/>
      <c r="BC375" s="138"/>
      <c r="BD375" s="138"/>
      <c r="BE375" s="138"/>
      <c r="BF375" s="138"/>
      <c r="BG375" s="138"/>
      <c r="BH375" s="138"/>
      <c r="BI375" s="138"/>
      <c r="BJ375" s="138"/>
      <c r="BK375" s="138"/>
      <c r="BL375" s="139"/>
      <c r="BM375" s="139"/>
      <c r="BN375" s="139"/>
      <c r="BO375" s="139"/>
      <c r="BP375" s="139"/>
      <c r="BQ375" s="139"/>
      <c r="BR375" s="139"/>
      <c r="BS375" s="139"/>
      <c r="BT375" s="139"/>
      <c r="BU375" s="139"/>
      <c r="BV375" s="139"/>
      <c r="BW375" s="139"/>
      <c r="BY375" s="140"/>
      <c r="BZ375" s="141"/>
      <c r="CA375" s="142"/>
      <c r="CB375" s="138"/>
      <c r="CC375" s="143"/>
      <c r="CD375" s="146"/>
    </row>
    <row r="376" spans="1:82" s="137" customFormat="1" ht="12" customHeight="1">
      <c r="A376" s="360">
        <v>62</v>
      </c>
      <c r="B376" s="368" t="s">
        <v>512</v>
      </c>
      <c r="C376" s="370"/>
      <c r="D376" s="370"/>
      <c r="E376" s="371"/>
      <c r="F376" s="371"/>
      <c r="G376" s="362">
        <f t="shared" si="743"/>
        <v>3634624.08</v>
      </c>
      <c r="H376" s="356">
        <f t="shared" si="744"/>
        <v>0</v>
      </c>
      <c r="I376" s="365">
        <v>0</v>
      </c>
      <c r="J376" s="365">
        <v>0</v>
      </c>
      <c r="K376" s="365">
        <v>0</v>
      </c>
      <c r="L376" s="365">
        <v>0</v>
      </c>
      <c r="M376" s="365">
        <v>0</v>
      </c>
      <c r="N376" s="356">
        <v>0</v>
      </c>
      <c r="O376" s="356">
        <v>0</v>
      </c>
      <c r="P376" s="356">
        <v>0</v>
      </c>
      <c r="Q376" s="356">
        <v>0</v>
      </c>
      <c r="R376" s="356">
        <v>0</v>
      </c>
      <c r="S376" s="356">
        <v>0</v>
      </c>
      <c r="T376" s="366">
        <v>0</v>
      </c>
      <c r="U376" s="356">
        <v>0</v>
      </c>
      <c r="V376" s="371" t="s">
        <v>112</v>
      </c>
      <c r="W376" s="177">
        <v>900</v>
      </c>
      <c r="X376" s="356">
        <f t="shared" si="745"/>
        <v>3471066</v>
      </c>
      <c r="Y376" s="177">
        <v>0</v>
      </c>
      <c r="Z376" s="177">
        <v>0</v>
      </c>
      <c r="AA376" s="177">
        <v>0</v>
      </c>
      <c r="AB376" s="177">
        <v>0</v>
      </c>
      <c r="AC376" s="177">
        <v>0</v>
      </c>
      <c r="AD376" s="177">
        <v>0</v>
      </c>
      <c r="AE376" s="177">
        <v>0</v>
      </c>
      <c r="AF376" s="177">
        <v>0</v>
      </c>
      <c r="AG376" s="177">
        <v>0</v>
      </c>
      <c r="AH376" s="177">
        <v>0</v>
      </c>
      <c r="AI376" s="177">
        <v>0</v>
      </c>
      <c r="AJ376" s="177">
        <f t="shared" si="746"/>
        <v>109038.72</v>
      </c>
      <c r="AK376" s="177">
        <f t="shared" si="747"/>
        <v>54519.360000000001</v>
      </c>
      <c r="AL376" s="177">
        <v>0</v>
      </c>
      <c r="AN376" s="138"/>
      <c r="AO376" s="138"/>
      <c r="AP376" s="138"/>
      <c r="AQ376" s="138"/>
      <c r="AR376" s="138"/>
      <c r="AS376" s="138"/>
      <c r="AT376" s="138"/>
      <c r="AU376" s="138"/>
      <c r="AV376" s="138"/>
      <c r="AW376" s="138"/>
      <c r="AX376" s="138"/>
      <c r="AY376" s="138"/>
      <c r="AZ376" s="138"/>
      <c r="BA376" s="138"/>
      <c r="BB376" s="138"/>
      <c r="BC376" s="138"/>
      <c r="BD376" s="138"/>
      <c r="BE376" s="138"/>
      <c r="BF376" s="138"/>
      <c r="BG376" s="138"/>
      <c r="BH376" s="138"/>
      <c r="BI376" s="138"/>
      <c r="BJ376" s="138"/>
      <c r="BK376" s="138"/>
      <c r="BL376" s="139"/>
      <c r="BM376" s="139"/>
      <c r="BN376" s="139"/>
      <c r="BO376" s="139"/>
      <c r="BP376" s="139"/>
      <c r="BQ376" s="139"/>
      <c r="BR376" s="139"/>
      <c r="BS376" s="139"/>
      <c r="BT376" s="139"/>
      <c r="BU376" s="139"/>
      <c r="BV376" s="139"/>
      <c r="BW376" s="139"/>
      <c r="BY376" s="140"/>
      <c r="BZ376" s="141"/>
      <c r="CA376" s="142"/>
      <c r="CB376" s="138"/>
      <c r="CC376" s="143"/>
      <c r="CD376" s="146"/>
    </row>
    <row r="377" spans="1:82" s="137" customFormat="1" ht="12" customHeight="1">
      <c r="A377" s="360">
        <v>63</v>
      </c>
      <c r="B377" s="368" t="s">
        <v>513</v>
      </c>
      <c r="C377" s="370"/>
      <c r="D377" s="370"/>
      <c r="E377" s="371"/>
      <c r="F377" s="371"/>
      <c r="G377" s="362">
        <f t="shared" si="743"/>
        <v>2471544.38</v>
      </c>
      <c r="H377" s="356">
        <f t="shared" si="744"/>
        <v>0</v>
      </c>
      <c r="I377" s="365">
        <v>0</v>
      </c>
      <c r="J377" s="365">
        <v>0</v>
      </c>
      <c r="K377" s="365">
        <v>0</v>
      </c>
      <c r="L377" s="365">
        <v>0</v>
      </c>
      <c r="M377" s="365">
        <v>0</v>
      </c>
      <c r="N377" s="356">
        <v>0</v>
      </c>
      <c r="O377" s="356">
        <v>0</v>
      </c>
      <c r="P377" s="356">
        <v>0</v>
      </c>
      <c r="Q377" s="356">
        <v>0</v>
      </c>
      <c r="R377" s="356">
        <v>0</v>
      </c>
      <c r="S377" s="356">
        <v>0</v>
      </c>
      <c r="T377" s="366">
        <v>0</v>
      </c>
      <c r="U377" s="356">
        <v>0</v>
      </c>
      <c r="V377" s="371" t="s">
        <v>112</v>
      </c>
      <c r="W377" s="177">
        <v>612</v>
      </c>
      <c r="X377" s="356">
        <f t="shared" si="745"/>
        <v>2360324.88</v>
      </c>
      <c r="Y377" s="177">
        <v>0</v>
      </c>
      <c r="Z377" s="177">
        <v>0</v>
      </c>
      <c r="AA377" s="177">
        <v>0</v>
      </c>
      <c r="AB377" s="177">
        <v>0</v>
      </c>
      <c r="AC377" s="177">
        <v>0</v>
      </c>
      <c r="AD377" s="177">
        <v>0</v>
      </c>
      <c r="AE377" s="177">
        <v>0</v>
      </c>
      <c r="AF377" s="177">
        <v>0</v>
      </c>
      <c r="AG377" s="177">
        <v>0</v>
      </c>
      <c r="AH377" s="177">
        <v>0</v>
      </c>
      <c r="AI377" s="177">
        <v>0</v>
      </c>
      <c r="AJ377" s="177">
        <f t="shared" si="746"/>
        <v>74146.33</v>
      </c>
      <c r="AK377" s="177">
        <f t="shared" si="747"/>
        <v>37073.17</v>
      </c>
      <c r="AL377" s="177">
        <v>0</v>
      </c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38"/>
      <c r="AX377" s="138"/>
      <c r="AY377" s="138"/>
      <c r="AZ377" s="138"/>
      <c r="BA377" s="138"/>
      <c r="BB377" s="138"/>
      <c r="BC377" s="138"/>
      <c r="BD377" s="138"/>
      <c r="BE377" s="138"/>
      <c r="BF377" s="138"/>
      <c r="BG377" s="138"/>
      <c r="BH377" s="138"/>
      <c r="BI377" s="138"/>
      <c r="BJ377" s="138"/>
      <c r="BK377" s="138"/>
      <c r="BL377" s="139"/>
      <c r="BM377" s="139"/>
      <c r="BN377" s="139"/>
      <c r="BO377" s="139"/>
      <c r="BP377" s="139"/>
      <c r="BQ377" s="139"/>
      <c r="BR377" s="139"/>
      <c r="BS377" s="139"/>
      <c r="BT377" s="139"/>
      <c r="BU377" s="139"/>
      <c r="BV377" s="139"/>
      <c r="BW377" s="139"/>
      <c r="BY377" s="140"/>
      <c r="BZ377" s="141"/>
      <c r="CA377" s="142"/>
      <c r="CB377" s="138"/>
      <c r="CC377" s="143"/>
      <c r="CD377" s="146"/>
    </row>
    <row r="378" spans="1:82" s="137" customFormat="1" ht="12" customHeight="1">
      <c r="A378" s="360">
        <v>64</v>
      </c>
      <c r="B378" s="368" t="s">
        <v>514</v>
      </c>
      <c r="C378" s="370"/>
      <c r="D378" s="370"/>
      <c r="E378" s="371"/>
      <c r="F378" s="371"/>
      <c r="G378" s="362">
        <f t="shared" si="743"/>
        <v>2314044</v>
      </c>
      <c r="H378" s="356">
        <f t="shared" si="744"/>
        <v>0</v>
      </c>
      <c r="I378" s="365">
        <v>0</v>
      </c>
      <c r="J378" s="365">
        <v>0</v>
      </c>
      <c r="K378" s="365">
        <v>0</v>
      </c>
      <c r="L378" s="365">
        <v>0</v>
      </c>
      <c r="M378" s="365">
        <v>0</v>
      </c>
      <c r="N378" s="356">
        <v>0</v>
      </c>
      <c r="O378" s="356">
        <v>0</v>
      </c>
      <c r="P378" s="356">
        <v>0</v>
      </c>
      <c r="Q378" s="356">
        <v>0</v>
      </c>
      <c r="R378" s="356">
        <v>0</v>
      </c>
      <c r="S378" s="356">
        <v>0</v>
      </c>
      <c r="T378" s="366">
        <v>0</v>
      </c>
      <c r="U378" s="356">
        <v>0</v>
      </c>
      <c r="V378" s="371" t="s">
        <v>112</v>
      </c>
      <c r="W378" s="177">
        <v>573</v>
      </c>
      <c r="X378" s="356">
        <f t="shared" si="745"/>
        <v>2209912.02</v>
      </c>
      <c r="Y378" s="177">
        <v>0</v>
      </c>
      <c r="Z378" s="177">
        <v>0</v>
      </c>
      <c r="AA378" s="177">
        <v>0</v>
      </c>
      <c r="AB378" s="177">
        <v>0</v>
      </c>
      <c r="AC378" s="177">
        <v>0</v>
      </c>
      <c r="AD378" s="177">
        <v>0</v>
      </c>
      <c r="AE378" s="177">
        <v>0</v>
      </c>
      <c r="AF378" s="177">
        <v>0</v>
      </c>
      <c r="AG378" s="177">
        <v>0</v>
      </c>
      <c r="AH378" s="177">
        <v>0</v>
      </c>
      <c r="AI378" s="177">
        <v>0</v>
      </c>
      <c r="AJ378" s="177">
        <f t="shared" si="746"/>
        <v>69421.320000000007</v>
      </c>
      <c r="AK378" s="177">
        <f t="shared" si="747"/>
        <v>34710.660000000003</v>
      </c>
      <c r="AL378" s="177">
        <v>0</v>
      </c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38"/>
      <c r="AX378" s="138"/>
      <c r="AY378" s="138"/>
      <c r="AZ378" s="138"/>
      <c r="BA378" s="138"/>
      <c r="BB378" s="138"/>
      <c r="BC378" s="138"/>
      <c r="BD378" s="138"/>
      <c r="BE378" s="138"/>
      <c r="BF378" s="138"/>
      <c r="BG378" s="138"/>
      <c r="BH378" s="138"/>
      <c r="BI378" s="138"/>
      <c r="BJ378" s="138"/>
      <c r="BK378" s="138"/>
      <c r="BL378" s="139"/>
      <c r="BM378" s="139"/>
      <c r="BN378" s="139"/>
      <c r="BO378" s="139"/>
      <c r="BP378" s="139"/>
      <c r="BQ378" s="139"/>
      <c r="BR378" s="139"/>
      <c r="BS378" s="139"/>
      <c r="BT378" s="139"/>
      <c r="BU378" s="139"/>
      <c r="BV378" s="139"/>
      <c r="BW378" s="139"/>
      <c r="BY378" s="140"/>
      <c r="BZ378" s="141"/>
      <c r="CA378" s="142"/>
      <c r="CB378" s="138"/>
      <c r="CC378" s="143"/>
      <c r="CD378" s="146"/>
    </row>
    <row r="379" spans="1:82" s="137" customFormat="1" ht="12" customHeight="1">
      <c r="A379" s="360">
        <v>65</v>
      </c>
      <c r="B379" s="368" t="s">
        <v>517</v>
      </c>
      <c r="C379" s="370"/>
      <c r="D379" s="370"/>
      <c r="E379" s="371"/>
      <c r="F379" s="371"/>
      <c r="G379" s="362">
        <f t="shared" si="743"/>
        <v>4135394.52</v>
      </c>
      <c r="H379" s="356">
        <f t="shared" si="744"/>
        <v>0</v>
      </c>
      <c r="I379" s="365">
        <v>0</v>
      </c>
      <c r="J379" s="365">
        <v>0</v>
      </c>
      <c r="K379" s="365">
        <v>0</v>
      </c>
      <c r="L379" s="365">
        <v>0</v>
      </c>
      <c r="M379" s="365">
        <v>0</v>
      </c>
      <c r="N379" s="356">
        <v>0</v>
      </c>
      <c r="O379" s="356">
        <v>0</v>
      </c>
      <c r="P379" s="356">
        <v>0</v>
      </c>
      <c r="Q379" s="356">
        <v>0</v>
      </c>
      <c r="R379" s="356">
        <v>0</v>
      </c>
      <c r="S379" s="356">
        <v>0</v>
      </c>
      <c r="T379" s="366">
        <v>0</v>
      </c>
      <c r="U379" s="356">
        <v>0</v>
      </c>
      <c r="V379" s="371" t="s">
        <v>112</v>
      </c>
      <c r="W379" s="177">
        <v>1024</v>
      </c>
      <c r="X379" s="356">
        <f t="shared" si="745"/>
        <v>3949301.7599999998</v>
      </c>
      <c r="Y379" s="177">
        <v>0</v>
      </c>
      <c r="Z379" s="177">
        <v>0</v>
      </c>
      <c r="AA379" s="177">
        <v>0</v>
      </c>
      <c r="AB379" s="177">
        <v>0</v>
      </c>
      <c r="AC379" s="177">
        <v>0</v>
      </c>
      <c r="AD379" s="177">
        <v>0</v>
      </c>
      <c r="AE379" s="177">
        <v>0</v>
      </c>
      <c r="AF379" s="177">
        <v>0</v>
      </c>
      <c r="AG379" s="177">
        <v>0</v>
      </c>
      <c r="AH379" s="177">
        <v>0</v>
      </c>
      <c r="AI379" s="177">
        <v>0</v>
      </c>
      <c r="AJ379" s="177">
        <f t="shared" si="746"/>
        <v>124061.84</v>
      </c>
      <c r="AK379" s="177">
        <f t="shared" si="747"/>
        <v>62030.92</v>
      </c>
      <c r="AL379" s="177">
        <v>0</v>
      </c>
      <c r="AN379" s="138"/>
      <c r="AO379" s="138"/>
      <c r="AP379" s="138"/>
      <c r="AQ379" s="138"/>
      <c r="AR379" s="138"/>
      <c r="AS379" s="138"/>
      <c r="AT379" s="138"/>
      <c r="AU379" s="138"/>
      <c r="AV379" s="138"/>
      <c r="AW379" s="138"/>
      <c r="AX379" s="138"/>
      <c r="AY379" s="138"/>
      <c r="AZ379" s="138"/>
      <c r="BA379" s="138"/>
      <c r="BB379" s="138"/>
      <c r="BC379" s="138"/>
      <c r="BD379" s="138"/>
      <c r="BE379" s="138"/>
      <c r="BF379" s="138"/>
      <c r="BG379" s="138"/>
      <c r="BH379" s="138"/>
      <c r="BI379" s="138"/>
      <c r="BJ379" s="138"/>
      <c r="BK379" s="138"/>
      <c r="BL379" s="139"/>
      <c r="BM379" s="139"/>
      <c r="BN379" s="139"/>
      <c r="BO379" s="139"/>
      <c r="BP379" s="139"/>
      <c r="BQ379" s="139"/>
      <c r="BR379" s="139"/>
      <c r="BS379" s="139"/>
      <c r="BT379" s="139"/>
      <c r="BU379" s="139"/>
      <c r="BV379" s="139"/>
      <c r="BW379" s="139"/>
      <c r="BY379" s="140"/>
      <c r="BZ379" s="141"/>
      <c r="CA379" s="142"/>
      <c r="CB379" s="138"/>
      <c r="CC379" s="143"/>
      <c r="CD379" s="146"/>
    </row>
    <row r="380" spans="1:82" s="137" customFormat="1" ht="12" customHeight="1">
      <c r="A380" s="360">
        <v>66</v>
      </c>
      <c r="B380" s="368" t="s">
        <v>518</v>
      </c>
      <c r="C380" s="370"/>
      <c r="D380" s="370"/>
      <c r="E380" s="371"/>
      <c r="F380" s="371"/>
      <c r="G380" s="362">
        <f t="shared" si="743"/>
        <v>4692703.54</v>
      </c>
      <c r="H380" s="356">
        <f t="shared" si="744"/>
        <v>0</v>
      </c>
      <c r="I380" s="365">
        <v>0</v>
      </c>
      <c r="J380" s="365">
        <v>0</v>
      </c>
      <c r="K380" s="365">
        <v>0</v>
      </c>
      <c r="L380" s="365">
        <v>0</v>
      </c>
      <c r="M380" s="365">
        <v>0</v>
      </c>
      <c r="N380" s="356">
        <v>0</v>
      </c>
      <c r="O380" s="356">
        <v>0</v>
      </c>
      <c r="P380" s="356">
        <v>0</v>
      </c>
      <c r="Q380" s="356">
        <v>0</v>
      </c>
      <c r="R380" s="356">
        <v>0</v>
      </c>
      <c r="S380" s="356">
        <v>0</v>
      </c>
      <c r="T380" s="366">
        <v>0</v>
      </c>
      <c r="U380" s="356">
        <v>0</v>
      </c>
      <c r="V380" s="371" t="s">
        <v>112</v>
      </c>
      <c r="W380" s="177">
        <v>1162</v>
      </c>
      <c r="X380" s="356">
        <f t="shared" si="745"/>
        <v>4481531.88</v>
      </c>
      <c r="Y380" s="177">
        <v>0</v>
      </c>
      <c r="Z380" s="177">
        <v>0</v>
      </c>
      <c r="AA380" s="177">
        <v>0</v>
      </c>
      <c r="AB380" s="177">
        <v>0</v>
      </c>
      <c r="AC380" s="177">
        <v>0</v>
      </c>
      <c r="AD380" s="177">
        <v>0</v>
      </c>
      <c r="AE380" s="177">
        <v>0</v>
      </c>
      <c r="AF380" s="177">
        <v>0</v>
      </c>
      <c r="AG380" s="177">
        <v>0</v>
      </c>
      <c r="AH380" s="177">
        <v>0</v>
      </c>
      <c r="AI380" s="177">
        <v>0</v>
      </c>
      <c r="AJ380" s="177">
        <f t="shared" si="746"/>
        <v>140781.10999999999</v>
      </c>
      <c r="AK380" s="177">
        <f t="shared" si="747"/>
        <v>70390.55</v>
      </c>
      <c r="AL380" s="177">
        <v>0</v>
      </c>
      <c r="AN380" s="138"/>
      <c r="AO380" s="138"/>
      <c r="AP380" s="138"/>
      <c r="AQ380" s="138"/>
      <c r="AR380" s="138"/>
      <c r="AS380" s="138"/>
      <c r="AT380" s="138"/>
      <c r="AU380" s="138"/>
      <c r="AV380" s="138"/>
      <c r="AW380" s="138"/>
      <c r="AX380" s="138"/>
      <c r="AY380" s="138"/>
      <c r="AZ380" s="138"/>
      <c r="BA380" s="138"/>
      <c r="BB380" s="138"/>
      <c r="BC380" s="138"/>
      <c r="BD380" s="138"/>
      <c r="BE380" s="138"/>
      <c r="BF380" s="138"/>
      <c r="BG380" s="138"/>
      <c r="BH380" s="138"/>
      <c r="BI380" s="138"/>
      <c r="BJ380" s="138"/>
      <c r="BK380" s="138"/>
      <c r="BL380" s="139"/>
      <c r="BM380" s="139"/>
      <c r="BN380" s="139"/>
      <c r="BO380" s="139"/>
      <c r="BP380" s="139"/>
      <c r="BQ380" s="139"/>
      <c r="BR380" s="139"/>
      <c r="BS380" s="139"/>
      <c r="BT380" s="139"/>
      <c r="BU380" s="139"/>
      <c r="BV380" s="139"/>
      <c r="BW380" s="139"/>
      <c r="BY380" s="140"/>
      <c r="BZ380" s="141"/>
      <c r="CA380" s="142"/>
      <c r="CB380" s="138"/>
      <c r="CC380" s="143"/>
      <c r="CD380" s="146"/>
    </row>
    <row r="381" spans="1:82" s="137" customFormat="1" ht="12" customHeight="1">
      <c r="A381" s="360">
        <v>67</v>
      </c>
      <c r="B381" s="368" t="s">
        <v>519</v>
      </c>
      <c r="C381" s="370"/>
      <c r="D381" s="370"/>
      <c r="E381" s="371"/>
      <c r="F381" s="371"/>
      <c r="G381" s="362">
        <f t="shared" si="743"/>
        <v>2342313.2999999998</v>
      </c>
      <c r="H381" s="356">
        <f t="shared" si="744"/>
        <v>0</v>
      </c>
      <c r="I381" s="365">
        <v>0</v>
      </c>
      <c r="J381" s="365">
        <v>0</v>
      </c>
      <c r="K381" s="365">
        <v>0</v>
      </c>
      <c r="L381" s="365">
        <v>0</v>
      </c>
      <c r="M381" s="365">
        <v>0</v>
      </c>
      <c r="N381" s="356">
        <v>0</v>
      </c>
      <c r="O381" s="356">
        <v>0</v>
      </c>
      <c r="P381" s="356">
        <v>0</v>
      </c>
      <c r="Q381" s="356">
        <v>0</v>
      </c>
      <c r="R381" s="356">
        <v>0</v>
      </c>
      <c r="S381" s="356">
        <v>0</v>
      </c>
      <c r="T381" s="366">
        <v>0</v>
      </c>
      <c r="U381" s="356">
        <v>0</v>
      </c>
      <c r="V381" s="371" t="s">
        <v>112</v>
      </c>
      <c r="W381" s="177">
        <v>580</v>
      </c>
      <c r="X381" s="356">
        <f t="shared" si="745"/>
        <v>2236909.2000000002</v>
      </c>
      <c r="Y381" s="177">
        <v>0</v>
      </c>
      <c r="Z381" s="177">
        <v>0</v>
      </c>
      <c r="AA381" s="177">
        <v>0</v>
      </c>
      <c r="AB381" s="177">
        <v>0</v>
      </c>
      <c r="AC381" s="177">
        <v>0</v>
      </c>
      <c r="AD381" s="177">
        <v>0</v>
      </c>
      <c r="AE381" s="177">
        <v>0</v>
      </c>
      <c r="AF381" s="177">
        <v>0</v>
      </c>
      <c r="AG381" s="177">
        <v>0</v>
      </c>
      <c r="AH381" s="177">
        <v>0</v>
      </c>
      <c r="AI381" s="177">
        <v>0</v>
      </c>
      <c r="AJ381" s="177">
        <f t="shared" si="746"/>
        <v>70269.399999999994</v>
      </c>
      <c r="AK381" s="177">
        <f t="shared" si="747"/>
        <v>35134.699999999997</v>
      </c>
      <c r="AL381" s="177">
        <v>0</v>
      </c>
      <c r="AN381" s="138"/>
      <c r="AO381" s="138"/>
      <c r="AP381" s="138"/>
      <c r="AQ381" s="138"/>
      <c r="AR381" s="138"/>
      <c r="AS381" s="138"/>
      <c r="AT381" s="138"/>
      <c r="AU381" s="138"/>
      <c r="AV381" s="138"/>
      <c r="AW381" s="138"/>
      <c r="AX381" s="138"/>
      <c r="AY381" s="138"/>
      <c r="AZ381" s="138"/>
      <c r="BA381" s="138"/>
      <c r="BB381" s="138"/>
      <c r="BC381" s="138"/>
      <c r="BD381" s="138"/>
      <c r="BE381" s="138"/>
      <c r="BF381" s="138"/>
      <c r="BG381" s="138"/>
      <c r="BH381" s="138"/>
      <c r="BI381" s="138"/>
      <c r="BJ381" s="138"/>
      <c r="BK381" s="138"/>
      <c r="BL381" s="139"/>
      <c r="BM381" s="139"/>
      <c r="BN381" s="139"/>
      <c r="BO381" s="139"/>
      <c r="BP381" s="139"/>
      <c r="BQ381" s="139"/>
      <c r="BR381" s="139"/>
      <c r="BS381" s="139"/>
      <c r="BT381" s="139"/>
      <c r="BU381" s="139"/>
      <c r="BV381" s="139"/>
      <c r="BW381" s="139"/>
      <c r="BY381" s="140"/>
      <c r="BZ381" s="141"/>
      <c r="CA381" s="142"/>
      <c r="CB381" s="138"/>
      <c r="CC381" s="143"/>
      <c r="CD381" s="146"/>
    </row>
    <row r="382" spans="1:82" s="137" customFormat="1" ht="12" customHeight="1">
      <c r="A382" s="360">
        <v>68</v>
      </c>
      <c r="B382" s="368" t="s">
        <v>520</v>
      </c>
      <c r="C382" s="370"/>
      <c r="D382" s="370"/>
      <c r="E382" s="371"/>
      <c r="F382" s="371"/>
      <c r="G382" s="362">
        <f t="shared" si="743"/>
        <v>3956050.18</v>
      </c>
      <c r="H382" s="356">
        <f t="shared" si="744"/>
        <v>0</v>
      </c>
      <c r="I382" s="365">
        <v>0</v>
      </c>
      <c r="J382" s="365">
        <v>0</v>
      </c>
      <c r="K382" s="365">
        <v>0</v>
      </c>
      <c r="L382" s="365">
        <v>0</v>
      </c>
      <c r="M382" s="365">
        <v>0</v>
      </c>
      <c r="N382" s="356">
        <v>0</v>
      </c>
      <c r="O382" s="356">
        <v>0</v>
      </c>
      <c r="P382" s="356">
        <v>0</v>
      </c>
      <c r="Q382" s="356">
        <v>0</v>
      </c>
      <c r="R382" s="356">
        <v>0</v>
      </c>
      <c r="S382" s="356">
        <v>0</v>
      </c>
      <c r="T382" s="366">
        <v>0</v>
      </c>
      <c r="U382" s="356">
        <v>0</v>
      </c>
      <c r="V382" s="371" t="s">
        <v>111</v>
      </c>
      <c r="W382" s="177">
        <v>972</v>
      </c>
      <c r="X382" s="356">
        <f t="shared" si="745"/>
        <v>3778027.92</v>
      </c>
      <c r="Y382" s="177">
        <v>0</v>
      </c>
      <c r="Z382" s="177">
        <v>0</v>
      </c>
      <c r="AA382" s="177">
        <v>0</v>
      </c>
      <c r="AB382" s="177">
        <v>0</v>
      </c>
      <c r="AC382" s="177">
        <v>0</v>
      </c>
      <c r="AD382" s="177">
        <v>0</v>
      </c>
      <c r="AE382" s="177">
        <v>0</v>
      </c>
      <c r="AF382" s="177">
        <v>0</v>
      </c>
      <c r="AG382" s="177">
        <v>0</v>
      </c>
      <c r="AH382" s="177">
        <v>0</v>
      </c>
      <c r="AI382" s="177">
        <v>0</v>
      </c>
      <c r="AJ382" s="177">
        <f t="shared" si="746"/>
        <v>118681.51</v>
      </c>
      <c r="AK382" s="177">
        <f t="shared" si="747"/>
        <v>59340.75</v>
      </c>
      <c r="AL382" s="177">
        <v>0</v>
      </c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38"/>
      <c r="AX382" s="138"/>
      <c r="AY382" s="138"/>
      <c r="AZ382" s="138"/>
      <c r="BA382" s="138"/>
      <c r="BB382" s="138"/>
      <c r="BC382" s="138"/>
      <c r="BD382" s="138"/>
      <c r="BE382" s="138"/>
      <c r="BF382" s="138"/>
      <c r="BG382" s="138"/>
      <c r="BH382" s="138"/>
      <c r="BI382" s="138"/>
      <c r="BJ382" s="138"/>
      <c r="BK382" s="138"/>
      <c r="BL382" s="139"/>
      <c r="BM382" s="139"/>
      <c r="BN382" s="139"/>
      <c r="BO382" s="139"/>
      <c r="BP382" s="139"/>
      <c r="BQ382" s="139"/>
      <c r="BR382" s="139"/>
      <c r="BS382" s="139"/>
      <c r="BT382" s="139"/>
      <c r="BU382" s="139"/>
      <c r="BV382" s="139"/>
      <c r="BW382" s="139"/>
      <c r="BY382" s="140"/>
      <c r="BZ382" s="141"/>
      <c r="CA382" s="142"/>
      <c r="CB382" s="138"/>
      <c r="CC382" s="143"/>
      <c r="CD382" s="146"/>
    </row>
    <row r="383" spans="1:82" s="137" customFormat="1" ht="12" customHeight="1">
      <c r="A383" s="360">
        <v>69</v>
      </c>
      <c r="B383" s="368" t="s">
        <v>521</v>
      </c>
      <c r="C383" s="370"/>
      <c r="D383" s="370"/>
      <c r="E383" s="371"/>
      <c r="F383" s="371"/>
      <c r="G383" s="362">
        <f t="shared" si="743"/>
        <v>3295392.51</v>
      </c>
      <c r="H383" s="356">
        <f t="shared" si="744"/>
        <v>0</v>
      </c>
      <c r="I383" s="365">
        <v>0</v>
      </c>
      <c r="J383" s="365">
        <v>0</v>
      </c>
      <c r="K383" s="365">
        <v>0</v>
      </c>
      <c r="L383" s="365">
        <v>0</v>
      </c>
      <c r="M383" s="365">
        <v>0</v>
      </c>
      <c r="N383" s="356">
        <v>0</v>
      </c>
      <c r="O383" s="356">
        <v>0</v>
      </c>
      <c r="P383" s="356">
        <v>0</v>
      </c>
      <c r="Q383" s="356">
        <v>0</v>
      </c>
      <c r="R383" s="356">
        <v>0</v>
      </c>
      <c r="S383" s="356">
        <v>0</v>
      </c>
      <c r="T383" s="366">
        <v>0</v>
      </c>
      <c r="U383" s="356">
        <v>0</v>
      </c>
      <c r="V383" s="371" t="s">
        <v>112</v>
      </c>
      <c r="W383" s="177">
        <v>816</v>
      </c>
      <c r="X383" s="356">
        <f t="shared" si="745"/>
        <v>3147099.84</v>
      </c>
      <c r="Y383" s="177">
        <v>0</v>
      </c>
      <c r="Z383" s="177">
        <v>0</v>
      </c>
      <c r="AA383" s="177">
        <v>0</v>
      </c>
      <c r="AB383" s="177">
        <v>0</v>
      </c>
      <c r="AC383" s="177">
        <v>0</v>
      </c>
      <c r="AD383" s="177">
        <v>0</v>
      </c>
      <c r="AE383" s="177">
        <v>0</v>
      </c>
      <c r="AF383" s="177">
        <v>0</v>
      </c>
      <c r="AG383" s="177">
        <v>0</v>
      </c>
      <c r="AH383" s="177">
        <v>0</v>
      </c>
      <c r="AI383" s="177">
        <v>0</v>
      </c>
      <c r="AJ383" s="177">
        <f t="shared" si="746"/>
        <v>98861.78</v>
      </c>
      <c r="AK383" s="177">
        <f t="shared" si="747"/>
        <v>49430.89</v>
      </c>
      <c r="AL383" s="177">
        <v>0</v>
      </c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9"/>
      <c r="BM383" s="139"/>
      <c r="BN383" s="139"/>
      <c r="BO383" s="139"/>
      <c r="BP383" s="139"/>
      <c r="BQ383" s="139"/>
      <c r="BR383" s="139"/>
      <c r="BS383" s="139"/>
      <c r="BT383" s="139"/>
      <c r="BU383" s="139"/>
      <c r="BV383" s="139"/>
      <c r="BW383" s="139"/>
      <c r="BY383" s="140"/>
      <c r="BZ383" s="141"/>
      <c r="CA383" s="142"/>
      <c r="CB383" s="138"/>
      <c r="CC383" s="143"/>
      <c r="CD383" s="146"/>
    </row>
    <row r="384" spans="1:82" s="137" customFormat="1" ht="12" customHeight="1">
      <c r="A384" s="360">
        <v>70</v>
      </c>
      <c r="B384" s="368" t="s">
        <v>522</v>
      </c>
      <c r="C384" s="370"/>
      <c r="D384" s="370"/>
      <c r="E384" s="371"/>
      <c r="F384" s="371"/>
      <c r="G384" s="362">
        <f t="shared" si="743"/>
        <v>4057800.44</v>
      </c>
      <c r="H384" s="356">
        <f t="shared" si="744"/>
        <v>0</v>
      </c>
      <c r="I384" s="365">
        <v>0</v>
      </c>
      <c r="J384" s="365">
        <v>0</v>
      </c>
      <c r="K384" s="365">
        <v>0</v>
      </c>
      <c r="L384" s="365">
        <v>0</v>
      </c>
      <c r="M384" s="365">
        <v>0</v>
      </c>
      <c r="N384" s="356">
        <v>0</v>
      </c>
      <c r="O384" s="356">
        <v>0</v>
      </c>
      <c r="P384" s="356">
        <v>0</v>
      </c>
      <c r="Q384" s="356">
        <v>0</v>
      </c>
      <c r="R384" s="356">
        <v>0</v>
      </c>
      <c r="S384" s="356">
        <v>0</v>
      </c>
      <c r="T384" s="366">
        <v>0</v>
      </c>
      <c r="U384" s="356">
        <v>0</v>
      </c>
      <c r="V384" s="371" t="s">
        <v>111</v>
      </c>
      <c r="W384" s="177">
        <v>997</v>
      </c>
      <c r="X384" s="356">
        <f t="shared" si="745"/>
        <v>3875199.42</v>
      </c>
      <c r="Y384" s="177">
        <v>0</v>
      </c>
      <c r="Z384" s="177">
        <v>0</v>
      </c>
      <c r="AA384" s="177">
        <v>0</v>
      </c>
      <c r="AB384" s="177">
        <v>0</v>
      </c>
      <c r="AC384" s="177">
        <v>0</v>
      </c>
      <c r="AD384" s="177">
        <v>0</v>
      </c>
      <c r="AE384" s="177">
        <v>0</v>
      </c>
      <c r="AF384" s="177">
        <v>0</v>
      </c>
      <c r="AG384" s="177">
        <v>0</v>
      </c>
      <c r="AH384" s="177">
        <v>0</v>
      </c>
      <c r="AI384" s="177">
        <v>0</v>
      </c>
      <c r="AJ384" s="177">
        <f t="shared" si="746"/>
        <v>121734.01</v>
      </c>
      <c r="AK384" s="177">
        <f t="shared" si="747"/>
        <v>60867.01</v>
      </c>
      <c r="AL384" s="177">
        <v>0</v>
      </c>
      <c r="AN384" s="138"/>
      <c r="AO384" s="138"/>
      <c r="AP384" s="138"/>
      <c r="AQ384" s="138"/>
      <c r="AR384" s="138"/>
      <c r="AS384" s="138"/>
      <c r="AT384" s="138"/>
      <c r="AU384" s="138"/>
      <c r="AV384" s="138"/>
      <c r="AW384" s="138"/>
      <c r="AX384" s="138"/>
      <c r="AY384" s="138"/>
      <c r="AZ384" s="138"/>
      <c r="BA384" s="138"/>
      <c r="BB384" s="138"/>
      <c r="BC384" s="138"/>
      <c r="BD384" s="138"/>
      <c r="BE384" s="138"/>
      <c r="BF384" s="138"/>
      <c r="BG384" s="138"/>
      <c r="BH384" s="138"/>
      <c r="BI384" s="138"/>
      <c r="BJ384" s="138"/>
      <c r="BK384" s="138"/>
      <c r="BL384" s="139"/>
      <c r="BM384" s="139"/>
      <c r="BN384" s="139"/>
      <c r="BO384" s="139"/>
      <c r="BP384" s="139"/>
      <c r="BQ384" s="139"/>
      <c r="BR384" s="139"/>
      <c r="BS384" s="139"/>
      <c r="BT384" s="139"/>
      <c r="BU384" s="139"/>
      <c r="BV384" s="139"/>
      <c r="BW384" s="139"/>
      <c r="BY384" s="140"/>
      <c r="BZ384" s="141"/>
      <c r="CA384" s="142"/>
      <c r="CB384" s="138"/>
      <c r="CC384" s="143"/>
      <c r="CD384" s="146"/>
    </row>
    <row r="385" spans="1:82" s="137" customFormat="1" ht="12" customHeight="1">
      <c r="A385" s="360">
        <v>71</v>
      </c>
      <c r="B385" s="368" t="s">
        <v>525</v>
      </c>
      <c r="C385" s="370"/>
      <c r="D385" s="370"/>
      <c r="E385" s="371"/>
      <c r="F385" s="371"/>
      <c r="G385" s="362">
        <f t="shared" ref="G385:G438" si="748">ROUND(H385+U385+X385+Z385+AB385+AD385+AF385+AH385+AI385+AJ385+AK385+AL385,2)</f>
        <v>4615972.59</v>
      </c>
      <c r="H385" s="356">
        <f t="shared" ref="H385:H438" si="749">I385+K385+M385+O385+Q385+S385</f>
        <v>0</v>
      </c>
      <c r="I385" s="365">
        <v>0</v>
      </c>
      <c r="J385" s="365">
        <v>0</v>
      </c>
      <c r="K385" s="365">
        <v>0</v>
      </c>
      <c r="L385" s="365">
        <v>0</v>
      </c>
      <c r="M385" s="365">
        <v>0</v>
      </c>
      <c r="N385" s="356">
        <v>0</v>
      </c>
      <c r="O385" s="356">
        <v>0</v>
      </c>
      <c r="P385" s="356">
        <v>0</v>
      </c>
      <c r="Q385" s="356">
        <v>0</v>
      </c>
      <c r="R385" s="356">
        <v>0</v>
      </c>
      <c r="S385" s="356">
        <v>0</v>
      </c>
      <c r="T385" s="366">
        <v>0</v>
      </c>
      <c r="U385" s="356">
        <v>0</v>
      </c>
      <c r="V385" s="371" t="s">
        <v>112</v>
      </c>
      <c r="W385" s="177">
        <v>1143</v>
      </c>
      <c r="X385" s="356">
        <f t="shared" ref="X385:X438" si="750">ROUND(IF(V385="СК",3856.74,3886.86)*W385,2)</f>
        <v>4408253.82</v>
      </c>
      <c r="Y385" s="177">
        <v>0</v>
      </c>
      <c r="Z385" s="177">
        <v>0</v>
      </c>
      <c r="AA385" s="177">
        <v>0</v>
      </c>
      <c r="AB385" s="177">
        <v>0</v>
      </c>
      <c r="AC385" s="177">
        <v>0</v>
      </c>
      <c r="AD385" s="177">
        <v>0</v>
      </c>
      <c r="AE385" s="177">
        <v>0</v>
      </c>
      <c r="AF385" s="177">
        <v>0</v>
      </c>
      <c r="AG385" s="177">
        <v>0</v>
      </c>
      <c r="AH385" s="177">
        <v>0</v>
      </c>
      <c r="AI385" s="177">
        <v>0</v>
      </c>
      <c r="AJ385" s="177">
        <f t="shared" ref="AJ385:AJ438" si="751">ROUND(X385/95.5*3,2)</f>
        <v>138479.18</v>
      </c>
      <c r="AK385" s="177">
        <f t="shared" ref="AK385:AK438" si="752">ROUND(X385/95.5*1.5,2)</f>
        <v>69239.59</v>
      </c>
      <c r="AL385" s="177">
        <v>0</v>
      </c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38"/>
      <c r="AX385" s="138"/>
      <c r="AY385" s="138"/>
      <c r="AZ385" s="138"/>
      <c r="BA385" s="138"/>
      <c r="BB385" s="138"/>
      <c r="BC385" s="138"/>
      <c r="BD385" s="138"/>
      <c r="BE385" s="138"/>
      <c r="BF385" s="138"/>
      <c r="BG385" s="138"/>
      <c r="BH385" s="138"/>
      <c r="BI385" s="138"/>
      <c r="BJ385" s="138"/>
      <c r="BK385" s="138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Y385" s="140"/>
      <c r="BZ385" s="141"/>
      <c r="CA385" s="142"/>
      <c r="CB385" s="138"/>
      <c r="CC385" s="143"/>
      <c r="CD385" s="146"/>
    </row>
    <row r="386" spans="1:82" s="137" customFormat="1" ht="12" customHeight="1">
      <c r="A386" s="360">
        <v>72</v>
      </c>
      <c r="B386" s="368" t="s">
        <v>526</v>
      </c>
      <c r="C386" s="370"/>
      <c r="D386" s="370"/>
      <c r="E386" s="371"/>
      <c r="F386" s="371"/>
      <c r="G386" s="362">
        <f t="shared" si="748"/>
        <v>4078150.49</v>
      </c>
      <c r="H386" s="356">
        <f t="shared" si="749"/>
        <v>0</v>
      </c>
      <c r="I386" s="365">
        <v>0</v>
      </c>
      <c r="J386" s="365">
        <v>0</v>
      </c>
      <c r="K386" s="365">
        <v>0</v>
      </c>
      <c r="L386" s="365">
        <v>0</v>
      </c>
      <c r="M386" s="365">
        <v>0</v>
      </c>
      <c r="N386" s="356">
        <v>0</v>
      </c>
      <c r="O386" s="356">
        <v>0</v>
      </c>
      <c r="P386" s="356">
        <v>0</v>
      </c>
      <c r="Q386" s="356">
        <v>0</v>
      </c>
      <c r="R386" s="356">
        <v>0</v>
      </c>
      <c r="S386" s="356">
        <v>0</v>
      </c>
      <c r="T386" s="366">
        <v>0</v>
      </c>
      <c r="U386" s="356">
        <v>0</v>
      </c>
      <c r="V386" s="371" t="s">
        <v>111</v>
      </c>
      <c r="W386" s="177">
        <v>1002</v>
      </c>
      <c r="X386" s="356">
        <f t="shared" si="750"/>
        <v>3894633.72</v>
      </c>
      <c r="Y386" s="177">
        <v>0</v>
      </c>
      <c r="Z386" s="177">
        <v>0</v>
      </c>
      <c r="AA386" s="177">
        <v>0</v>
      </c>
      <c r="AB386" s="177">
        <v>0</v>
      </c>
      <c r="AC386" s="177">
        <v>0</v>
      </c>
      <c r="AD386" s="177">
        <v>0</v>
      </c>
      <c r="AE386" s="177">
        <v>0</v>
      </c>
      <c r="AF386" s="177">
        <v>0</v>
      </c>
      <c r="AG386" s="177">
        <v>0</v>
      </c>
      <c r="AH386" s="177">
        <v>0</v>
      </c>
      <c r="AI386" s="177">
        <v>0</v>
      </c>
      <c r="AJ386" s="177">
        <f t="shared" si="751"/>
        <v>122344.51</v>
      </c>
      <c r="AK386" s="177">
        <f t="shared" si="752"/>
        <v>61172.26</v>
      </c>
      <c r="AL386" s="177">
        <v>0</v>
      </c>
      <c r="AN386" s="138"/>
      <c r="AO386" s="138"/>
      <c r="AP386" s="138"/>
      <c r="AQ386" s="138"/>
      <c r="AR386" s="138"/>
      <c r="AS386" s="138"/>
      <c r="AT386" s="138"/>
      <c r="AU386" s="138"/>
      <c r="AV386" s="138"/>
      <c r="AW386" s="138"/>
      <c r="AX386" s="138"/>
      <c r="AY386" s="138"/>
      <c r="AZ386" s="138"/>
      <c r="BA386" s="138"/>
      <c r="BB386" s="138"/>
      <c r="BC386" s="138"/>
      <c r="BD386" s="138"/>
      <c r="BE386" s="138"/>
      <c r="BF386" s="138"/>
      <c r="BG386" s="138"/>
      <c r="BH386" s="138"/>
      <c r="BI386" s="138"/>
      <c r="BJ386" s="138"/>
      <c r="BK386" s="138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Y386" s="140"/>
      <c r="BZ386" s="141"/>
      <c r="CA386" s="142"/>
      <c r="CB386" s="138"/>
      <c r="CC386" s="143"/>
      <c r="CD386" s="146"/>
    </row>
    <row r="387" spans="1:82" s="137" customFormat="1" ht="12" customHeight="1">
      <c r="A387" s="360">
        <v>73</v>
      </c>
      <c r="B387" s="368" t="s">
        <v>527</v>
      </c>
      <c r="C387" s="370"/>
      <c r="D387" s="370"/>
      <c r="E387" s="371"/>
      <c r="F387" s="371"/>
      <c r="G387" s="362">
        <f t="shared" si="748"/>
        <v>5278803.58</v>
      </c>
      <c r="H387" s="356">
        <f t="shared" si="749"/>
        <v>0</v>
      </c>
      <c r="I387" s="365">
        <v>0</v>
      </c>
      <c r="J387" s="365">
        <v>0</v>
      </c>
      <c r="K387" s="365">
        <v>0</v>
      </c>
      <c r="L387" s="365">
        <v>0</v>
      </c>
      <c r="M387" s="365">
        <v>0</v>
      </c>
      <c r="N387" s="356">
        <v>0</v>
      </c>
      <c r="O387" s="356">
        <v>0</v>
      </c>
      <c r="P387" s="356">
        <v>0</v>
      </c>
      <c r="Q387" s="356">
        <v>0</v>
      </c>
      <c r="R387" s="356">
        <v>0</v>
      </c>
      <c r="S387" s="356">
        <v>0</v>
      </c>
      <c r="T387" s="366">
        <v>0</v>
      </c>
      <c r="U387" s="356">
        <v>0</v>
      </c>
      <c r="V387" s="371" t="s">
        <v>111</v>
      </c>
      <c r="W387" s="177">
        <v>1297</v>
      </c>
      <c r="X387" s="356">
        <f t="shared" si="750"/>
        <v>5041257.42</v>
      </c>
      <c r="Y387" s="177">
        <v>0</v>
      </c>
      <c r="Z387" s="177">
        <v>0</v>
      </c>
      <c r="AA387" s="177">
        <v>0</v>
      </c>
      <c r="AB387" s="177">
        <v>0</v>
      </c>
      <c r="AC387" s="177">
        <v>0</v>
      </c>
      <c r="AD387" s="177">
        <v>0</v>
      </c>
      <c r="AE387" s="177">
        <v>0</v>
      </c>
      <c r="AF387" s="177">
        <v>0</v>
      </c>
      <c r="AG387" s="177">
        <v>0</v>
      </c>
      <c r="AH387" s="177">
        <v>0</v>
      </c>
      <c r="AI387" s="177">
        <v>0</v>
      </c>
      <c r="AJ387" s="177">
        <f t="shared" si="751"/>
        <v>158364.10999999999</v>
      </c>
      <c r="AK387" s="177">
        <f t="shared" si="752"/>
        <v>79182.05</v>
      </c>
      <c r="AL387" s="177">
        <v>0</v>
      </c>
      <c r="AN387" s="138"/>
      <c r="AO387" s="138"/>
      <c r="AP387" s="138"/>
      <c r="AQ387" s="138"/>
      <c r="AR387" s="138"/>
      <c r="AS387" s="138"/>
      <c r="AT387" s="138"/>
      <c r="AU387" s="138"/>
      <c r="AV387" s="138"/>
      <c r="AW387" s="138"/>
      <c r="AX387" s="138"/>
      <c r="AY387" s="138"/>
      <c r="AZ387" s="138"/>
      <c r="BA387" s="138"/>
      <c r="BB387" s="138"/>
      <c r="BC387" s="138"/>
      <c r="BD387" s="138"/>
      <c r="BE387" s="138"/>
      <c r="BF387" s="138"/>
      <c r="BG387" s="138"/>
      <c r="BH387" s="138"/>
      <c r="BI387" s="138"/>
      <c r="BJ387" s="138"/>
      <c r="BK387" s="138"/>
      <c r="BL387" s="139"/>
      <c r="BM387" s="139"/>
      <c r="BN387" s="139"/>
      <c r="BO387" s="139"/>
      <c r="BP387" s="139"/>
      <c r="BQ387" s="139"/>
      <c r="BR387" s="139"/>
      <c r="BS387" s="139"/>
      <c r="BT387" s="139"/>
      <c r="BU387" s="139"/>
      <c r="BV387" s="139"/>
      <c r="BW387" s="139"/>
      <c r="BY387" s="140"/>
      <c r="BZ387" s="141"/>
      <c r="CA387" s="142"/>
      <c r="CB387" s="138"/>
      <c r="CC387" s="143"/>
      <c r="CD387" s="146"/>
    </row>
    <row r="388" spans="1:82" s="137" customFormat="1" ht="12" customHeight="1">
      <c r="A388" s="360">
        <v>74</v>
      </c>
      <c r="B388" s="368" t="s">
        <v>528</v>
      </c>
      <c r="C388" s="370"/>
      <c r="D388" s="370"/>
      <c r="E388" s="371"/>
      <c r="F388" s="371"/>
      <c r="G388" s="362">
        <f t="shared" si="748"/>
        <v>4017100.34</v>
      </c>
      <c r="H388" s="356">
        <f t="shared" si="749"/>
        <v>0</v>
      </c>
      <c r="I388" s="365">
        <v>0</v>
      </c>
      <c r="J388" s="365">
        <v>0</v>
      </c>
      <c r="K388" s="365">
        <v>0</v>
      </c>
      <c r="L388" s="365">
        <v>0</v>
      </c>
      <c r="M388" s="365">
        <v>0</v>
      </c>
      <c r="N388" s="356">
        <v>0</v>
      </c>
      <c r="O388" s="356">
        <v>0</v>
      </c>
      <c r="P388" s="356">
        <v>0</v>
      </c>
      <c r="Q388" s="356">
        <v>0</v>
      </c>
      <c r="R388" s="356">
        <v>0</v>
      </c>
      <c r="S388" s="356">
        <v>0</v>
      </c>
      <c r="T388" s="366">
        <v>0</v>
      </c>
      <c r="U388" s="356">
        <v>0</v>
      </c>
      <c r="V388" s="371" t="s">
        <v>111</v>
      </c>
      <c r="W388" s="177">
        <v>987</v>
      </c>
      <c r="X388" s="356">
        <f t="shared" si="750"/>
        <v>3836330.82</v>
      </c>
      <c r="Y388" s="177">
        <v>0</v>
      </c>
      <c r="Z388" s="177">
        <v>0</v>
      </c>
      <c r="AA388" s="177">
        <v>0</v>
      </c>
      <c r="AB388" s="177">
        <v>0</v>
      </c>
      <c r="AC388" s="177">
        <v>0</v>
      </c>
      <c r="AD388" s="177">
        <v>0</v>
      </c>
      <c r="AE388" s="177">
        <v>0</v>
      </c>
      <c r="AF388" s="177">
        <v>0</v>
      </c>
      <c r="AG388" s="177">
        <v>0</v>
      </c>
      <c r="AH388" s="177">
        <v>0</v>
      </c>
      <c r="AI388" s="177">
        <v>0</v>
      </c>
      <c r="AJ388" s="177">
        <f t="shared" si="751"/>
        <v>120513.01</v>
      </c>
      <c r="AK388" s="177">
        <f t="shared" si="752"/>
        <v>60256.51</v>
      </c>
      <c r="AL388" s="177">
        <v>0</v>
      </c>
      <c r="AN388" s="138"/>
      <c r="AO388" s="138"/>
      <c r="AP388" s="138"/>
      <c r="AQ388" s="138"/>
      <c r="AR388" s="138"/>
      <c r="AS388" s="138"/>
      <c r="AT388" s="138"/>
      <c r="AU388" s="138"/>
      <c r="AV388" s="138"/>
      <c r="AW388" s="138"/>
      <c r="AX388" s="138"/>
      <c r="AY388" s="138"/>
      <c r="AZ388" s="138"/>
      <c r="BA388" s="138"/>
      <c r="BB388" s="138"/>
      <c r="BC388" s="138"/>
      <c r="BD388" s="138"/>
      <c r="BE388" s="138"/>
      <c r="BF388" s="138"/>
      <c r="BG388" s="138"/>
      <c r="BH388" s="138"/>
      <c r="BI388" s="138"/>
      <c r="BJ388" s="138"/>
      <c r="BK388" s="138"/>
      <c r="BL388" s="139"/>
      <c r="BM388" s="139"/>
      <c r="BN388" s="139"/>
      <c r="BO388" s="139"/>
      <c r="BP388" s="139"/>
      <c r="BQ388" s="139"/>
      <c r="BR388" s="139"/>
      <c r="BS388" s="139"/>
      <c r="BT388" s="139"/>
      <c r="BU388" s="139"/>
      <c r="BV388" s="139"/>
      <c r="BW388" s="139"/>
      <c r="BY388" s="140"/>
      <c r="BZ388" s="141"/>
      <c r="CA388" s="142"/>
      <c r="CB388" s="138"/>
      <c r="CC388" s="143"/>
      <c r="CD388" s="146"/>
    </row>
    <row r="389" spans="1:82" s="137" customFormat="1" ht="12" customHeight="1">
      <c r="A389" s="360">
        <v>75</v>
      </c>
      <c r="B389" s="368" t="s">
        <v>529</v>
      </c>
      <c r="C389" s="370"/>
      <c r="D389" s="370"/>
      <c r="E389" s="371"/>
      <c r="F389" s="371"/>
      <c r="G389" s="362">
        <f t="shared" si="748"/>
        <v>3764759.69</v>
      </c>
      <c r="H389" s="356">
        <f t="shared" si="749"/>
        <v>0</v>
      </c>
      <c r="I389" s="365">
        <v>0</v>
      </c>
      <c r="J389" s="365">
        <v>0</v>
      </c>
      <c r="K389" s="365">
        <v>0</v>
      </c>
      <c r="L389" s="365">
        <v>0</v>
      </c>
      <c r="M389" s="365">
        <v>0</v>
      </c>
      <c r="N389" s="356">
        <v>0</v>
      </c>
      <c r="O389" s="356">
        <v>0</v>
      </c>
      <c r="P389" s="356">
        <v>0</v>
      </c>
      <c r="Q389" s="356">
        <v>0</v>
      </c>
      <c r="R389" s="356">
        <v>0</v>
      </c>
      <c r="S389" s="356">
        <v>0</v>
      </c>
      <c r="T389" s="366">
        <v>0</v>
      </c>
      <c r="U389" s="356">
        <v>0</v>
      </c>
      <c r="V389" s="371" t="s">
        <v>111</v>
      </c>
      <c r="W389" s="177">
        <v>925</v>
      </c>
      <c r="X389" s="356">
        <f t="shared" si="750"/>
        <v>3595345.5</v>
      </c>
      <c r="Y389" s="177">
        <v>0</v>
      </c>
      <c r="Z389" s="177">
        <v>0</v>
      </c>
      <c r="AA389" s="177">
        <v>0</v>
      </c>
      <c r="AB389" s="177">
        <v>0</v>
      </c>
      <c r="AC389" s="177">
        <v>0</v>
      </c>
      <c r="AD389" s="177">
        <v>0</v>
      </c>
      <c r="AE389" s="177">
        <v>0</v>
      </c>
      <c r="AF389" s="177">
        <v>0</v>
      </c>
      <c r="AG389" s="177">
        <v>0</v>
      </c>
      <c r="AH389" s="177">
        <v>0</v>
      </c>
      <c r="AI389" s="177">
        <v>0</v>
      </c>
      <c r="AJ389" s="177">
        <f t="shared" si="751"/>
        <v>112942.79</v>
      </c>
      <c r="AK389" s="177">
        <f t="shared" si="752"/>
        <v>56471.4</v>
      </c>
      <c r="AL389" s="177">
        <v>0</v>
      </c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38"/>
      <c r="AX389" s="138"/>
      <c r="AY389" s="138"/>
      <c r="AZ389" s="138"/>
      <c r="BA389" s="138"/>
      <c r="BB389" s="138"/>
      <c r="BC389" s="138"/>
      <c r="BD389" s="138"/>
      <c r="BE389" s="138"/>
      <c r="BF389" s="138"/>
      <c r="BG389" s="138"/>
      <c r="BH389" s="138"/>
      <c r="BI389" s="138"/>
      <c r="BJ389" s="138"/>
      <c r="BK389" s="138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Y389" s="140"/>
      <c r="BZ389" s="141"/>
      <c r="CA389" s="142"/>
      <c r="CB389" s="138"/>
      <c r="CC389" s="143"/>
      <c r="CD389" s="146"/>
    </row>
    <row r="390" spans="1:82" s="137" customFormat="1" ht="12" customHeight="1">
      <c r="A390" s="360">
        <v>76</v>
      </c>
      <c r="B390" s="368" t="s">
        <v>530</v>
      </c>
      <c r="C390" s="370"/>
      <c r="D390" s="370"/>
      <c r="E390" s="371"/>
      <c r="F390" s="371"/>
      <c r="G390" s="362">
        <f t="shared" si="748"/>
        <v>3728129.59</v>
      </c>
      <c r="H390" s="356">
        <f t="shared" si="749"/>
        <v>0</v>
      </c>
      <c r="I390" s="365">
        <v>0</v>
      </c>
      <c r="J390" s="365">
        <v>0</v>
      </c>
      <c r="K390" s="365">
        <v>0</v>
      </c>
      <c r="L390" s="365">
        <v>0</v>
      </c>
      <c r="M390" s="365">
        <v>0</v>
      </c>
      <c r="N390" s="356">
        <v>0</v>
      </c>
      <c r="O390" s="356">
        <v>0</v>
      </c>
      <c r="P390" s="356">
        <v>0</v>
      </c>
      <c r="Q390" s="356">
        <v>0</v>
      </c>
      <c r="R390" s="356">
        <v>0</v>
      </c>
      <c r="S390" s="356">
        <v>0</v>
      </c>
      <c r="T390" s="366">
        <v>0</v>
      </c>
      <c r="U390" s="356">
        <v>0</v>
      </c>
      <c r="V390" s="371" t="s">
        <v>111</v>
      </c>
      <c r="W390" s="177">
        <v>916</v>
      </c>
      <c r="X390" s="356">
        <f t="shared" si="750"/>
        <v>3560363.76</v>
      </c>
      <c r="Y390" s="177">
        <v>0</v>
      </c>
      <c r="Z390" s="177">
        <v>0</v>
      </c>
      <c r="AA390" s="177">
        <v>0</v>
      </c>
      <c r="AB390" s="177">
        <v>0</v>
      </c>
      <c r="AC390" s="177">
        <v>0</v>
      </c>
      <c r="AD390" s="177">
        <v>0</v>
      </c>
      <c r="AE390" s="177">
        <v>0</v>
      </c>
      <c r="AF390" s="177">
        <v>0</v>
      </c>
      <c r="AG390" s="177">
        <v>0</v>
      </c>
      <c r="AH390" s="177">
        <v>0</v>
      </c>
      <c r="AI390" s="177">
        <v>0</v>
      </c>
      <c r="AJ390" s="177">
        <f t="shared" si="751"/>
        <v>111843.89</v>
      </c>
      <c r="AK390" s="177">
        <f t="shared" si="752"/>
        <v>55921.94</v>
      </c>
      <c r="AL390" s="177">
        <v>0</v>
      </c>
      <c r="AN390" s="138"/>
      <c r="AO390" s="138"/>
      <c r="AP390" s="138"/>
      <c r="AQ390" s="138"/>
      <c r="AR390" s="138"/>
      <c r="AS390" s="138"/>
      <c r="AT390" s="138"/>
      <c r="AU390" s="138"/>
      <c r="AV390" s="138"/>
      <c r="AW390" s="138"/>
      <c r="AX390" s="138"/>
      <c r="AY390" s="138"/>
      <c r="AZ390" s="138"/>
      <c r="BA390" s="138"/>
      <c r="BB390" s="138"/>
      <c r="BC390" s="138"/>
      <c r="BD390" s="138"/>
      <c r="BE390" s="138"/>
      <c r="BF390" s="138"/>
      <c r="BG390" s="138"/>
      <c r="BH390" s="138"/>
      <c r="BI390" s="138"/>
      <c r="BJ390" s="138"/>
      <c r="BK390" s="138"/>
      <c r="BL390" s="139"/>
      <c r="BM390" s="139"/>
      <c r="BN390" s="139"/>
      <c r="BO390" s="139"/>
      <c r="BP390" s="139"/>
      <c r="BQ390" s="139"/>
      <c r="BR390" s="139"/>
      <c r="BS390" s="139"/>
      <c r="BT390" s="139"/>
      <c r="BU390" s="139"/>
      <c r="BV390" s="139"/>
      <c r="BW390" s="139"/>
      <c r="BY390" s="140"/>
      <c r="BZ390" s="141"/>
      <c r="CA390" s="142"/>
      <c r="CB390" s="138"/>
      <c r="CC390" s="143"/>
      <c r="CD390" s="146"/>
    </row>
    <row r="391" spans="1:82" s="137" customFormat="1" ht="12" customHeight="1">
      <c r="A391" s="360">
        <v>77</v>
      </c>
      <c r="B391" s="368" t="s">
        <v>531</v>
      </c>
      <c r="C391" s="370"/>
      <c r="D391" s="370"/>
      <c r="E391" s="371"/>
      <c r="F391" s="371"/>
      <c r="G391" s="362">
        <f t="shared" si="748"/>
        <v>6558477.2400000002</v>
      </c>
      <c r="H391" s="356">
        <f t="shared" si="749"/>
        <v>0</v>
      </c>
      <c r="I391" s="365">
        <v>0</v>
      </c>
      <c r="J391" s="365">
        <v>0</v>
      </c>
      <c r="K391" s="365">
        <v>0</v>
      </c>
      <c r="L391" s="365">
        <v>0</v>
      </c>
      <c r="M391" s="365">
        <v>0</v>
      </c>
      <c r="N391" s="356">
        <v>0</v>
      </c>
      <c r="O391" s="356">
        <v>0</v>
      </c>
      <c r="P391" s="356">
        <v>0</v>
      </c>
      <c r="Q391" s="356">
        <v>0</v>
      </c>
      <c r="R391" s="356">
        <v>0</v>
      </c>
      <c r="S391" s="356">
        <v>0</v>
      </c>
      <c r="T391" s="366">
        <v>0</v>
      </c>
      <c r="U391" s="356">
        <v>0</v>
      </c>
      <c r="V391" s="371" t="s">
        <v>112</v>
      </c>
      <c r="W391" s="177">
        <v>1624</v>
      </c>
      <c r="X391" s="356">
        <f t="shared" si="750"/>
        <v>6263345.7599999998</v>
      </c>
      <c r="Y391" s="177">
        <v>0</v>
      </c>
      <c r="Z391" s="177">
        <v>0</v>
      </c>
      <c r="AA391" s="177">
        <v>0</v>
      </c>
      <c r="AB391" s="177">
        <v>0</v>
      </c>
      <c r="AC391" s="177">
        <v>0</v>
      </c>
      <c r="AD391" s="177">
        <v>0</v>
      </c>
      <c r="AE391" s="177">
        <v>0</v>
      </c>
      <c r="AF391" s="177">
        <v>0</v>
      </c>
      <c r="AG391" s="177">
        <v>0</v>
      </c>
      <c r="AH391" s="177">
        <v>0</v>
      </c>
      <c r="AI391" s="177">
        <v>0</v>
      </c>
      <c r="AJ391" s="177">
        <f t="shared" si="751"/>
        <v>196754.32</v>
      </c>
      <c r="AK391" s="177">
        <f t="shared" si="752"/>
        <v>98377.16</v>
      </c>
      <c r="AL391" s="177">
        <v>0</v>
      </c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38"/>
      <c r="AX391" s="138"/>
      <c r="AY391" s="138"/>
      <c r="AZ391" s="138"/>
      <c r="BA391" s="138"/>
      <c r="BB391" s="138"/>
      <c r="BC391" s="138"/>
      <c r="BD391" s="138"/>
      <c r="BE391" s="138"/>
      <c r="BF391" s="138"/>
      <c r="BG391" s="138"/>
      <c r="BH391" s="138"/>
      <c r="BI391" s="138"/>
      <c r="BJ391" s="138"/>
      <c r="BK391" s="138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Y391" s="140"/>
      <c r="BZ391" s="141"/>
      <c r="CA391" s="142"/>
      <c r="CB391" s="138"/>
      <c r="CC391" s="143"/>
      <c r="CD391" s="146"/>
    </row>
    <row r="392" spans="1:82" s="137" customFormat="1" ht="12" customHeight="1">
      <c r="A392" s="360">
        <v>78</v>
      </c>
      <c r="B392" s="368" t="s">
        <v>532</v>
      </c>
      <c r="C392" s="370"/>
      <c r="D392" s="370"/>
      <c r="E392" s="371"/>
      <c r="F392" s="371"/>
      <c r="G392" s="362">
        <f t="shared" si="748"/>
        <v>2120475.4500000002</v>
      </c>
      <c r="H392" s="356">
        <f t="shared" si="749"/>
        <v>0</v>
      </c>
      <c r="I392" s="365">
        <v>0</v>
      </c>
      <c r="J392" s="365">
        <v>0</v>
      </c>
      <c r="K392" s="365">
        <v>0</v>
      </c>
      <c r="L392" s="365">
        <v>0</v>
      </c>
      <c r="M392" s="365">
        <v>0</v>
      </c>
      <c r="N392" s="356">
        <v>0</v>
      </c>
      <c r="O392" s="356">
        <v>0</v>
      </c>
      <c r="P392" s="356">
        <v>0</v>
      </c>
      <c r="Q392" s="356">
        <v>0</v>
      </c>
      <c r="R392" s="356">
        <v>0</v>
      </c>
      <c r="S392" s="356">
        <v>0</v>
      </c>
      <c r="T392" s="366">
        <v>0</v>
      </c>
      <c r="U392" s="356">
        <v>0</v>
      </c>
      <c r="V392" s="371" t="s">
        <v>111</v>
      </c>
      <c r="W392" s="177">
        <v>521</v>
      </c>
      <c r="X392" s="356">
        <f t="shared" si="750"/>
        <v>2025054.06</v>
      </c>
      <c r="Y392" s="177">
        <v>0</v>
      </c>
      <c r="Z392" s="177">
        <v>0</v>
      </c>
      <c r="AA392" s="177">
        <v>0</v>
      </c>
      <c r="AB392" s="177">
        <v>0</v>
      </c>
      <c r="AC392" s="177">
        <v>0</v>
      </c>
      <c r="AD392" s="177">
        <v>0</v>
      </c>
      <c r="AE392" s="177">
        <v>0</v>
      </c>
      <c r="AF392" s="177">
        <v>0</v>
      </c>
      <c r="AG392" s="177">
        <v>0</v>
      </c>
      <c r="AH392" s="177">
        <v>0</v>
      </c>
      <c r="AI392" s="177">
        <v>0</v>
      </c>
      <c r="AJ392" s="177">
        <f t="shared" si="751"/>
        <v>63614.26</v>
      </c>
      <c r="AK392" s="177">
        <f t="shared" si="752"/>
        <v>31807.13</v>
      </c>
      <c r="AL392" s="177">
        <v>0</v>
      </c>
      <c r="AN392" s="138"/>
      <c r="AO392" s="138"/>
      <c r="AP392" s="138"/>
      <c r="AQ392" s="138"/>
      <c r="AR392" s="138"/>
      <c r="AS392" s="138"/>
      <c r="AT392" s="138"/>
      <c r="AU392" s="138"/>
      <c r="AV392" s="138"/>
      <c r="AW392" s="138"/>
      <c r="AX392" s="138"/>
      <c r="AY392" s="138"/>
      <c r="AZ392" s="138"/>
      <c r="BA392" s="138"/>
      <c r="BB392" s="138"/>
      <c r="BC392" s="138"/>
      <c r="BD392" s="138"/>
      <c r="BE392" s="138"/>
      <c r="BF392" s="138"/>
      <c r="BG392" s="138"/>
      <c r="BH392" s="138"/>
      <c r="BI392" s="138"/>
      <c r="BJ392" s="138"/>
      <c r="BK392" s="138"/>
      <c r="BL392" s="139"/>
      <c r="BM392" s="139"/>
      <c r="BN392" s="139"/>
      <c r="BO392" s="139"/>
      <c r="BP392" s="139"/>
      <c r="BQ392" s="139"/>
      <c r="BR392" s="139"/>
      <c r="BS392" s="139"/>
      <c r="BT392" s="139"/>
      <c r="BU392" s="139"/>
      <c r="BV392" s="139"/>
      <c r="BW392" s="139"/>
      <c r="BY392" s="140"/>
      <c r="BZ392" s="141"/>
      <c r="CA392" s="142"/>
      <c r="CB392" s="138"/>
      <c r="CC392" s="143"/>
      <c r="CD392" s="146"/>
    </row>
    <row r="393" spans="1:82" s="137" customFormat="1" ht="12" customHeight="1">
      <c r="A393" s="360">
        <v>79</v>
      </c>
      <c r="B393" s="368" t="s">
        <v>533</v>
      </c>
      <c r="C393" s="370"/>
      <c r="D393" s="370"/>
      <c r="E393" s="371"/>
      <c r="F393" s="371"/>
      <c r="G393" s="362">
        <f t="shared" si="748"/>
        <v>1945465.01</v>
      </c>
      <c r="H393" s="356">
        <f t="shared" si="749"/>
        <v>0</v>
      </c>
      <c r="I393" s="365">
        <v>0</v>
      </c>
      <c r="J393" s="365">
        <v>0</v>
      </c>
      <c r="K393" s="365">
        <v>0</v>
      </c>
      <c r="L393" s="365">
        <v>0</v>
      </c>
      <c r="M393" s="365">
        <v>0</v>
      </c>
      <c r="N393" s="356">
        <v>0</v>
      </c>
      <c r="O393" s="356">
        <v>0</v>
      </c>
      <c r="P393" s="356">
        <v>0</v>
      </c>
      <c r="Q393" s="356">
        <v>0</v>
      </c>
      <c r="R393" s="356">
        <v>0</v>
      </c>
      <c r="S393" s="356">
        <v>0</v>
      </c>
      <c r="T393" s="366">
        <v>0</v>
      </c>
      <c r="U393" s="356">
        <v>0</v>
      </c>
      <c r="V393" s="371" t="s">
        <v>111</v>
      </c>
      <c r="W393" s="177">
        <v>478</v>
      </c>
      <c r="X393" s="356">
        <f t="shared" si="750"/>
        <v>1857919.08</v>
      </c>
      <c r="Y393" s="177">
        <v>0</v>
      </c>
      <c r="Z393" s="177">
        <v>0</v>
      </c>
      <c r="AA393" s="177">
        <v>0</v>
      </c>
      <c r="AB393" s="177">
        <v>0</v>
      </c>
      <c r="AC393" s="177">
        <v>0</v>
      </c>
      <c r="AD393" s="177">
        <v>0</v>
      </c>
      <c r="AE393" s="177">
        <v>0</v>
      </c>
      <c r="AF393" s="177">
        <v>0</v>
      </c>
      <c r="AG393" s="177">
        <v>0</v>
      </c>
      <c r="AH393" s="177">
        <v>0</v>
      </c>
      <c r="AI393" s="177">
        <v>0</v>
      </c>
      <c r="AJ393" s="177">
        <f t="shared" si="751"/>
        <v>58363.95</v>
      </c>
      <c r="AK393" s="177">
        <f t="shared" si="752"/>
        <v>29181.98</v>
      </c>
      <c r="AL393" s="177">
        <v>0</v>
      </c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38"/>
      <c r="AX393" s="138"/>
      <c r="AY393" s="138"/>
      <c r="AZ393" s="138"/>
      <c r="BA393" s="138"/>
      <c r="BB393" s="138"/>
      <c r="BC393" s="138"/>
      <c r="BD393" s="138"/>
      <c r="BE393" s="138"/>
      <c r="BF393" s="138"/>
      <c r="BG393" s="138"/>
      <c r="BH393" s="138"/>
      <c r="BI393" s="138"/>
      <c r="BJ393" s="138"/>
      <c r="BK393" s="138"/>
      <c r="BL393" s="139"/>
      <c r="BM393" s="139"/>
      <c r="BN393" s="139"/>
      <c r="BO393" s="139"/>
      <c r="BP393" s="139"/>
      <c r="BQ393" s="139"/>
      <c r="BR393" s="139"/>
      <c r="BS393" s="139"/>
      <c r="BT393" s="139"/>
      <c r="BU393" s="139"/>
      <c r="BV393" s="139"/>
      <c r="BW393" s="139"/>
      <c r="BY393" s="140"/>
      <c r="BZ393" s="141"/>
      <c r="CA393" s="142"/>
      <c r="CB393" s="138"/>
      <c r="CC393" s="143"/>
      <c r="CD393" s="146"/>
    </row>
    <row r="394" spans="1:82" s="137" customFormat="1" ht="12" customHeight="1">
      <c r="A394" s="360">
        <v>80</v>
      </c>
      <c r="B394" s="368" t="s">
        <v>536</v>
      </c>
      <c r="C394" s="370"/>
      <c r="D394" s="370"/>
      <c r="E394" s="371"/>
      <c r="F394" s="371"/>
      <c r="G394" s="362">
        <f t="shared" si="748"/>
        <v>2045081.82</v>
      </c>
      <c r="H394" s="356">
        <f t="shared" si="749"/>
        <v>0</v>
      </c>
      <c r="I394" s="365">
        <v>0</v>
      </c>
      <c r="J394" s="365">
        <v>0</v>
      </c>
      <c r="K394" s="365">
        <v>0</v>
      </c>
      <c r="L394" s="365">
        <v>0</v>
      </c>
      <c r="M394" s="365">
        <v>0</v>
      </c>
      <c r="N394" s="356">
        <v>0</v>
      </c>
      <c r="O394" s="356">
        <v>0</v>
      </c>
      <c r="P394" s="356">
        <v>0</v>
      </c>
      <c r="Q394" s="356">
        <v>0</v>
      </c>
      <c r="R394" s="356">
        <v>0</v>
      </c>
      <c r="S394" s="356">
        <v>0</v>
      </c>
      <c r="T394" s="366">
        <v>0</v>
      </c>
      <c r="U394" s="356">
        <v>0</v>
      </c>
      <c r="V394" s="371" t="s">
        <v>112</v>
      </c>
      <c r="W394" s="177">
        <v>506.4</v>
      </c>
      <c r="X394" s="356">
        <f t="shared" si="750"/>
        <v>1953053.14</v>
      </c>
      <c r="Y394" s="177">
        <v>0</v>
      </c>
      <c r="Z394" s="177">
        <v>0</v>
      </c>
      <c r="AA394" s="177">
        <v>0</v>
      </c>
      <c r="AB394" s="177">
        <v>0</v>
      </c>
      <c r="AC394" s="177">
        <v>0</v>
      </c>
      <c r="AD394" s="177">
        <v>0</v>
      </c>
      <c r="AE394" s="177">
        <v>0</v>
      </c>
      <c r="AF394" s="177">
        <v>0</v>
      </c>
      <c r="AG394" s="177">
        <v>0</v>
      </c>
      <c r="AH394" s="177">
        <v>0</v>
      </c>
      <c r="AI394" s="177">
        <v>0</v>
      </c>
      <c r="AJ394" s="177">
        <f t="shared" si="751"/>
        <v>61352.45</v>
      </c>
      <c r="AK394" s="177">
        <f t="shared" si="752"/>
        <v>30676.23</v>
      </c>
      <c r="AL394" s="177">
        <v>0</v>
      </c>
      <c r="AN394" s="138"/>
      <c r="AO394" s="138"/>
      <c r="AP394" s="138"/>
      <c r="AQ394" s="138"/>
      <c r="AR394" s="138"/>
      <c r="AS394" s="138"/>
      <c r="AT394" s="138"/>
      <c r="AU394" s="138"/>
      <c r="AV394" s="138"/>
      <c r="AW394" s="138"/>
      <c r="AX394" s="138"/>
      <c r="AY394" s="138"/>
      <c r="AZ394" s="138"/>
      <c r="BA394" s="138"/>
      <c r="BB394" s="138"/>
      <c r="BC394" s="138"/>
      <c r="BD394" s="138"/>
      <c r="BE394" s="138"/>
      <c r="BF394" s="138"/>
      <c r="BG394" s="138"/>
      <c r="BH394" s="138"/>
      <c r="BI394" s="138"/>
      <c r="BJ394" s="138"/>
      <c r="BK394" s="138"/>
      <c r="BL394" s="139"/>
      <c r="BM394" s="139"/>
      <c r="BN394" s="139"/>
      <c r="BO394" s="139"/>
      <c r="BP394" s="139"/>
      <c r="BQ394" s="139"/>
      <c r="BR394" s="139"/>
      <c r="BS394" s="139"/>
      <c r="BT394" s="139"/>
      <c r="BU394" s="139"/>
      <c r="BV394" s="139"/>
      <c r="BW394" s="139"/>
      <c r="BY394" s="140"/>
      <c r="BZ394" s="141"/>
      <c r="CA394" s="142"/>
      <c r="CB394" s="138"/>
      <c r="CC394" s="143"/>
      <c r="CD394" s="146"/>
    </row>
    <row r="395" spans="1:82" s="137" customFormat="1" ht="12" customHeight="1">
      <c r="A395" s="360">
        <v>81</v>
      </c>
      <c r="B395" s="368" t="s">
        <v>538</v>
      </c>
      <c r="C395" s="370"/>
      <c r="D395" s="370"/>
      <c r="E395" s="371"/>
      <c r="F395" s="371"/>
      <c r="G395" s="362">
        <f t="shared" si="748"/>
        <v>4090360.53</v>
      </c>
      <c r="H395" s="356">
        <f t="shared" si="749"/>
        <v>0</v>
      </c>
      <c r="I395" s="365">
        <v>0</v>
      </c>
      <c r="J395" s="365">
        <v>0</v>
      </c>
      <c r="K395" s="365">
        <v>0</v>
      </c>
      <c r="L395" s="365">
        <v>0</v>
      </c>
      <c r="M395" s="365">
        <v>0</v>
      </c>
      <c r="N395" s="356">
        <v>0</v>
      </c>
      <c r="O395" s="356">
        <v>0</v>
      </c>
      <c r="P395" s="356">
        <v>0</v>
      </c>
      <c r="Q395" s="356">
        <v>0</v>
      </c>
      <c r="R395" s="356">
        <v>0</v>
      </c>
      <c r="S395" s="356">
        <v>0</v>
      </c>
      <c r="T395" s="366">
        <v>0</v>
      </c>
      <c r="U395" s="356">
        <v>0</v>
      </c>
      <c r="V395" s="371" t="s">
        <v>111</v>
      </c>
      <c r="W395" s="177">
        <v>1005</v>
      </c>
      <c r="X395" s="356">
        <f t="shared" si="750"/>
        <v>3906294.3</v>
      </c>
      <c r="Y395" s="177">
        <v>0</v>
      </c>
      <c r="Z395" s="177">
        <v>0</v>
      </c>
      <c r="AA395" s="177">
        <v>0</v>
      </c>
      <c r="AB395" s="177">
        <v>0</v>
      </c>
      <c r="AC395" s="177">
        <v>0</v>
      </c>
      <c r="AD395" s="177">
        <v>0</v>
      </c>
      <c r="AE395" s="177">
        <v>0</v>
      </c>
      <c r="AF395" s="177">
        <v>0</v>
      </c>
      <c r="AG395" s="177">
        <v>0</v>
      </c>
      <c r="AH395" s="177">
        <v>0</v>
      </c>
      <c r="AI395" s="177">
        <v>0</v>
      </c>
      <c r="AJ395" s="177">
        <f t="shared" si="751"/>
        <v>122710.82</v>
      </c>
      <c r="AK395" s="177">
        <f t="shared" si="752"/>
        <v>61355.41</v>
      </c>
      <c r="AL395" s="177">
        <v>0</v>
      </c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38"/>
      <c r="AX395" s="138"/>
      <c r="AY395" s="138"/>
      <c r="AZ395" s="138"/>
      <c r="BA395" s="138"/>
      <c r="BB395" s="138"/>
      <c r="BC395" s="138"/>
      <c r="BD395" s="138"/>
      <c r="BE395" s="138"/>
      <c r="BF395" s="138"/>
      <c r="BG395" s="138"/>
      <c r="BH395" s="138"/>
      <c r="BI395" s="138"/>
      <c r="BJ395" s="138"/>
      <c r="BK395" s="138"/>
      <c r="BL395" s="139"/>
      <c r="BM395" s="139"/>
      <c r="BN395" s="139"/>
      <c r="BO395" s="139"/>
      <c r="BP395" s="139"/>
      <c r="BQ395" s="139"/>
      <c r="BR395" s="139"/>
      <c r="BS395" s="139"/>
      <c r="BT395" s="139"/>
      <c r="BU395" s="139"/>
      <c r="BV395" s="139"/>
      <c r="BW395" s="139"/>
      <c r="BY395" s="140"/>
      <c r="BZ395" s="141"/>
      <c r="CA395" s="142"/>
      <c r="CB395" s="138"/>
      <c r="CC395" s="143"/>
      <c r="CD395" s="146"/>
    </row>
    <row r="396" spans="1:82" s="137" customFormat="1" ht="12" customHeight="1">
      <c r="A396" s="360">
        <v>82</v>
      </c>
      <c r="B396" s="368" t="s">
        <v>539</v>
      </c>
      <c r="C396" s="370"/>
      <c r="D396" s="370"/>
      <c r="E396" s="371"/>
      <c r="F396" s="371"/>
      <c r="G396" s="362">
        <f t="shared" si="748"/>
        <v>4029310.37</v>
      </c>
      <c r="H396" s="356">
        <f t="shared" si="749"/>
        <v>0</v>
      </c>
      <c r="I396" s="365">
        <v>0</v>
      </c>
      <c r="J396" s="365">
        <v>0</v>
      </c>
      <c r="K396" s="365">
        <v>0</v>
      </c>
      <c r="L396" s="365">
        <v>0</v>
      </c>
      <c r="M396" s="365">
        <v>0</v>
      </c>
      <c r="N396" s="356">
        <v>0</v>
      </c>
      <c r="O396" s="356">
        <v>0</v>
      </c>
      <c r="P396" s="356">
        <v>0</v>
      </c>
      <c r="Q396" s="356">
        <v>0</v>
      </c>
      <c r="R396" s="356">
        <v>0</v>
      </c>
      <c r="S396" s="356">
        <v>0</v>
      </c>
      <c r="T396" s="366">
        <v>0</v>
      </c>
      <c r="U396" s="356">
        <v>0</v>
      </c>
      <c r="V396" s="371" t="s">
        <v>111</v>
      </c>
      <c r="W396" s="177">
        <v>990</v>
      </c>
      <c r="X396" s="356">
        <f t="shared" si="750"/>
        <v>3847991.4</v>
      </c>
      <c r="Y396" s="177">
        <v>0</v>
      </c>
      <c r="Z396" s="177">
        <v>0</v>
      </c>
      <c r="AA396" s="177">
        <v>0</v>
      </c>
      <c r="AB396" s="177">
        <v>0</v>
      </c>
      <c r="AC396" s="177">
        <v>0</v>
      </c>
      <c r="AD396" s="177">
        <v>0</v>
      </c>
      <c r="AE396" s="177">
        <v>0</v>
      </c>
      <c r="AF396" s="177">
        <v>0</v>
      </c>
      <c r="AG396" s="177">
        <v>0</v>
      </c>
      <c r="AH396" s="177">
        <v>0</v>
      </c>
      <c r="AI396" s="177">
        <v>0</v>
      </c>
      <c r="AJ396" s="177">
        <f t="shared" si="751"/>
        <v>120879.31</v>
      </c>
      <c r="AK396" s="177">
        <f t="shared" si="752"/>
        <v>60439.66</v>
      </c>
      <c r="AL396" s="177">
        <v>0</v>
      </c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38"/>
      <c r="AX396" s="138"/>
      <c r="AY396" s="138"/>
      <c r="AZ396" s="138"/>
      <c r="BA396" s="138"/>
      <c r="BB396" s="138"/>
      <c r="BC396" s="138"/>
      <c r="BD396" s="138"/>
      <c r="BE396" s="138"/>
      <c r="BF396" s="138"/>
      <c r="BG396" s="138"/>
      <c r="BH396" s="138"/>
      <c r="BI396" s="138"/>
      <c r="BJ396" s="138"/>
      <c r="BK396" s="138"/>
      <c r="BL396" s="139"/>
      <c r="BM396" s="139"/>
      <c r="BN396" s="139"/>
      <c r="BO396" s="139"/>
      <c r="BP396" s="139"/>
      <c r="BQ396" s="139"/>
      <c r="BR396" s="139"/>
      <c r="BS396" s="139"/>
      <c r="BT396" s="139"/>
      <c r="BU396" s="139"/>
      <c r="BV396" s="139"/>
      <c r="BW396" s="139"/>
      <c r="BY396" s="140"/>
      <c r="BZ396" s="141"/>
      <c r="CA396" s="142"/>
      <c r="CB396" s="138"/>
      <c r="CC396" s="143"/>
      <c r="CD396" s="146"/>
    </row>
    <row r="397" spans="1:82" s="137" customFormat="1" ht="12" customHeight="1">
      <c r="A397" s="360">
        <v>83</v>
      </c>
      <c r="B397" s="368" t="s">
        <v>543</v>
      </c>
      <c r="C397" s="370"/>
      <c r="D397" s="370"/>
      <c r="E397" s="371"/>
      <c r="F397" s="371"/>
      <c r="G397" s="362">
        <f t="shared" si="748"/>
        <v>3308918.52</v>
      </c>
      <c r="H397" s="356">
        <f t="shared" si="749"/>
        <v>0</v>
      </c>
      <c r="I397" s="365">
        <v>0</v>
      </c>
      <c r="J397" s="365">
        <v>0</v>
      </c>
      <c r="K397" s="365">
        <v>0</v>
      </c>
      <c r="L397" s="365">
        <v>0</v>
      </c>
      <c r="M397" s="365">
        <v>0</v>
      </c>
      <c r="N397" s="356">
        <v>0</v>
      </c>
      <c r="O397" s="356">
        <v>0</v>
      </c>
      <c r="P397" s="356">
        <v>0</v>
      </c>
      <c r="Q397" s="356">
        <v>0</v>
      </c>
      <c r="R397" s="356">
        <v>0</v>
      </c>
      <c r="S397" s="356">
        <v>0</v>
      </c>
      <c r="T397" s="366">
        <v>0</v>
      </c>
      <c r="U397" s="356">
        <v>0</v>
      </c>
      <c r="V397" s="371" t="s">
        <v>111</v>
      </c>
      <c r="W397" s="177">
        <v>813</v>
      </c>
      <c r="X397" s="356">
        <f t="shared" si="750"/>
        <v>3160017.18</v>
      </c>
      <c r="Y397" s="177">
        <v>0</v>
      </c>
      <c r="Z397" s="177">
        <v>0</v>
      </c>
      <c r="AA397" s="177">
        <v>0</v>
      </c>
      <c r="AB397" s="177">
        <v>0</v>
      </c>
      <c r="AC397" s="177">
        <v>0</v>
      </c>
      <c r="AD397" s="177">
        <v>0</v>
      </c>
      <c r="AE397" s="177">
        <v>0</v>
      </c>
      <c r="AF397" s="177">
        <v>0</v>
      </c>
      <c r="AG397" s="177">
        <v>0</v>
      </c>
      <c r="AH397" s="177">
        <v>0</v>
      </c>
      <c r="AI397" s="177">
        <v>0</v>
      </c>
      <c r="AJ397" s="177">
        <f t="shared" si="751"/>
        <v>99267.56</v>
      </c>
      <c r="AK397" s="177">
        <f t="shared" si="752"/>
        <v>49633.78</v>
      </c>
      <c r="AL397" s="177">
        <v>0</v>
      </c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8"/>
      <c r="BA397" s="138"/>
      <c r="BB397" s="138"/>
      <c r="BC397" s="138"/>
      <c r="BD397" s="138"/>
      <c r="BE397" s="138"/>
      <c r="BF397" s="138"/>
      <c r="BG397" s="138"/>
      <c r="BH397" s="138"/>
      <c r="BI397" s="138"/>
      <c r="BJ397" s="138"/>
      <c r="BK397" s="138"/>
      <c r="BL397" s="139"/>
      <c r="BM397" s="139"/>
      <c r="BN397" s="139"/>
      <c r="BO397" s="139"/>
      <c r="BP397" s="139"/>
      <c r="BQ397" s="139"/>
      <c r="BR397" s="139"/>
      <c r="BS397" s="139"/>
      <c r="BT397" s="139"/>
      <c r="BU397" s="139"/>
      <c r="BV397" s="139"/>
      <c r="BW397" s="139"/>
      <c r="BY397" s="140"/>
      <c r="BZ397" s="141"/>
      <c r="CA397" s="142"/>
      <c r="CB397" s="138"/>
      <c r="CC397" s="143"/>
      <c r="CD397" s="146"/>
    </row>
    <row r="398" spans="1:82" s="137" customFormat="1" ht="12" customHeight="1">
      <c r="A398" s="360">
        <v>84</v>
      </c>
      <c r="B398" s="368" t="s">
        <v>544</v>
      </c>
      <c r="C398" s="370"/>
      <c r="D398" s="370"/>
      <c r="E398" s="371"/>
      <c r="F398" s="371"/>
      <c r="G398" s="362">
        <f t="shared" si="748"/>
        <v>4884012.57</v>
      </c>
      <c r="H398" s="356">
        <f t="shared" si="749"/>
        <v>0</v>
      </c>
      <c r="I398" s="365">
        <v>0</v>
      </c>
      <c r="J398" s="365">
        <v>0</v>
      </c>
      <c r="K398" s="365">
        <v>0</v>
      </c>
      <c r="L398" s="365">
        <v>0</v>
      </c>
      <c r="M398" s="365">
        <v>0</v>
      </c>
      <c r="N398" s="356">
        <v>0</v>
      </c>
      <c r="O398" s="356">
        <v>0</v>
      </c>
      <c r="P398" s="356">
        <v>0</v>
      </c>
      <c r="Q398" s="356">
        <v>0</v>
      </c>
      <c r="R398" s="356">
        <v>0</v>
      </c>
      <c r="S398" s="356">
        <v>0</v>
      </c>
      <c r="T398" s="366">
        <v>0</v>
      </c>
      <c r="U398" s="356">
        <v>0</v>
      </c>
      <c r="V398" s="371" t="s">
        <v>111</v>
      </c>
      <c r="W398" s="177">
        <v>1200</v>
      </c>
      <c r="X398" s="356">
        <f t="shared" si="750"/>
        <v>4664232</v>
      </c>
      <c r="Y398" s="177">
        <v>0</v>
      </c>
      <c r="Z398" s="177">
        <v>0</v>
      </c>
      <c r="AA398" s="177">
        <v>0</v>
      </c>
      <c r="AB398" s="177">
        <v>0</v>
      </c>
      <c r="AC398" s="177">
        <v>0</v>
      </c>
      <c r="AD398" s="177">
        <v>0</v>
      </c>
      <c r="AE398" s="177">
        <v>0</v>
      </c>
      <c r="AF398" s="177">
        <v>0</v>
      </c>
      <c r="AG398" s="177">
        <v>0</v>
      </c>
      <c r="AH398" s="177">
        <v>0</v>
      </c>
      <c r="AI398" s="177">
        <v>0</v>
      </c>
      <c r="AJ398" s="177">
        <f t="shared" si="751"/>
        <v>146520.38</v>
      </c>
      <c r="AK398" s="177">
        <f t="shared" si="752"/>
        <v>73260.19</v>
      </c>
      <c r="AL398" s="177">
        <v>0</v>
      </c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38"/>
      <c r="AX398" s="138"/>
      <c r="AY398" s="138"/>
      <c r="AZ398" s="138"/>
      <c r="BA398" s="138"/>
      <c r="BB398" s="138"/>
      <c r="BC398" s="138"/>
      <c r="BD398" s="138"/>
      <c r="BE398" s="138"/>
      <c r="BF398" s="138"/>
      <c r="BG398" s="138"/>
      <c r="BH398" s="138"/>
      <c r="BI398" s="138"/>
      <c r="BJ398" s="138"/>
      <c r="BK398" s="138"/>
      <c r="BL398" s="139"/>
      <c r="BM398" s="139"/>
      <c r="BN398" s="139"/>
      <c r="BO398" s="139"/>
      <c r="BP398" s="139"/>
      <c r="BQ398" s="139"/>
      <c r="BR398" s="139"/>
      <c r="BS398" s="139"/>
      <c r="BT398" s="139"/>
      <c r="BU398" s="139"/>
      <c r="BV398" s="139"/>
      <c r="BW398" s="139"/>
      <c r="BY398" s="140"/>
      <c r="BZ398" s="141"/>
      <c r="CA398" s="142"/>
      <c r="CB398" s="138"/>
      <c r="CC398" s="143"/>
      <c r="CD398" s="146"/>
    </row>
    <row r="399" spans="1:82" s="137" customFormat="1" ht="12" customHeight="1">
      <c r="A399" s="360">
        <v>85</v>
      </c>
      <c r="B399" s="368" t="s">
        <v>545</v>
      </c>
      <c r="C399" s="370"/>
      <c r="D399" s="370"/>
      <c r="E399" s="371"/>
      <c r="F399" s="371"/>
      <c r="G399" s="362">
        <f t="shared" si="748"/>
        <v>4314211.0999999996</v>
      </c>
      <c r="H399" s="356">
        <f t="shared" si="749"/>
        <v>0</v>
      </c>
      <c r="I399" s="365">
        <v>0</v>
      </c>
      <c r="J399" s="365">
        <v>0</v>
      </c>
      <c r="K399" s="365">
        <v>0</v>
      </c>
      <c r="L399" s="365">
        <v>0</v>
      </c>
      <c r="M399" s="365">
        <v>0</v>
      </c>
      <c r="N399" s="356">
        <v>0</v>
      </c>
      <c r="O399" s="356">
        <v>0</v>
      </c>
      <c r="P399" s="356">
        <v>0</v>
      </c>
      <c r="Q399" s="356">
        <v>0</v>
      </c>
      <c r="R399" s="356">
        <v>0</v>
      </c>
      <c r="S399" s="356">
        <v>0</v>
      </c>
      <c r="T399" s="366">
        <v>0</v>
      </c>
      <c r="U399" s="356">
        <v>0</v>
      </c>
      <c r="V399" s="371" t="s">
        <v>111</v>
      </c>
      <c r="W399" s="177">
        <v>1060</v>
      </c>
      <c r="X399" s="356">
        <f t="shared" si="750"/>
        <v>4120071.6</v>
      </c>
      <c r="Y399" s="177">
        <v>0</v>
      </c>
      <c r="Z399" s="177">
        <v>0</v>
      </c>
      <c r="AA399" s="177">
        <v>0</v>
      </c>
      <c r="AB399" s="177">
        <v>0</v>
      </c>
      <c r="AC399" s="177">
        <v>0</v>
      </c>
      <c r="AD399" s="177">
        <v>0</v>
      </c>
      <c r="AE399" s="177">
        <v>0</v>
      </c>
      <c r="AF399" s="177">
        <v>0</v>
      </c>
      <c r="AG399" s="177">
        <v>0</v>
      </c>
      <c r="AH399" s="177">
        <v>0</v>
      </c>
      <c r="AI399" s="177">
        <v>0</v>
      </c>
      <c r="AJ399" s="177">
        <f t="shared" si="751"/>
        <v>129426.33</v>
      </c>
      <c r="AK399" s="177">
        <f t="shared" si="752"/>
        <v>64713.17</v>
      </c>
      <c r="AL399" s="177">
        <v>0</v>
      </c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38"/>
      <c r="AX399" s="138"/>
      <c r="AY399" s="138"/>
      <c r="AZ399" s="138"/>
      <c r="BA399" s="138"/>
      <c r="BB399" s="138"/>
      <c r="BC399" s="138"/>
      <c r="BD399" s="138"/>
      <c r="BE399" s="138"/>
      <c r="BF399" s="138"/>
      <c r="BG399" s="138"/>
      <c r="BH399" s="138"/>
      <c r="BI399" s="138"/>
      <c r="BJ399" s="138"/>
      <c r="BK399" s="138"/>
      <c r="BL399" s="139"/>
      <c r="BM399" s="139"/>
      <c r="BN399" s="139"/>
      <c r="BO399" s="139"/>
      <c r="BP399" s="139"/>
      <c r="BQ399" s="139"/>
      <c r="BR399" s="139"/>
      <c r="BS399" s="139"/>
      <c r="BT399" s="139"/>
      <c r="BU399" s="139"/>
      <c r="BV399" s="139"/>
      <c r="BW399" s="139"/>
      <c r="BY399" s="140"/>
      <c r="BZ399" s="141"/>
      <c r="CA399" s="142"/>
      <c r="CB399" s="138"/>
      <c r="CC399" s="143"/>
      <c r="CD399" s="146"/>
    </row>
    <row r="400" spans="1:82" s="137" customFormat="1" ht="12" customHeight="1">
      <c r="A400" s="360">
        <v>86</v>
      </c>
      <c r="B400" s="368" t="s">
        <v>547</v>
      </c>
      <c r="C400" s="370"/>
      <c r="D400" s="370"/>
      <c r="E400" s="371"/>
      <c r="F400" s="371"/>
      <c r="G400" s="362">
        <f t="shared" si="748"/>
        <v>4595041.82</v>
      </c>
      <c r="H400" s="356">
        <f t="shared" si="749"/>
        <v>0</v>
      </c>
      <c r="I400" s="365">
        <v>0</v>
      </c>
      <c r="J400" s="365">
        <v>0</v>
      </c>
      <c r="K400" s="365">
        <v>0</v>
      </c>
      <c r="L400" s="365">
        <v>0</v>
      </c>
      <c r="M400" s="365">
        <v>0</v>
      </c>
      <c r="N400" s="356">
        <v>0</v>
      </c>
      <c r="O400" s="356">
        <v>0</v>
      </c>
      <c r="P400" s="356">
        <v>0</v>
      </c>
      <c r="Q400" s="356">
        <v>0</v>
      </c>
      <c r="R400" s="356">
        <v>0</v>
      </c>
      <c r="S400" s="356">
        <v>0</v>
      </c>
      <c r="T400" s="366">
        <v>0</v>
      </c>
      <c r="U400" s="356">
        <v>0</v>
      </c>
      <c r="V400" s="371" t="s">
        <v>111</v>
      </c>
      <c r="W400" s="177">
        <v>1129</v>
      </c>
      <c r="X400" s="356">
        <f t="shared" si="750"/>
        <v>4388264.9400000004</v>
      </c>
      <c r="Y400" s="177">
        <v>0</v>
      </c>
      <c r="Z400" s="177">
        <v>0</v>
      </c>
      <c r="AA400" s="177">
        <v>0</v>
      </c>
      <c r="AB400" s="177">
        <v>0</v>
      </c>
      <c r="AC400" s="177">
        <v>0</v>
      </c>
      <c r="AD400" s="177">
        <v>0</v>
      </c>
      <c r="AE400" s="177">
        <v>0</v>
      </c>
      <c r="AF400" s="177">
        <v>0</v>
      </c>
      <c r="AG400" s="177">
        <v>0</v>
      </c>
      <c r="AH400" s="177">
        <v>0</v>
      </c>
      <c r="AI400" s="177">
        <v>0</v>
      </c>
      <c r="AJ400" s="177">
        <f t="shared" si="751"/>
        <v>137851.25</v>
      </c>
      <c r="AK400" s="177">
        <f t="shared" si="752"/>
        <v>68925.63</v>
      </c>
      <c r="AL400" s="177">
        <v>0</v>
      </c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38"/>
      <c r="AX400" s="138"/>
      <c r="AY400" s="138"/>
      <c r="AZ400" s="138"/>
      <c r="BA400" s="138"/>
      <c r="BB400" s="138"/>
      <c r="BC400" s="138"/>
      <c r="BD400" s="138"/>
      <c r="BE400" s="138"/>
      <c r="BF400" s="138"/>
      <c r="BG400" s="138"/>
      <c r="BH400" s="138"/>
      <c r="BI400" s="138"/>
      <c r="BJ400" s="138"/>
      <c r="BK400" s="138"/>
      <c r="BL400" s="139"/>
      <c r="BM400" s="139"/>
      <c r="BN400" s="139"/>
      <c r="BO400" s="139"/>
      <c r="BP400" s="139"/>
      <c r="BQ400" s="139"/>
      <c r="BR400" s="139"/>
      <c r="BS400" s="139"/>
      <c r="BT400" s="139"/>
      <c r="BU400" s="139"/>
      <c r="BV400" s="139"/>
      <c r="BW400" s="139"/>
      <c r="BY400" s="140"/>
      <c r="BZ400" s="141"/>
      <c r="CA400" s="142"/>
      <c r="CB400" s="138"/>
      <c r="CC400" s="143"/>
      <c r="CD400" s="146"/>
    </row>
    <row r="401" spans="1:82" s="137" customFormat="1" ht="12" customHeight="1">
      <c r="A401" s="360">
        <v>87</v>
      </c>
      <c r="B401" s="368" t="s">
        <v>548</v>
      </c>
      <c r="C401" s="370"/>
      <c r="D401" s="370"/>
      <c r="E401" s="371"/>
      <c r="F401" s="371"/>
      <c r="G401" s="362">
        <f t="shared" si="748"/>
        <v>6512016.75</v>
      </c>
      <c r="H401" s="356">
        <f t="shared" si="749"/>
        <v>0</v>
      </c>
      <c r="I401" s="365">
        <v>0</v>
      </c>
      <c r="J401" s="365">
        <v>0</v>
      </c>
      <c r="K401" s="365">
        <v>0</v>
      </c>
      <c r="L401" s="365">
        <v>0</v>
      </c>
      <c r="M401" s="365">
        <v>0</v>
      </c>
      <c r="N401" s="356">
        <v>0</v>
      </c>
      <c r="O401" s="356">
        <v>0</v>
      </c>
      <c r="P401" s="356">
        <v>0</v>
      </c>
      <c r="Q401" s="356">
        <v>0</v>
      </c>
      <c r="R401" s="356">
        <v>0</v>
      </c>
      <c r="S401" s="356">
        <v>0</v>
      </c>
      <c r="T401" s="366">
        <v>0</v>
      </c>
      <c r="U401" s="356">
        <v>0</v>
      </c>
      <c r="V401" s="371" t="s">
        <v>111</v>
      </c>
      <c r="W401" s="177">
        <v>1600</v>
      </c>
      <c r="X401" s="356">
        <f t="shared" si="750"/>
        <v>6218976</v>
      </c>
      <c r="Y401" s="177">
        <v>0</v>
      </c>
      <c r="Z401" s="177">
        <v>0</v>
      </c>
      <c r="AA401" s="177">
        <v>0</v>
      </c>
      <c r="AB401" s="177">
        <v>0</v>
      </c>
      <c r="AC401" s="177">
        <v>0</v>
      </c>
      <c r="AD401" s="177">
        <v>0</v>
      </c>
      <c r="AE401" s="177">
        <v>0</v>
      </c>
      <c r="AF401" s="177">
        <v>0</v>
      </c>
      <c r="AG401" s="177">
        <v>0</v>
      </c>
      <c r="AH401" s="177">
        <v>0</v>
      </c>
      <c r="AI401" s="177">
        <v>0</v>
      </c>
      <c r="AJ401" s="177">
        <f t="shared" si="751"/>
        <v>195360.5</v>
      </c>
      <c r="AK401" s="177">
        <f t="shared" si="752"/>
        <v>97680.25</v>
      </c>
      <c r="AL401" s="177">
        <v>0</v>
      </c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8"/>
      <c r="AY401" s="138"/>
      <c r="AZ401" s="138"/>
      <c r="BA401" s="138"/>
      <c r="BB401" s="138"/>
      <c r="BC401" s="138"/>
      <c r="BD401" s="138"/>
      <c r="BE401" s="138"/>
      <c r="BF401" s="138"/>
      <c r="BG401" s="138"/>
      <c r="BH401" s="138"/>
      <c r="BI401" s="138"/>
      <c r="BJ401" s="138"/>
      <c r="BK401" s="138"/>
      <c r="BL401" s="139"/>
      <c r="BM401" s="139"/>
      <c r="BN401" s="139"/>
      <c r="BO401" s="139"/>
      <c r="BP401" s="139"/>
      <c r="BQ401" s="139"/>
      <c r="BR401" s="139"/>
      <c r="BS401" s="139"/>
      <c r="BT401" s="139"/>
      <c r="BU401" s="139"/>
      <c r="BV401" s="139"/>
      <c r="BW401" s="139"/>
      <c r="BY401" s="140"/>
      <c r="BZ401" s="141"/>
      <c r="CA401" s="142"/>
      <c r="CB401" s="138"/>
      <c r="CC401" s="143"/>
      <c r="CD401" s="146"/>
    </row>
    <row r="402" spans="1:82" s="137" customFormat="1" ht="12" customHeight="1">
      <c r="A402" s="360">
        <v>88</v>
      </c>
      <c r="B402" s="368" t="s">
        <v>550</v>
      </c>
      <c r="C402" s="370"/>
      <c r="D402" s="370"/>
      <c r="E402" s="371"/>
      <c r="F402" s="371"/>
      <c r="G402" s="362">
        <f t="shared" si="748"/>
        <v>5250313.51</v>
      </c>
      <c r="H402" s="356">
        <f t="shared" si="749"/>
        <v>0</v>
      </c>
      <c r="I402" s="365">
        <v>0</v>
      </c>
      <c r="J402" s="365">
        <v>0</v>
      </c>
      <c r="K402" s="365">
        <v>0</v>
      </c>
      <c r="L402" s="365">
        <v>0</v>
      </c>
      <c r="M402" s="365">
        <v>0</v>
      </c>
      <c r="N402" s="356">
        <v>0</v>
      </c>
      <c r="O402" s="356">
        <v>0</v>
      </c>
      <c r="P402" s="356">
        <v>0</v>
      </c>
      <c r="Q402" s="356">
        <v>0</v>
      </c>
      <c r="R402" s="356">
        <v>0</v>
      </c>
      <c r="S402" s="356">
        <v>0</v>
      </c>
      <c r="T402" s="366">
        <v>0</v>
      </c>
      <c r="U402" s="356">
        <v>0</v>
      </c>
      <c r="V402" s="371" t="s">
        <v>111</v>
      </c>
      <c r="W402" s="177">
        <v>1290</v>
      </c>
      <c r="X402" s="356">
        <f t="shared" si="750"/>
        <v>5014049.4000000004</v>
      </c>
      <c r="Y402" s="177">
        <v>0</v>
      </c>
      <c r="Z402" s="177">
        <v>0</v>
      </c>
      <c r="AA402" s="177">
        <v>0</v>
      </c>
      <c r="AB402" s="177">
        <v>0</v>
      </c>
      <c r="AC402" s="177">
        <v>0</v>
      </c>
      <c r="AD402" s="177">
        <v>0</v>
      </c>
      <c r="AE402" s="177">
        <v>0</v>
      </c>
      <c r="AF402" s="177">
        <v>0</v>
      </c>
      <c r="AG402" s="177">
        <v>0</v>
      </c>
      <c r="AH402" s="177">
        <v>0</v>
      </c>
      <c r="AI402" s="177">
        <v>0</v>
      </c>
      <c r="AJ402" s="177">
        <f t="shared" si="751"/>
        <v>157509.41</v>
      </c>
      <c r="AK402" s="177">
        <f t="shared" si="752"/>
        <v>78754.7</v>
      </c>
      <c r="AL402" s="177">
        <v>0</v>
      </c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38"/>
      <c r="AX402" s="138"/>
      <c r="AY402" s="138"/>
      <c r="AZ402" s="138"/>
      <c r="BA402" s="138"/>
      <c r="BB402" s="138"/>
      <c r="BC402" s="138"/>
      <c r="BD402" s="138"/>
      <c r="BE402" s="138"/>
      <c r="BF402" s="138"/>
      <c r="BG402" s="138"/>
      <c r="BH402" s="138"/>
      <c r="BI402" s="138"/>
      <c r="BJ402" s="138"/>
      <c r="BK402" s="138"/>
      <c r="BL402" s="139"/>
      <c r="BM402" s="139"/>
      <c r="BN402" s="139"/>
      <c r="BO402" s="139"/>
      <c r="BP402" s="139"/>
      <c r="BQ402" s="139"/>
      <c r="BR402" s="139"/>
      <c r="BS402" s="139"/>
      <c r="BT402" s="139"/>
      <c r="BU402" s="139"/>
      <c r="BV402" s="139"/>
      <c r="BW402" s="139"/>
      <c r="BY402" s="140"/>
      <c r="BZ402" s="141"/>
      <c r="CA402" s="142"/>
      <c r="CB402" s="138"/>
      <c r="CC402" s="143"/>
      <c r="CD402" s="146"/>
    </row>
    <row r="403" spans="1:82" s="137" customFormat="1" ht="12" customHeight="1">
      <c r="A403" s="360">
        <v>89</v>
      </c>
      <c r="B403" s="368" t="s">
        <v>552</v>
      </c>
      <c r="C403" s="370"/>
      <c r="D403" s="370"/>
      <c r="E403" s="371"/>
      <c r="F403" s="371"/>
      <c r="G403" s="362">
        <f t="shared" si="748"/>
        <v>4559433.99</v>
      </c>
      <c r="H403" s="356">
        <f t="shared" si="749"/>
        <v>0</v>
      </c>
      <c r="I403" s="365">
        <v>0</v>
      </c>
      <c r="J403" s="365">
        <v>0</v>
      </c>
      <c r="K403" s="365">
        <v>0</v>
      </c>
      <c r="L403" s="365">
        <v>0</v>
      </c>
      <c r="M403" s="365">
        <v>0</v>
      </c>
      <c r="N403" s="356">
        <v>0</v>
      </c>
      <c r="O403" s="356">
        <v>0</v>
      </c>
      <c r="P403" s="356">
        <v>0</v>
      </c>
      <c r="Q403" s="356">
        <v>0</v>
      </c>
      <c r="R403" s="356">
        <v>0</v>
      </c>
      <c r="S403" s="356">
        <v>0</v>
      </c>
      <c r="T403" s="366">
        <v>0</v>
      </c>
      <c r="U403" s="356">
        <v>0</v>
      </c>
      <c r="V403" s="371" t="s">
        <v>112</v>
      </c>
      <c r="W403" s="177">
        <v>1129</v>
      </c>
      <c r="X403" s="356">
        <f t="shared" si="750"/>
        <v>4354259.46</v>
      </c>
      <c r="Y403" s="177">
        <v>0</v>
      </c>
      <c r="Z403" s="177">
        <v>0</v>
      </c>
      <c r="AA403" s="177">
        <v>0</v>
      </c>
      <c r="AB403" s="177">
        <v>0</v>
      </c>
      <c r="AC403" s="177">
        <v>0</v>
      </c>
      <c r="AD403" s="177">
        <v>0</v>
      </c>
      <c r="AE403" s="177">
        <v>0</v>
      </c>
      <c r="AF403" s="177">
        <v>0</v>
      </c>
      <c r="AG403" s="177">
        <v>0</v>
      </c>
      <c r="AH403" s="177">
        <v>0</v>
      </c>
      <c r="AI403" s="177">
        <v>0</v>
      </c>
      <c r="AJ403" s="177">
        <f t="shared" si="751"/>
        <v>136783.01999999999</v>
      </c>
      <c r="AK403" s="177">
        <f t="shared" si="752"/>
        <v>68391.509999999995</v>
      </c>
      <c r="AL403" s="177">
        <v>0</v>
      </c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8"/>
      <c r="AZ403" s="138"/>
      <c r="BA403" s="138"/>
      <c r="BB403" s="138"/>
      <c r="BC403" s="138"/>
      <c r="BD403" s="138"/>
      <c r="BE403" s="138"/>
      <c r="BF403" s="138"/>
      <c r="BG403" s="138"/>
      <c r="BH403" s="138"/>
      <c r="BI403" s="138"/>
      <c r="BJ403" s="138"/>
      <c r="BK403" s="138"/>
      <c r="BL403" s="139"/>
      <c r="BM403" s="139"/>
      <c r="BN403" s="139"/>
      <c r="BO403" s="139"/>
      <c r="BP403" s="139"/>
      <c r="BQ403" s="139"/>
      <c r="BR403" s="139"/>
      <c r="BS403" s="139"/>
      <c r="BT403" s="139"/>
      <c r="BU403" s="139"/>
      <c r="BV403" s="139"/>
      <c r="BW403" s="139"/>
      <c r="BY403" s="140"/>
      <c r="BZ403" s="141"/>
      <c r="CA403" s="142"/>
      <c r="CB403" s="138"/>
      <c r="CC403" s="143"/>
      <c r="CD403" s="146"/>
    </row>
    <row r="404" spans="1:82" s="137" customFormat="1" ht="12" customHeight="1">
      <c r="A404" s="360">
        <v>90</v>
      </c>
      <c r="B404" s="368" t="s">
        <v>553</v>
      </c>
      <c r="C404" s="370"/>
      <c r="D404" s="370"/>
      <c r="E404" s="371"/>
      <c r="F404" s="371"/>
      <c r="G404" s="362">
        <f t="shared" si="748"/>
        <v>4890588.63</v>
      </c>
      <c r="H404" s="356">
        <f t="shared" si="749"/>
        <v>0</v>
      </c>
      <c r="I404" s="365">
        <v>0</v>
      </c>
      <c r="J404" s="365">
        <v>0</v>
      </c>
      <c r="K404" s="365">
        <v>0</v>
      </c>
      <c r="L404" s="365">
        <v>0</v>
      </c>
      <c r="M404" s="365">
        <v>0</v>
      </c>
      <c r="N404" s="356">
        <v>0</v>
      </c>
      <c r="O404" s="356">
        <v>0</v>
      </c>
      <c r="P404" s="356">
        <v>0</v>
      </c>
      <c r="Q404" s="356">
        <v>0</v>
      </c>
      <c r="R404" s="356">
        <v>0</v>
      </c>
      <c r="S404" s="356">
        <v>0</v>
      </c>
      <c r="T404" s="366">
        <v>0</v>
      </c>
      <c r="U404" s="356">
        <v>0</v>
      </c>
      <c r="V404" s="371" t="s">
        <v>112</v>
      </c>
      <c r="W404" s="177">
        <v>1211</v>
      </c>
      <c r="X404" s="356">
        <f t="shared" si="750"/>
        <v>4670512.1399999997</v>
      </c>
      <c r="Y404" s="177">
        <v>0</v>
      </c>
      <c r="Z404" s="177">
        <v>0</v>
      </c>
      <c r="AA404" s="177">
        <v>0</v>
      </c>
      <c r="AB404" s="177">
        <v>0</v>
      </c>
      <c r="AC404" s="177">
        <v>0</v>
      </c>
      <c r="AD404" s="177">
        <v>0</v>
      </c>
      <c r="AE404" s="177">
        <v>0</v>
      </c>
      <c r="AF404" s="177">
        <v>0</v>
      </c>
      <c r="AG404" s="177">
        <v>0</v>
      </c>
      <c r="AH404" s="177">
        <v>0</v>
      </c>
      <c r="AI404" s="177">
        <v>0</v>
      </c>
      <c r="AJ404" s="177">
        <f t="shared" si="751"/>
        <v>146717.66</v>
      </c>
      <c r="AK404" s="177">
        <f t="shared" si="752"/>
        <v>73358.83</v>
      </c>
      <c r="AL404" s="177">
        <v>0</v>
      </c>
      <c r="AN404" s="138"/>
      <c r="AO404" s="138"/>
      <c r="AP404" s="138"/>
      <c r="AQ404" s="138"/>
      <c r="AR404" s="138"/>
      <c r="AS404" s="138"/>
      <c r="AT404" s="138"/>
      <c r="AU404" s="138"/>
      <c r="AV404" s="138"/>
      <c r="AW404" s="138"/>
      <c r="AX404" s="138"/>
      <c r="AY404" s="138"/>
      <c r="AZ404" s="138"/>
      <c r="BA404" s="138"/>
      <c r="BB404" s="138"/>
      <c r="BC404" s="138"/>
      <c r="BD404" s="138"/>
      <c r="BE404" s="138"/>
      <c r="BF404" s="138"/>
      <c r="BG404" s="138"/>
      <c r="BH404" s="138"/>
      <c r="BI404" s="138"/>
      <c r="BJ404" s="138"/>
      <c r="BK404" s="138"/>
      <c r="BL404" s="139"/>
      <c r="BM404" s="139"/>
      <c r="BN404" s="139"/>
      <c r="BO404" s="139"/>
      <c r="BP404" s="139"/>
      <c r="BQ404" s="139"/>
      <c r="BR404" s="139"/>
      <c r="BS404" s="139"/>
      <c r="BT404" s="139"/>
      <c r="BU404" s="139"/>
      <c r="BV404" s="139"/>
      <c r="BW404" s="139"/>
      <c r="BY404" s="140"/>
      <c r="BZ404" s="141"/>
      <c r="CA404" s="142"/>
      <c r="CB404" s="138"/>
      <c r="CC404" s="143"/>
      <c r="CD404" s="146"/>
    </row>
    <row r="405" spans="1:82" s="137" customFormat="1" ht="12" customHeight="1">
      <c r="A405" s="360">
        <v>91</v>
      </c>
      <c r="B405" s="368" t="s">
        <v>556</v>
      </c>
      <c r="C405" s="370"/>
      <c r="D405" s="370"/>
      <c r="E405" s="371"/>
      <c r="F405" s="371"/>
      <c r="G405" s="362">
        <f t="shared" si="748"/>
        <v>4818892.4000000004</v>
      </c>
      <c r="H405" s="356">
        <f t="shared" si="749"/>
        <v>0</v>
      </c>
      <c r="I405" s="365">
        <v>0</v>
      </c>
      <c r="J405" s="365">
        <v>0</v>
      </c>
      <c r="K405" s="365">
        <v>0</v>
      </c>
      <c r="L405" s="365">
        <v>0</v>
      </c>
      <c r="M405" s="365">
        <v>0</v>
      </c>
      <c r="N405" s="356">
        <v>0</v>
      </c>
      <c r="O405" s="356">
        <v>0</v>
      </c>
      <c r="P405" s="356">
        <v>0</v>
      </c>
      <c r="Q405" s="356">
        <v>0</v>
      </c>
      <c r="R405" s="356">
        <v>0</v>
      </c>
      <c r="S405" s="356">
        <v>0</v>
      </c>
      <c r="T405" s="366">
        <v>0</v>
      </c>
      <c r="U405" s="356">
        <v>0</v>
      </c>
      <c r="V405" s="371" t="s">
        <v>111</v>
      </c>
      <c r="W405" s="177">
        <v>1184</v>
      </c>
      <c r="X405" s="356">
        <f t="shared" si="750"/>
        <v>4602042.24</v>
      </c>
      <c r="Y405" s="177">
        <v>0</v>
      </c>
      <c r="Z405" s="177">
        <v>0</v>
      </c>
      <c r="AA405" s="177">
        <v>0</v>
      </c>
      <c r="AB405" s="177">
        <v>0</v>
      </c>
      <c r="AC405" s="177">
        <v>0</v>
      </c>
      <c r="AD405" s="177">
        <v>0</v>
      </c>
      <c r="AE405" s="177">
        <v>0</v>
      </c>
      <c r="AF405" s="177">
        <v>0</v>
      </c>
      <c r="AG405" s="177">
        <v>0</v>
      </c>
      <c r="AH405" s="177">
        <v>0</v>
      </c>
      <c r="AI405" s="177">
        <v>0</v>
      </c>
      <c r="AJ405" s="177">
        <f t="shared" si="751"/>
        <v>144566.76999999999</v>
      </c>
      <c r="AK405" s="177">
        <f t="shared" si="752"/>
        <v>72283.39</v>
      </c>
      <c r="AL405" s="177">
        <v>0</v>
      </c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38"/>
      <c r="AX405" s="138"/>
      <c r="AY405" s="138"/>
      <c r="AZ405" s="138"/>
      <c r="BA405" s="138"/>
      <c r="BB405" s="138"/>
      <c r="BC405" s="138"/>
      <c r="BD405" s="138"/>
      <c r="BE405" s="138"/>
      <c r="BF405" s="138"/>
      <c r="BG405" s="138"/>
      <c r="BH405" s="138"/>
      <c r="BI405" s="138"/>
      <c r="BJ405" s="138"/>
      <c r="BK405" s="138"/>
      <c r="BL405" s="139"/>
      <c r="BM405" s="139"/>
      <c r="BN405" s="139"/>
      <c r="BO405" s="139"/>
      <c r="BP405" s="139"/>
      <c r="BQ405" s="139"/>
      <c r="BR405" s="139"/>
      <c r="BS405" s="139"/>
      <c r="BT405" s="139"/>
      <c r="BU405" s="139"/>
      <c r="BV405" s="139"/>
      <c r="BW405" s="139"/>
      <c r="BY405" s="140"/>
      <c r="BZ405" s="141"/>
      <c r="CA405" s="142"/>
      <c r="CB405" s="138"/>
      <c r="CC405" s="143"/>
      <c r="CD405" s="146"/>
    </row>
    <row r="406" spans="1:82" s="137" customFormat="1" ht="12" customHeight="1">
      <c r="A406" s="360">
        <v>92</v>
      </c>
      <c r="B406" s="368" t="s">
        <v>557</v>
      </c>
      <c r="C406" s="370"/>
      <c r="D406" s="370"/>
      <c r="E406" s="371"/>
      <c r="F406" s="371"/>
      <c r="G406" s="362">
        <f t="shared" si="748"/>
        <v>4195971.58</v>
      </c>
      <c r="H406" s="356">
        <f t="shared" si="749"/>
        <v>0</v>
      </c>
      <c r="I406" s="365">
        <v>0</v>
      </c>
      <c r="J406" s="365">
        <v>0</v>
      </c>
      <c r="K406" s="365">
        <v>0</v>
      </c>
      <c r="L406" s="365">
        <v>0</v>
      </c>
      <c r="M406" s="365">
        <v>0</v>
      </c>
      <c r="N406" s="356">
        <v>0</v>
      </c>
      <c r="O406" s="356">
        <v>0</v>
      </c>
      <c r="P406" s="356">
        <v>0</v>
      </c>
      <c r="Q406" s="356">
        <v>0</v>
      </c>
      <c r="R406" s="356">
        <v>0</v>
      </c>
      <c r="S406" s="356">
        <v>0</v>
      </c>
      <c r="T406" s="366">
        <v>0</v>
      </c>
      <c r="U406" s="356">
        <v>0</v>
      </c>
      <c r="V406" s="371" t="s">
        <v>112</v>
      </c>
      <c r="W406" s="177">
        <v>1039</v>
      </c>
      <c r="X406" s="356">
        <f t="shared" si="750"/>
        <v>4007152.86</v>
      </c>
      <c r="Y406" s="177">
        <v>0</v>
      </c>
      <c r="Z406" s="177">
        <v>0</v>
      </c>
      <c r="AA406" s="177">
        <v>0</v>
      </c>
      <c r="AB406" s="177">
        <v>0</v>
      </c>
      <c r="AC406" s="177">
        <v>0</v>
      </c>
      <c r="AD406" s="177">
        <v>0</v>
      </c>
      <c r="AE406" s="177">
        <v>0</v>
      </c>
      <c r="AF406" s="177">
        <v>0</v>
      </c>
      <c r="AG406" s="177">
        <v>0</v>
      </c>
      <c r="AH406" s="177">
        <v>0</v>
      </c>
      <c r="AI406" s="177">
        <v>0</v>
      </c>
      <c r="AJ406" s="177">
        <f t="shared" si="751"/>
        <v>125879.15</v>
      </c>
      <c r="AK406" s="177">
        <f t="shared" si="752"/>
        <v>62939.57</v>
      </c>
      <c r="AL406" s="177">
        <v>0</v>
      </c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38"/>
      <c r="AX406" s="138"/>
      <c r="AY406" s="138"/>
      <c r="AZ406" s="138"/>
      <c r="BA406" s="138"/>
      <c r="BB406" s="138"/>
      <c r="BC406" s="138"/>
      <c r="BD406" s="138"/>
      <c r="BE406" s="138"/>
      <c r="BF406" s="138"/>
      <c r="BG406" s="138"/>
      <c r="BH406" s="138"/>
      <c r="BI406" s="138"/>
      <c r="BJ406" s="138"/>
      <c r="BK406" s="138"/>
      <c r="BL406" s="139"/>
      <c r="BM406" s="139"/>
      <c r="BN406" s="139"/>
      <c r="BO406" s="139"/>
      <c r="BP406" s="139"/>
      <c r="BQ406" s="139"/>
      <c r="BR406" s="139"/>
      <c r="BS406" s="139"/>
      <c r="BT406" s="139"/>
      <c r="BU406" s="139"/>
      <c r="BV406" s="139"/>
      <c r="BW406" s="139"/>
      <c r="BY406" s="140"/>
      <c r="BZ406" s="141"/>
      <c r="CA406" s="142"/>
      <c r="CB406" s="138"/>
      <c r="CC406" s="143"/>
      <c r="CD406" s="146"/>
    </row>
    <row r="407" spans="1:82" s="137" customFormat="1" ht="12" customHeight="1">
      <c r="A407" s="360">
        <v>93</v>
      </c>
      <c r="B407" s="368" t="s">
        <v>558</v>
      </c>
      <c r="C407" s="370"/>
      <c r="D407" s="370"/>
      <c r="E407" s="371"/>
      <c r="F407" s="371"/>
      <c r="G407" s="362">
        <f t="shared" si="748"/>
        <v>4017100.34</v>
      </c>
      <c r="H407" s="356">
        <f t="shared" si="749"/>
        <v>0</v>
      </c>
      <c r="I407" s="365">
        <v>0</v>
      </c>
      <c r="J407" s="365">
        <v>0</v>
      </c>
      <c r="K407" s="365">
        <v>0</v>
      </c>
      <c r="L407" s="365">
        <v>0</v>
      </c>
      <c r="M407" s="365">
        <v>0</v>
      </c>
      <c r="N407" s="356">
        <v>0</v>
      </c>
      <c r="O407" s="356">
        <v>0</v>
      </c>
      <c r="P407" s="356">
        <v>0</v>
      </c>
      <c r="Q407" s="356">
        <v>0</v>
      </c>
      <c r="R407" s="356">
        <v>0</v>
      </c>
      <c r="S407" s="356">
        <v>0</v>
      </c>
      <c r="T407" s="366">
        <v>0</v>
      </c>
      <c r="U407" s="356">
        <v>0</v>
      </c>
      <c r="V407" s="371" t="s">
        <v>111</v>
      </c>
      <c r="W407" s="177">
        <v>987</v>
      </c>
      <c r="X407" s="356">
        <f t="shared" si="750"/>
        <v>3836330.82</v>
      </c>
      <c r="Y407" s="177">
        <v>0</v>
      </c>
      <c r="Z407" s="177">
        <v>0</v>
      </c>
      <c r="AA407" s="177">
        <v>0</v>
      </c>
      <c r="AB407" s="177">
        <v>0</v>
      </c>
      <c r="AC407" s="177">
        <v>0</v>
      </c>
      <c r="AD407" s="177">
        <v>0</v>
      </c>
      <c r="AE407" s="177">
        <v>0</v>
      </c>
      <c r="AF407" s="177">
        <v>0</v>
      </c>
      <c r="AG407" s="177">
        <v>0</v>
      </c>
      <c r="AH407" s="177">
        <v>0</v>
      </c>
      <c r="AI407" s="177">
        <v>0</v>
      </c>
      <c r="AJ407" s="177">
        <f t="shared" si="751"/>
        <v>120513.01</v>
      </c>
      <c r="AK407" s="177">
        <f t="shared" si="752"/>
        <v>60256.51</v>
      </c>
      <c r="AL407" s="177">
        <v>0</v>
      </c>
      <c r="AN407" s="138"/>
      <c r="AO407" s="138"/>
      <c r="AP407" s="138"/>
      <c r="AQ407" s="138"/>
      <c r="AR407" s="138"/>
      <c r="AS407" s="138"/>
      <c r="AT407" s="138"/>
      <c r="AU407" s="138"/>
      <c r="AV407" s="138"/>
      <c r="AW407" s="138"/>
      <c r="AX407" s="138"/>
      <c r="AY407" s="138"/>
      <c r="AZ407" s="138"/>
      <c r="BA407" s="138"/>
      <c r="BB407" s="138"/>
      <c r="BC407" s="138"/>
      <c r="BD407" s="138"/>
      <c r="BE407" s="138"/>
      <c r="BF407" s="138"/>
      <c r="BG407" s="138"/>
      <c r="BH407" s="138"/>
      <c r="BI407" s="138"/>
      <c r="BJ407" s="138"/>
      <c r="BK407" s="138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Y407" s="140"/>
      <c r="BZ407" s="141"/>
      <c r="CA407" s="142"/>
      <c r="CB407" s="138"/>
      <c r="CC407" s="143"/>
      <c r="CD407" s="146"/>
    </row>
    <row r="408" spans="1:82" s="137" customFormat="1" ht="12" customHeight="1">
      <c r="A408" s="360">
        <v>94</v>
      </c>
      <c r="B408" s="368" t="s">
        <v>559</v>
      </c>
      <c r="C408" s="370"/>
      <c r="D408" s="370"/>
      <c r="E408" s="371"/>
      <c r="F408" s="371"/>
      <c r="G408" s="362">
        <f t="shared" si="748"/>
        <v>3402528.75</v>
      </c>
      <c r="H408" s="356">
        <f t="shared" si="749"/>
        <v>0</v>
      </c>
      <c r="I408" s="365">
        <v>0</v>
      </c>
      <c r="J408" s="365">
        <v>0</v>
      </c>
      <c r="K408" s="365">
        <v>0</v>
      </c>
      <c r="L408" s="365">
        <v>0</v>
      </c>
      <c r="M408" s="365">
        <v>0</v>
      </c>
      <c r="N408" s="356">
        <v>0</v>
      </c>
      <c r="O408" s="356">
        <v>0</v>
      </c>
      <c r="P408" s="356">
        <v>0</v>
      </c>
      <c r="Q408" s="356">
        <v>0</v>
      </c>
      <c r="R408" s="356">
        <v>0</v>
      </c>
      <c r="S408" s="356">
        <v>0</v>
      </c>
      <c r="T408" s="366">
        <v>0</v>
      </c>
      <c r="U408" s="356">
        <v>0</v>
      </c>
      <c r="V408" s="371" t="s">
        <v>111</v>
      </c>
      <c r="W408" s="177">
        <v>836</v>
      </c>
      <c r="X408" s="356">
        <f t="shared" si="750"/>
        <v>3249414.96</v>
      </c>
      <c r="Y408" s="177">
        <v>0</v>
      </c>
      <c r="Z408" s="177">
        <v>0</v>
      </c>
      <c r="AA408" s="177">
        <v>0</v>
      </c>
      <c r="AB408" s="177">
        <v>0</v>
      </c>
      <c r="AC408" s="177">
        <v>0</v>
      </c>
      <c r="AD408" s="177">
        <v>0</v>
      </c>
      <c r="AE408" s="177">
        <v>0</v>
      </c>
      <c r="AF408" s="177">
        <v>0</v>
      </c>
      <c r="AG408" s="177">
        <v>0</v>
      </c>
      <c r="AH408" s="177">
        <v>0</v>
      </c>
      <c r="AI408" s="177">
        <v>0</v>
      </c>
      <c r="AJ408" s="177">
        <f t="shared" si="751"/>
        <v>102075.86</v>
      </c>
      <c r="AK408" s="177">
        <f t="shared" si="752"/>
        <v>51037.93</v>
      </c>
      <c r="AL408" s="177">
        <v>0</v>
      </c>
      <c r="AN408" s="138"/>
      <c r="AO408" s="138"/>
      <c r="AP408" s="138"/>
      <c r="AQ408" s="138"/>
      <c r="AR408" s="138"/>
      <c r="AS408" s="138"/>
      <c r="AT408" s="138"/>
      <c r="AU408" s="138"/>
      <c r="AV408" s="138"/>
      <c r="AW408" s="138"/>
      <c r="AX408" s="138"/>
      <c r="AY408" s="138"/>
      <c r="AZ408" s="138"/>
      <c r="BA408" s="138"/>
      <c r="BB408" s="138"/>
      <c r="BC408" s="138"/>
      <c r="BD408" s="138"/>
      <c r="BE408" s="138"/>
      <c r="BF408" s="138"/>
      <c r="BG408" s="138"/>
      <c r="BH408" s="138"/>
      <c r="BI408" s="138"/>
      <c r="BJ408" s="138"/>
      <c r="BK408" s="138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Y408" s="140"/>
      <c r="BZ408" s="141"/>
      <c r="CA408" s="142"/>
      <c r="CB408" s="138"/>
      <c r="CC408" s="143"/>
      <c r="CD408" s="146"/>
    </row>
    <row r="409" spans="1:82" s="137" customFormat="1" ht="12" customHeight="1">
      <c r="A409" s="360">
        <v>95</v>
      </c>
      <c r="B409" s="368" t="s">
        <v>560</v>
      </c>
      <c r="C409" s="370"/>
      <c r="D409" s="370"/>
      <c r="E409" s="371"/>
      <c r="F409" s="371"/>
      <c r="G409" s="362">
        <f t="shared" si="748"/>
        <v>3724059.58</v>
      </c>
      <c r="H409" s="356">
        <f t="shared" si="749"/>
        <v>0</v>
      </c>
      <c r="I409" s="365">
        <v>0</v>
      </c>
      <c r="J409" s="365">
        <v>0</v>
      </c>
      <c r="K409" s="365">
        <v>0</v>
      </c>
      <c r="L409" s="365">
        <v>0</v>
      </c>
      <c r="M409" s="365">
        <v>0</v>
      </c>
      <c r="N409" s="356">
        <v>0</v>
      </c>
      <c r="O409" s="356">
        <v>0</v>
      </c>
      <c r="P409" s="356">
        <v>0</v>
      </c>
      <c r="Q409" s="356">
        <v>0</v>
      </c>
      <c r="R409" s="356">
        <v>0</v>
      </c>
      <c r="S409" s="356">
        <v>0</v>
      </c>
      <c r="T409" s="366">
        <v>0</v>
      </c>
      <c r="U409" s="356">
        <v>0</v>
      </c>
      <c r="V409" s="371" t="s">
        <v>111</v>
      </c>
      <c r="W409" s="177">
        <v>915</v>
      </c>
      <c r="X409" s="356">
        <f t="shared" si="750"/>
        <v>3556476.9</v>
      </c>
      <c r="Y409" s="177">
        <v>0</v>
      </c>
      <c r="Z409" s="177">
        <v>0</v>
      </c>
      <c r="AA409" s="177">
        <v>0</v>
      </c>
      <c r="AB409" s="177">
        <v>0</v>
      </c>
      <c r="AC409" s="177">
        <v>0</v>
      </c>
      <c r="AD409" s="177">
        <v>0</v>
      </c>
      <c r="AE409" s="177">
        <v>0</v>
      </c>
      <c r="AF409" s="177">
        <v>0</v>
      </c>
      <c r="AG409" s="177">
        <v>0</v>
      </c>
      <c r="AH409" s="177">
        <v>0</v>
      </c>
      <c r="AI409" s="177">
        <v>0</v>
      </c>
      <c r="AJ409" s="177">
        <f t="shared" si="751"/>
        <v>111721.79</v>
      </c>
      <c r="AK409" s="177">
        <f t="shared" si="752"/>
        <v>55860.89</v>
      </c>
      <c r="AL409" s="177">
        <v>0</v>
      </c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38"/>
      <c r="AX409" s="138"/>
      <c r="AY409" s="138"/>
      <c r="AZ409" s="138"/>
      <c r="BA409" s="138"/>
      <c r="BB409" s="138"/>
      <c r="BC409" s="138"/>
      <c r="BD409" s="138"/>
      <c r="BE409" s="138"/>
      <c r="BF409" s="138"/>
      <c r="BG409" s="138"/>
      <c r="BH409" s="138"/>
      <c r="BI409" s="138"/>
      <c r="BJ409" s="138"/>
      <c r="BK409" s="138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Y409" s="140"/>
      <c r="BZ409" s="141"/>
      <c r="CA409" s="142"/>
      <c r="CB409" s="138"/>
      <c r="CC409" s="143"/>
      <c r="CD409" s="146"/>
    </row>
    <row r="410" spans="1:82" s="137" customFormat="1" ht="12" customHeight="1">
      <c r="A410" s="360">
        <v>96</v>
      </c>
      <c r="B410" s="368" t="s">
        <v>370</v>
      </c>
      <c r="C410" s="362"/>
      <c r="D410" s="160"/>
      <c r="E410" s="364"/>
      <c r="F410" s="369"/>
      <c r="G410" s="362">
        <f t="shared" si="748"/>
        <v>3594239.37</v>
      </c>
      <c r="H410" s="356">
        <f t="shared" si="749"/>
        <v>0</v>
      </c>
      <c r="I410" s="362">
        <v>0</v>
      </c>
      <c r="J410" s="362">
        <v>0</v>
      </c>
      <c r="K410" s="362">
        <v>0</v>
      </c>
      <c r="L410" s="362">
        <v>0</v>
      </c>
      <c r="M410" s="362">
        <v>0</v>
      </c>
      <c r="N410" s="356">
        <v>0</v>
      </c>
      <c r="O410" s="356">
        <v>0</v>
      </c>
      <c r="P410" s="356">
        <v>0</v>
      </c>
      <c r="Q410" s="356">
        <v>0</v>
      </c>
      <c r="R410" s="356">
        <v>0</v>
      </c>
      <c r="S410" s="356">
        <v>0</v>
      </c>
      <c r="T410" s="366">
        <v>0</v>
      </c>
      <c r="U410" s="356">
        <v>0</v>
      </c>
      <c r="V410" s="367" t="s">
        <v>112</v>
      </c>
      <c r="W410" s="356">
        <v>890</v>
      </c>
      <c r="X410" s="356">
        <f t="shared" si="750"/>
        <v>3432498.6</v>
      </c>
      <c r="Y410" s="356">
        <v>0</v>
      </c>
      <c r="Z410" s="356">
        <v>0</v>
      </c>
      <c r="AA410" s="356">
        <v>0</v>
      </c>
      <c r="AB410" s="356">
        <v>0</v>
      </c>
      <c r="AC410" s="356">
        <v>0</v>
      </c>
      <c r="AD410" s="356">
        <v>0</v>
      </c>
      <c r="AE410" s="356">
        <v>0</v>
      </c>
      <c r="AF410" s="356">
        <v>0</v>
      </c>
      <c r="AG410" s="356">
        <v>0</v>
      </c>
      <c r="AH410" s="356">
        <v>0</v>
      </c>
      <c r="AI410" s="356">
        <v>0</v>
      </c>
      <c r="AJ410" s="177">
        <f t="shared" si="751"/>
        <v>107827.18</v>
      </c>
      <c r="AK410" s="177">
        <f t="shared" si="752"/>
        <v>53913.59</v>
      </c>
      <c r="AL410" s="177">
        <v>0</v>
      </c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38"/>
      <c r="AX410" s="138"/>
      <c r="AY410" s="138"/>
      <c r="AZ410" s="138"/>
      <c r="BA410" s="138"/>
      <c r="BB410" s="138"/>
      <c r="BC410" s="138"/>
      <c r="BD410" s="138"/>
      <c r="BE410" s="138"/>
      <c r="BF410" s="138"/>
      <c r="BG410" s="138"/>
      <c r="BH410" s="138"/>
      <c r="BI410" s="138"/>
      <c r="BJ410" s="138"/>
      <c r="BK410" s="138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Y410" s="140"/>
      <c r="BZ410" s="141"/>
      <c r="CA410" s="142"/>
      <c r="CB410" s="138"/>
      <c r="CC410" s="143"/>
    </row>
    <row r="411" spans="1:82" s="137" customFormat="1" ht="12" customHeight="1">
      <c r="A411" s="360">
        <v>97</v>
      </c>
      <c r="B411" s="368" t="s">
        <v>562</v>
      </c>
      <c r="C411" s="370"/>
      <c r="D411" s="370"/>
      <c r="E411" s="371"/>
      <c r="F411" s="371"/>
      <c r="G411" s="362">
        <f t="shared" si="748"/>
        <v>2342313.2999999998</v>
      </c>
      <c r="H411" s="356">
        <f t="shared" si="749"/>
        <v>0</v>
      </c>
      <c r="I411" s="365">
        <v>0</v>
      </c>
      <c r="J411" s="365">
        <v>0</v>
      </c>
      <c r="K411" s="365">
        <v>0</v>
      </c>
      <c r="L411" s="365">
        <v>0</v>
      </c>
      <c r="M411" s="365">
        <v>0</v>
      </c>
      <c r="N411" s="356">
        <v>0</v>
      </c>
      <c r="O411" s="356">
        <v>0</v>
      </c>
      <c r="P411" s="356">
        <v>0</v>
      </c>
      <c r="Q411" s="356">
        <v>0</v>
      </c>
      <c r="R411" s="356">
        <v>0</v>
      </c>
      <c r="S411" s="356">
        <v>0</v>
      </c>
      <c r="T411" s="366">
        <v>0</v>
      </c>
      <c r="U411" s="356">
        <v>0</v>
      </c>
      <c r="V411" s="371" t="s">
        <v>112</v>
      </c>
      <c r="W411" s="177">
        <v>580</v>
      </c>
      <c r="X411" s="356">
        <f t="shared" si="750"/>
        <v>2236909.2000000002</v>
      </c>
      <c r="Y411" s="177">
        <v>0</v>
      </c>
      <c r="Z411" s="177">
        <v>0</v>
      </c>
      <c r="AA411" s="177">
        <v>0</v>
      </c>
      <c r="AB411" s="177">
        <v>0</v>
      </c>
      <c r="AC411" s="177">
        <v>0</v>
      </c>
      <c r="AD411" s="177">
        <v>0</v>
      </c>
      <c r="AE411" s="177">
        <v>0</v>
      </c>
      <c r="AF411" s="177">
        <v>0</v>
      </c>
      <c r="AG411" s="177">
        <v>0</v>
      </c>
      <c r="AH411" s="177">
        <v>0</v>
      </c>
      <c r="AI411" s="177">
        <v>0</v>
      </c>
      <c r="AJ411" s="177">
        <f t="shared" si="751"/>
        <v>70269.399999999994</v>
      </c>
      <c r="AK411" s="177">
        <f t="shared" si="752"/>
        <v>35134.699999999997</v>
      </c>
      <c r="AL411" s="177">
        <v>0</v>
      </c>
      <c r="AN411" s="138"/>
      <c r="AO411" s="138"/>
      <c r="AP411" s="138"/>
      <c r="AQ411" s="138"/>
      <c r="AR411" s="138"/>
      <c r="AS411" s="138"/>
      <c r="AT411" s="138"/>
      <c r="AU411" s="138"/>
      <c r="AV411" s="138"/>
      <c r="AW411" s="138"/>
      <c r="AX411" s="138"/>
      <c r="AY411" s="138"/>
      <c r="AZ411" s="138"/>
      <c r="BA411" s="138"/>
      <c r="BB411" s="138"/>
      <c r="BC411" s="138"/>
      <c r="BD411" s="138"/>
      <c r="BE411" s="138"/>
      <c r="BF411" s="138"/>
      <c r="BG411" s="138"/>
      <c r="BH411" s="138"/>
      <c r="BI411" s="138"/>
      <c r="BJ411" s="138"/>
      <c r="BK411" s="138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Y411" s="140"/>
      <c r="BZ411" s="141"/>
      <c r="CA411" s="142"/>
      <c r="CB411" s="138"/>
      <c r="CC411" s="143"/>
      <c r="CD411" s="146"/>
    </row>
    <row r="412" spans="1:82" s="137" customFormat="1" ht="12" customHeight="1">
      <c r="A412" s="360">
        <v>98</v>
      </c>
      <c r="B412" s="368" t="s">
        <v>563</v>
      </c>
      <c r="C412" s="370"/>
      <c r="D412" s="370"/>
      <c r="E412" s="371"/>
      <c r="F412" s="371"/>
      <c r="G412" s="362">
        <f t="shared" si="748"/>
        <v>2342313.2999999998</v>
      </c>
      <c r="H412" s="356">
        <f t="shared" si="749"/>
        <v>0</v>
      </c>
      <c r="I412" s="365">
        <v>0</v>
      </c>
      <c r="J412" s="365">
        <v>0</v>
      </c>
      <c r="K412" s="365">
        <v>0</v>
      </c>
      <c r="L412" s="365">
        <v>0</v>
      </c>
      <c r="M412" s="365">
        <v>0</v>
      </c>
      <c r="N412" s="356">
        <v>0</v>
      </c>
      <c r="O412" s="356">
        <v>0</v>
      </c>
      <c r="P412" s="356">
        <v>0</v>
      </c>
      <c r="Q412" s="356">
        <v>0</v>
      </c>
      <c r="R412" s="356">
        <v>0</v>
      </c>
      <c r="S412" s="356">
        <v>0</v>
      </c>
      <c r="T412" s="366">
        <v>0</v>
      </c>
      <c r="U412" s="356">
        <v>0</v>
      </c>
      <c r="V412" s="371" t="s">
        <v>112</v>
      </c>
      <c r="W412" s="177">
        <v>580</v>
      </c>
      <c r="X412" s="356">
        <f t="shared" si="750"/>
        <v>2236909.2000000002</v>
      </c>
      <c r="Y412" s="177">
        <v>0</v>
      </c>
      <c r="Z412" s="177">
        <v>0</v>
      </c>
      <c r="AA412" s="177">
        <v>0</v>
      </c>
      <c r="AB412" s="177">
        <v>0</v>
      </c>
      <c r="AC412" s="177">
        <v>0</v>
      </c>
      <c r="AD412" s="177">
        <v>0</v>
      </c>
      <c r="AE412" s="177">
        <v>0</v>
      </c>
      <c r="AF412" s="177">
        <v>0</v>
      </c>
      <c r="AG412" s="177">
        <v>0</v>
      </c>
      <c r="AH412" s="177">
        <v>0</v>
      </c>
      <c r="AI412" s="177">
        <v>0</v>
      </c>
      <c r="AJ412" s="177">
        <f t="shared" si="751"/>
        <v>70269.399999999994</v>
      </c>
      <c r="AK412" s="177">
        <f t="shared" si="752"/>
        <v>35134.699999999997</v>
      </c>
      <c r="AL412" s="177">
        <v>0</v>
      </c>
      <c r="AN412" s="138"/>
      <c r="AO412" s="138"/>
      <c r="AP412" s="138"/>
      <c r="AQ412" s="138"/>
      <c r="AR412" s="138"/>
      <c r="AS412" s="138"/>
      <c r="AT412" s="138"/>
      <c r="AU412" s="138"/>
      <c r="AV412" s="138"/>
      <c r="AW412" s="138"/>
      <c r="AX412" s="138"/>
      <c r="AY412" s="138"/>
      <c r="AZ412" s="138"/>
      <c r="BA412" s="138"/>
      <c r="BB412" s="138"/>
      <c r="BC412" s="138"/>
      <c r="BD412" s="138"/>
      <c r="BE412" s="138"/>
      <c r="BF412" s="138"/>
      <c r="BG412" s="138"/>
      <c r="BH412" s="138"/>
      <c r="BI412" s="138"/>
      <c r="BJ412" s="138"/>
      <c r="BK412" s="138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Y412" s="140"/>
      <c r="BZ412" s="141"/>
      <c r="CA412" s="142"/>
      <c r="CB412" s="138"/>
      <c r="CC412" s="143"/>
      <c r="CD412" s="146"/>
    </row>
    <row r="413" spans="1:82" s="137" customFormat="1" ht="12" customHeight="1">
      <c r="A413" s="360">
        <v>99</v>
      </c>
      <c r="B413" s="368" t="s">
        <v>565</v>
      </c>
      <c r="C413" s="370"/>
      <c r="D413" s="370"/>
      <c r="E413" s="371"/>
      <c r="F413" s="371"/>
      <c r="G413" s="362">
        <f t="shared" si="748"/>
        <v>2342313.2999999998</v>
      </c>
      <c r="H413" s="356">
        <f t="shared" si="749"/>
        <v>0</v>
      </c>
      <c r="I413" s="365">
        <v>0</v>
      </c>
      <c r="J413" s="365">
        <v>0</v>
      </c>
      <c r="K413" s="365">
        <v>0</v>
      </c>
      <c r="L413" s="365">
        <v>0</v>
      </c>
      <c r="M413" s="365">
        <v>0</v>
      </c>
      <c r="N413" s="356">
        <v>0</v>
      </c>
      <c r="O413" s="356">
        <v>0</v>
      </c>
      <c r="P413" s="356">
        <v>0</v>
      </c>
      <c r="Q413" s="356">
        <v>0</v>
      </c>
      <c r="R413" s="356">
        <v>0</v>
      </c>
      <c r="S413" s="356">
        <v>0</v>
      </c>
      <c r="T413" s="366">
        <v>0</v>
      </c>
      <c r="U413" s="356">
        <v>0</v>
      </c>
      <c r="V413" s="371" t="s">
        <v>112</v>
      </c>
      <c r="W413" s="177">
        <v>580</v>
      </c>
      <c r="X413" s="356">
        <f t="shared" si="750"/>
        <v>2236909.2000000002</v>
      </c>
      <c r="Y413" s="177">
        <v>0</v>
      </c>
      <c r="Z413" s="177">
        <v>0</v>
      </c>
      <c r="AA413" s="177">
        <v>0</v>
      </c>
      <c r="AB413" s="177">
        <v>0</v>
      </c>
      <c r="AC413" s="177">
        <v>0</v>
      </c>
      <c r="AD413" s="177">
        <v>0</v>
      </c>
      <c r="AE413" s="177">
        <v>0</v>
      </c>
      <c r="AF413" s="177">
        <v>0</v>
      </c>
      <c r="AG413" s="177">
        <v>0</v>
      </c>
      <c r="AH413" s="177">
        <v>0</v>
      </c>
      <c r="AI413" s="177">
        <v>0</v>
      </c>
      <c r="AJ413" s="177">
        <f t="shared" si="751"/>
        <v>70269.399999999994</v>
      </c>
      <c r="AK413" s="177">
        <f t="shared" si="752"/>
        <v>35134.699999999997</v>
      </c>
      <c r="AL413" s="177">
        <v>0</v>
      </c>
      <c r="AN413" s="138"/>
      <c r="AO413" s="138"/>
      <c r="AP413" s="138"/>
      <c r="AQ413" s="138"/>
      <c r="AR413" s="138"/>
      <c r="AS413" s="138"/>
      <c r="AT413" s="138"/>
      <c r="AU413" s="138"/>
      <c r="AV413" s="138"/>
      <c r="AW413" s="138"/>
      <c r="AX413" s="138"/>
      <c r="AY413" s="138"/>
      <c r="AZ413" s="138"/>
      <c r="BA413" s="138"/>
      <c r="BB413" s="138"/>
      <c r="BC413" s="138"/>
      <c r="BD413" s="138"/>
      <c r="BE413" s="138"/>
      <c r="BF413" s="138"/>
      <c r="BG413" s="138"/>
      <c r="BH413" s="138"/>
      <c r="BI413" s="138"/>
      <c r="BJ413" s="138"/>
      <c r="BK413" s="138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Y413" s="140"/>
      <c r="BZ413" s="141"/>
      <c r="CA413" s="142"/>
      <c r="CB413" s="138"/>
      <c r="CC413" s="143"/>
      <c r="CD413" s="146"/>
    </row>
    <row r="414" spans="1:82" s="137" customFormat="1" ht="12" customHeight="1">
      <c r="A414" s="360">
        <v>100</v>
      </c>
      <c r="B414" s="368" t="s">
        <v>566</v>
      </c>
      <c r="C414" s="370"/>
      <c r="D414" s="370"/>
      <c r="E414" s="371"/>
      <c r="F414" s="371"/>
      <c r="G414" s="362">
        <f t="shared" si="748"/>
        <v>2342313.2999999998</v>
      </c>
      <c r="H414" s="356">
        <f t="shared" si="749"/>
        <v>0</v>
      </c>
      <c r="I414" s="365">
        <v>0</v>
      </c>
      <c r="J414" s="365">
        <v>0</v>
      </c>
      <c r="K414" s="365">
        <v>0</v>
      </c>
      <c r="L414" s="365">
        <v>0</v>
      </c>
      <c r="M414" s="365">
        <v>0</v>
      </c>
      <c r="N414" s="356">
        <v>0</v>
      </c>
      <c r="O414" s="356">
        <v>0</v>
      </c>
      <c r="P414" s="356">
        <v>0</v>
      </c>
      <c r="Q414" s="356">
        <v>0</v>
      </c>
      <c r="R414" s="356">
        <v>0</v>
      </c>
      <c r="S414" s="356">
        <v>0</v>
      </c>
      <c r="T414" s="366">
        <v>0</v>
      </c>
      <c r="U414" s="356">
        <v>0</v>
      </c>
      <c r="V414" s="371" t="s">
        <v>112</v>
      </c>
      <c r="W414" s="177">
        <v>580</v>
      </c>
      <c r="X414" s="356">
        <f t="shared" si="750"/>
        <v>2236909.2000000002</v>
      </c>
      <c r="Y414" s="177">
        <v>0</v>
      </c>
      <c r="Z414" s="177">
        <v>0</v>
      </c>
      <c r="AA414" s="177">
        <v>0</v>
      </c>
      <c r="AB414" s="177">
        <v>0</v>
      </c>
      <c r="AC414" s="177">
        <v>0</v>
      </c>
      <c r="AD414" s="177">
        <v>0</v>
      </c>
      <c r="AE414" s="177">
        <v>0</v>
      </c>
      <c r="AF414" s="177">
        <v>0</v>
      </c>
      <c r="AG414" s="177">
        <v>0</v>
      </c>
      <c r="AH414" s="177">
        <v>0</v>
      </c>
      <c r="AI414" s="177">
        <v>0</v>
      </c>
      <c r="AJ414" s="177">
        <f t="shared" si="751"/>
        <v>70269.399999999994</v>
      </c>
      <c r="AK414" s="177">
        <f t="shared" si="752"/>
        <v>35134.699999999997</v>
      </c>
      <c r="AL414" s="177">
        <v>0</v>
      </c>
      <c r="AN414" s="138"/>
      <c r="AO414" s="138"/>
      <c r="AP414" s="138"/>
      <c r="AQ414" s="138"/>
      <c r="AR414" s="138"/>
      <c r="AS414" s="138"/>
      <c r="AT414" s="138"/>
      <c r="AU414" s="138"/>
      <c r="AV414" s="138"/>
      <c r="AW414" s="138"/>
      <c r="AX414" s="138"/>
      <c r="AY414" s="138"/>
      <c r="AZ414" s="138"/>
      <c r="BA414" s="138"/>
      <c r="BB414" s="138"/>
      <c r="BC414" s="138"/>
      <c r="BD414" s="138"/>
      <c r="BE414" s="138"/>
      <c r="BF414" s="138"/>
      <c r="BG414" s="138"/>
      <c r="BH414" s="138"/>
      <c r="BI414" s="138"/>
      <c r="BJ414" s="138"/>
      <c r="BK414" s="138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Y414" s="140"/>
      <c r="BZ414" s="141"/>
      <c r="CA414" s="142"/>
      <c r="CB414" s="138"/>
      <c r="CC414" s="143"/>
      <c r="CD414" s="146"/>
    </row>
    <row r="415" spans="1:82" s="137" customFormat="1" ht="12" customHeight="1">
      <c r="A415" s="360">
        <v>101</v>
      </c>
      <c r="B415" s="368" t="s">
        <v>567</v>
      </c>
      <c r="C415" s="370"/>
      <c r="D415" s="370"/>
      <c r="E415" s="371"/>
      <c r="F415" s="371"/>
      <c r="G415" s="362">
        <f t="shared" si="748"/>
        <v>2342313.2999999998</v>
      </c>
      <c r="H415" s="356">
        <f t="shared" si="749"/>
        <v>0</v>
      </c>
      <c r="I415" s="365">
        <v>0</v>
      </c>
      <c r="J415" s="365">
        <v>0</v>
      </c>
      <c r="K415" s="365">
        <v>0</v>
      </c>
      <c r="L415" s="365">
        <v>0</v>
      </c>
      <c r="M415" s="365">
        <v>0</v>
      </c>
      <c r="N415" s="356">
        <v>0</v>
      </c>
      <c r="O415" s="356">
        <v>0</v>
      </c>
      <c r="P415" s="356">
        <v>0</v>
      </c>
      <c r="Q415" s="356">
        <v>0</v>
      </c>
      <c r="R415" s="356">
        <v>0</v>
      </c>
      <c r="S415" s="356">
        <v>0</v>
      </c>
      <c r="T415" s="366">
        <v>0</v>
      </c>
      <c r="U415" s="356">
        <v>0</v>
      </c>
      <c r="V415" s="371" t="s">
        <v>112</v>
      </c>
      <c r="W415" s="177">
        <v>580</v>
      </c>
      <c r="X415" s="356">
        <f t="shared" si="750"/>
        <v>2236909.2000000002</v>
      </c>
      <c r="Y415" s="177">
        <v>0</v>
      </c>
      <c r="Z415" s="177">
        <v>0</v>
      </c>
      <c r="AA415" s="177">
        <v>0</v>
      </c>
      <c r="AB415" s="177">
        <v>0</v>
      </c>
      <c r="AC415" s="177">
        <v>0</v>
      </c>
      <c r="AD415" s="177">
        <v>0</v>
      </c>
      <c r="AE415" s="177">
        <v>0</v>
      </c>
      <c r="AF415" s="177">
        <v>0</v>
      </c>
      <c r="AG415" s="177">
        <v>0</v>
      </c>
      <c r="AH415" s="177">
        <v>0</v>
      </c>
      <c r="AI415" s="177">
        <v>0</v>
      </c>
      <c r="AJ415" s="177">
        <f t="shared" si="751"/>
        <v>70269.399999999994</v>
      </c>
      <c r="AK415" s="177">
        <f t="shared" si="752"/>
        <v>35134.699999999997</v>
      </c>
      <c r="AL415" s="177">
        <v>0</v>
      </c>
      <c r="AN415" s="138"/>
      <c r="AO415" s="138"/>
      <c r="AP415" s="138"/>
      <c r="AQ415" s="138"/>
      <c r="AR415" s="138"/>
      <c r="AS415" s="138"/>
      <c r="AT415" s="138"/>
      <c r="AU415" s="138"/>
      <c r="AV415" s="138"/>
      <c r="AW415" s="138"/>
      <c r="AX415" s="138"/>
      <c r="AY415" s="138"/>
      <c r="AZ415" s="138"/>
      <c r="BA415" s="138"/>
      <c r="BB415" s="138"/>
      <c r="BC415" s="138"/>
      <c r="BD415" s="138"/>
      <c r="BE415" s="138"/>
      <c r="BF415" s="138"/>
      <c r="BG415" s="138"/>
      <c r="BH415" s="138"/>
      <c r="BI415" s="138"/>
      <c r="BJ415" s="138"/>
      <c r="BK415" s="138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Y415" s="140"/>
      <c r="BZ415" s="141"/>
      <c r="CA415" s="142"/>
      <c r="CB415" s="138"/>
      <c r="CC415" s="143"/>
      <c r="CD415" s="146"/>
    </row>
    <row r="416" spans="1:82" s="137" customFormat="1" ht="12" customHeight="1">
      <c r="A416" s="360">
        <v>102</v>
      </c>
      <c r="B416" s="368" t="s">
        <v>576</v>
      </c>
      <c r="C416" s="370"/>
      <c r="D416" s="370"/>
      <c r="E416" s="371"/>
      <c r="F416" s="371"/>
      <c r="G416" s="362">
        <f t="shared" si="748"/>
        <v>3927560.1</v>
      </c>
      <c r="H416" s="356">
        <f t="shared" si="749"/>
        <v>0</v>
      </c>
      <c r="I416" s="365">
        <v>0</v>
      </c>
      <c r="J416" s="365">
        <v>0</v>
      </c>
      <c r="K416" s="365">
        <v>0</v>
      </c>
      <c r="L416" s="365">
        <v>0</v>
      </c>
      <c r="M416" s="365">
        <v>0</v>
      </c>
      <c r="N416" s="356">
        <v>0</v>
      </c>
      <c r="O416" s="356">
        <v>0</v>
      </c>
      <c r="P416" s="356">
        <v>0</v>
      </c>
      <c r="Q416" s="356">
        <v>0</v>
      </c>
      <c r="R416" s="356">
        <v>0</v>
      </c>
      <c r="S416" s="356">
        <v>0</v>
      </c>
      <c r="T416" s="366">
        <v>0</v>
      </c>
      <c r="U416" s="356">
        <v>0</v>
      </c>
      <c r="V416" s="371" t="s">
        <v>111</v>
      </c>
      <c r="W416" s="177">
        <v>965</v>
      </c>
      <c r="X416" s="356">
        <f t="shared" si="750"/>
        <v>3750819.9</v>
      </c>
      <c r="Y416" s="177">
        <v>0</v>
      </c>
      <c r="Z416" s="177">
        <v>0</v>
      </c>
      <c r="AA416" s="177">
        <v>0</v>
      </c>
      <c r="AB416" s="177">
        <v>0</v>
      </c>
      <c r="AC416" s="177">
        <v>0</v>
      </c>
      <c r="AD416" s="177">
        <v>0</v>
      </c>
      <c r="AE416" s="177">
        <v>0</v>
      </c>
      <c r="AF416" s="177">
        <v>0</v>
      </c>
      <c r="AG416" s="177">
        <v>0</v>
      </c>
      <c r="AH416" s="177">
        <v>0</v>
      </c>
      <c r="AI416" s="177">
        <v>0</v>
      </c>
      <c r="AJ416" s="177">
        <f t="shared" si="751"/>
        <v>117826.8</v>
      </c>
      <c r="AK416" s="177">
        <f t="shared" si="752"/>
        <v>58913.4</v>
      </c>
      <c r="AL416" s="177">
        <v>0</v>
      </c>
      <c r="AN416" s="138"/>
      <c r="AO416" s="138"/>
      <c r="AP416" s="138"/>
      <c r="AQ416" s="138"/>
      <c r="AR416" s="138"/>
      <c r="AS416" s="138"/>
      <c r="AT416" s="138"/>
      <c r="AU416" s="138"/>
      <c r="AV416" s="138"/>
      <c r="AW416" s="138"/>
      <c r="AX416" s="138"/>
      <c r="AY416" s="138"/>
      <c r="AZ416" s="138"/>
      <c r="BA416" s="138"/>
      <c r="BB416" s="138"/>
      <c r="BC416" s="138"/>
      <c r="BD416" s="138"/>
      <c r="BE416" s="138"/>
      <c r="BF416" s="138"/>
      <c r="BG416" s="138"/>
      <c r="BH416" s="138"/>
      <c r="BI416" s="138"/>
      <c r="BJ416" s="138"/>
      <c r="BK416" s="138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Y416" s="140"/>
      <c r="BZ416" s="141"/>
      <c r="CA416" s="142"/>
      <c r="CB416" s="138"/>
      <c r="CC416" s="143"/>
      <c r="CD416" s="146"/>
    </row>
    <row r="417" spans="1:82" s="137" customFormat="1" ht="12" customHeight="1">
      <c r="A417" s="360">
        <v>103</v>
      </c>
      <c r="B417" s="368" t="s">
        <v>577</v>
      </c>
      <c r="C417" s="370"/>
      <c r="D417" s="370"/>
      <c r="E417" s="371"/>
      <c r="F417" s="371"/>
      <c r="G417" s="362">
        <f t="shared" si="748"/>
        <v>2342313.2999999998</v>
      </c>
      <c r="H417" s="356">
        <f t="shared" si="749"/>
        <v>0</v>
      </c>
      <c r="I417" s="365">
        <v>0</v>
      </c>
      <c r="J417" s="365">
        <v>0</v>
      </c>
      <c r="K417" s="365">
        <v>0</v>
      </c>
      <c r="L417" s="365">
        <v>0</v>
      </c>
      <c r="M417" s="365">
        <v>0</v>
      </c>
      <c r="N417" s="356">
        <v>0</v>
      </c>
      <c r="O417" s="356">
        <v>0</v>
      </c>
      <c r="P417" s="356">
        <v>0</v>
      </c>
      <c r="Q417" s="356">
        <v>0</v>
      </c>
      <c r="R417" s="356">
        <v>0</v>
      </c>
      <c r="S417" s="356">
        <v>0</v>
      </c>
      <c r="T417" s="366">
        <v>0</v>
      </c>
      <c r="U417" s="356">
        <v>0</v>
      </c>
      <c r="V417" s="371" t="s">
        <v>112</v>
      </c>
      <c r="W417" s="177">
        <v>580</v>
      </c>
      <c r="X417" s="356">
        <f t="shared" si="750"/>
        <v>2236909.2000000002</v>
      </c>
      <c r="Y417" s="177">
        <v>0</v>
      </c>
      <c r="Z417" s="177">
        <v>0</v>
      </c>
      <c r="AA417" s="177">
        <v>0</v>
      </c>
      <c r="AB417" s="177">
        <v>0</v>
      </c>
      <c r="AC417" s="177">
        <v>0</v>
      </c>
      <c r="AD417" s="177">
        <v>0</v>
      </c>
      <c r="AE417" s="177">
        <v>0</v>
      </c>
      <c r="AF417" s="177">
        <v>0</v>
      </c>
      <c r="AG417" s="177">
        <v>0</v>
      </c>
      <c r="AH417" s="177">
        <v>0</v>
      </c>
      <c r="AI417" s="177">
        <v>0</v>
      </c>
      <c r="AJ417" s="177">
        <f t="shared" si="751"/>
        <v>70269.399999999994</v>
      </c>
      <c r="AK417" s="177">
        <f t="shared" si="752"/>
        <v>35134.699999999997</v>
      </c>
      <c r="AL417" s="177">
        <v>0</v>
      </c>
      <c r="AN417" s="138"/>
      <c r="AO417" s="138"/>
      <c r="AP417" s="138"/>
      <c r="AQ417" s="138"/>
      <c r="AR417" s="138"/>
      <c r="AS417" s="138"/>
      <c r="AT417" s="138"/>
      <c r="AU417" s="138"/>
      <c r="AV417" s="138"/>
      <c r="AW417" s="138"/>
      <c r="AX417" s="138"/>
      <c r="AY417" s="138"/>
      <c r="AZ417" s="138"/>
      <c r="BA417" s="138"/>
      <c r="BB417" s="138"/>
      <c r="BC417" s="138"/>
      <c r="BD417" s="138"/>
      <c r="BE417" s="138"/>
      <c r="BF417" s="138"/>
      <c r="BG417" s="138"/>
      <c r="BH417" s="138"/>
      <c r="BI417" s="138"/>
      <c r="BJ417" s="138"/>
      <c r="BK417" s="138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Y417" s="140"/>
      <c r="BZ417" s="141"/>
      <c r="CA417" s="142"/>
      <c r="CB417" s="138"/>
      <c r="CC417" s="143"/>
      <c r="CD417" s="146"/>
    </row>
    <row r="418" spans="1:82" s="137" customFormat="1" ht="12" customHeight="1">
      <c r="A418" s="360">
        <v>104</v>
      </c>
      <c r="B418" s="368" t="s">
        <v>578</v>
      </c>
      <c r="C418" s="370"/>
      <c r="D418" s="370"/>
      <c r="E418" s="371"/>
      <c r="F418" s="371"/>
      <c r="G418" s="362">
        <f t="shared" si="748"/>
        <v>7480679.25</v>
      </c>
      <c r="H418" s="356">
        <f t="shared" si="749"/>
        <v>0</v>
      </c>
      <c r="I418" s="365">
        <v>0</v>
      </c>
      <c r="J418" s="365">
        <v>0</v>
      </c>
      <c r="K418" s="365">
        <v>0</v>
      </c>
      <c r="L418" s="365">
        <v>0</v>
      </c>
      <c r="M418" s="365">
        <v>0</v>
      </c>
      <c r="N418" s="356">
        <v>0</v>
      </c>
      <c r="O418" s="356">
        <v>0</v>
      </c>
      <c r="P418" s="356">
        <v>0</v>
      </c>
      <c r="Q418" s="356">
        <v>0</v>
      </c>
      <c r="R418" s="356">
        <v>0</v>
      </c>
      <c r="S418" s="356">
        <v>0</v>
      </c>
      <c r="T418" s="366">
        <v>0</v>
      </c>
      <c r="U418" s="356">
        <v>0</v>
      </c>
      <c r="V418" s="371" t="s">
        <v>111</v>
      </c>
      <c r="W418" s="177">
        <v>1838</v>
      </c>
      <c r="X418" s="356">
        <f t="shared" si="750"/>
        <v>7144048.6799999997</v>
      </c>
      <c r="Y418" s="177">
        <v>0</v>
      </c>
      <c r="Z418" s="177">
        <v>0</v>
      </c>
      <c r="AA418" s="177">
        <v>0</v>
      </c>
      <c r="AB418" s="177">
        <v>0</v>
      </c>
      <c r="AC418" s="177">
        <v>0</v>
      </c>
      <c r="AD418" s="177">
        <v>0</v>
      </c>
      <c r="AE418" s="177">
        <v>0</v>
      </c>
      <c r="AF418" s="177">
        <v>0</v>
      </c>
      <c r="AG418" s="177">
        <v>0</v>
      </c>
      <c r="AH418" s="177">
        <v>0</v>
      </c>
      <c r="AI418" s="177">
        <v>0</v>
      </c>
      <c r="AJ418" s="177">
        <f t="shared" si="751"/>
        <v>224420.38</v>
      </c>
      <c r="AK418" s="177">
        <f t="shared" si="752"/>
        <v>112210.19</v>
      </c>
      <c r="AL418" s="177">
        <v>0</v>
      </c>
      <c r="AN418" s="138"/>
      <c r="AO418" s="138"/>
      <c r="AP418" s="138"/>
      <c r="AQ418" s="138"/>
      <c r="AR418" s="138"/>
      <c r="AS418" s="138"/>
      <c r="AT418" s="138"/>
      <c r="AU418" s="138"/>
      <c r="AV418" s="138"/>
      <c r="AW418" s="138"/>
      <c r="AX418" s="138"/>
      <c r="AY418" s="138"/>
      <c r="AZ418" s="138"/>
      <c r="BA418" s="138"/>
      <c r="BB418" s="138"/>
      <c r="BC418" s="138"/>
      <c r="BD418" s="138"/>
      <c r="BE418" s="138"/>
      <c r="BF418" s="138"/>
      <c r="BG418" s="138"/>
      <c r="BH418" s="138"/>
      <c r="BI418" s="138"/>
      <c r="BJ418" s="138"/>
      <c r="BK418" s="138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Y418" s="140"/>
      <c r="BZ418" s="141"/>
      <c r="CA418" s="142"/>
      <c r="CB418" s="138"/>
      <c r="CC418" s="143"/>
      <c r="CD418" s="146"/>
    </row>
    <row r="419" spans="1:82" s="137" customFormat="1" ht="12" customHeight="1">
      <c r="A419" s="360">
        <v>105</v>
      </c>
      <c r="B419" s="368" t="s">
        <v>572</v>
      </c>
      <c r="C419" s="370"/>
      <c r="D419" s="370"/>
      <c r="E419" s="371"/>
      <c r="F419" s="371"/>
      <c r="G419" s="362">
        <f t="shared" si="748"/>
        <v>2442006.2799999998</v>
      </c>
      <c r="H419" s="356">
        <f t="shared" si="749"/>
        <v>0</v>
      </c>
      <c r="I419" s="365">
        <v>0</v>
      </c>
      <c r="J419" s="365">
        <v>0</v>
      </c>
      <c r="K419" s="365">
        <v>0</v>
      </c>
      <c r="L419" s="365">
        <v>0</v>
      </c>
      <c r="M419" s="365">
        <v>0</v>
      </c>
      <c r="N419" s="356">
        <v>0</v>
      </c>
      <c r="O419" s="356">
        <v>0</v>
      </c>
      <c r="P419" s="356">
        <v>0</v>
      </c>
      <c r="Q419" s="356">
        <v>0</v>
      </c>
      <c r="R419" s="356">
        <v>0</v>
      </c>
      <c r="S419" s="356">
        <v>0</v>
      </c>
      <c r="T419" s="366">
        <v>0</v>
      </c>
      <c r="U419" s="356">
        <v>0</v>
      </c>
      <c r="V419" s="371" t="s">
        <v>111</v>
      </c>
      <c r="W419" s="177">
        <v>600</v>
      </c>
      <c r="X419" s="356">
        <f t="shared" si="750"/>
        <v>2332116</v>
      </c>
      <c r="Y419" s="177">
        <v>0</v>
      </c>
      <c r="Z419" s="177">
        <v>0</v>
      </c>
      <c r="AA419" s="177">
        <v>0</v>
      </c>
      <c r="AB419" s="177">
        <v>0</v>
      </c>
      <c r="AC419" s="177">
        <v>0</v>
      </c>
      <c r="AD419" s="177">
        <v>0</v>
      </c>
      <c r="AE419" s="177">
        <v>0</v>
      </c>
      <c r="AF419" s="177">
        <v>0</v>
      </c>
      <c r="AG419" s="177">
        <v>0</v>
      </c>
      <c r="AH419" s="177">
        <v>0</v>
      </c>
      <c r="AI419" s="177">
        <v>0</v>
      </c>
      <c r="AJ419" s="177">
        <f t="shared" si="751"/>
        <v>73260.19</v>
      </c>
      <c r="AK419" s="177">
        <f t="shared" si="752"/>
        <v>36630.089999999997</v>
      </c>
      <c r="AL419" s="177">
        <v>0</v>
      </c>
      <c r="AN419" s="138"/>
      <c r="AO419" s="138"/>
      <c r="AP419" s="138"/>
      <c r="AQ419" s="138"/>
      <c r="AR419" s="138"/>
      <c r="AS419" s="138"/>
      <c r="AT419" s="138"/>
      <c r="AU419" s="138"/>
      <c r="AV419" s="138"/>
      <c r="AW419" s="138"/>
      <c r="AX419" s="138"/>
      <c r="AY419" s="138"/>
      <c r="AZ419" s="138"/>
      <c r="BA419" s="138"/>
      <c r="BB419" s="138"/>
      <c r="BC419" s="138"/>
      <c r="BD419" s="138"/>
      <c r="BE419" s="138"/>
      <c r="BF419" s="138"/>
      <c r="BG419" s="138"/>
      <c r="BH419" s="138"/>
      <c r="BI419" s="138"/>
      <c r="BJ419" s="138"/>
      <c r="BK419" s="138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Y419" s="140"/>
      <c r="BZ419" s="141"/>
      <c r="CA419" s="142"/>
      <c r="CB419" s="138"/>
      <c r="CC419" s="143"/>
      <c r="CD419" s="146"/>
    </row>
    <row r="420" spans="1:82" s="137" customFormat="1" ht="12" customHeight="1">
      <c r="A420" s="360">
        <v>106</v>
      </c>
      <c r="B420" s="368" t="s">
        <v>573</v>
      </c>
      <c r="C420" s="370"/>
      <c r="D420" s="370"/>
      <c r="E420" s="371"/>
      <c r="F420" s="371"/>
      <c r="G420" s="362">
        <f t="shared" si="748"/>
        <v>2346351.77</v>
      </c>
      <c r="H420" s="356">
        <f t="shared" si="749"/>
        <v>0</v>
      </c>
      <c r="I420" s="365">
        <v>0</v>
      </c>
      <c r="J420" s="365">
        <v>0</v>
      </c>
      <c r="K420" s="365">
        <v>0</v>
      </c>
      <c r="L420" s="365">
        <v>0</v>
      </c>
      <c r="M420" s="365">
        <v>0</v>
      </c>
      <c r="N420" s="356">
        <v>0</v>
      </c>
      <c r="O420" s="356">
        <v>0</v>
      </c>
      <c r="P420" s="356">
        <v>0</v>
      </c>
      <c r="Q420" s="356">
        <v>0</v>
      </c>
      <c r="R420" s="356">
        <v>0</v>
      </c>
      <c r="S420" s="356">
        <v>0</v>
      </c>
      <c r="T420" s="366">
        <v>0</v>
      </c>
      <c r="U420" s="356">
        <v>0</v>
      </c>
      <c r="V420" s="371" t="s">
        <v>112</v>
      </c>
      <c r="W420" s="177">
        <v>581</v>
      </c>
      <c r="X420" s="356">
        <f t="shared" si="750"/>
        <v>2240765.94</v>
      </c>
      <c r="Y420" s="177">
        <v>0</v>
      </c>
      <c r="Z420" s="177">
        <v>0</v>
      </c>
      <c r="AA420" s="177">
        <v>0</v>
      </c>
      <c r="AB420" s="177">
        <v>0</v>
      </c>
      <c r="AC420" s="177">
        <v>0</v>
      </c>
      <c r="AD420" s="177">
        <v>0</v>
      </c>
      <c r="AE420" s="177">
        <v>0</v>
      </c>
      <c r="AF420" s="177">
        <v>0</v>
      </c>
      <c r="AG420" s="177">
        <v>0</v>
      </c>
      <c r="AH420" s="177">
        <v>0</v>
      </c>
      <c r="AI420" s="177">
        <v>0</v>
      </c>
      <c r="AJ420" s="177">
        <f t="shared" si="751"/>
        <v>70390.55</v>
      </c>
      <c r="AK420" s="177">
        <f t="shared" si="752"/>
        <v>35195.279999999999</v>
      </c>
      <c r="AL420" s="177">
        <v>0</v>
      </c>
      <c r="AN420" s="138"/>
      <c r="AO420" s="138"/>
      <c r="AP420" s="138"/>
      <c r="AQ420" s="138"/>
      <c r="AR420" s="138"/>
      <c r="AS420" s="138"/>
      <c r="AT420" s="138"/>
      <c r="AU420" s="138"/>
      <c r="AV420" s="138"/>
      <c r="AW420" s="138"/>
      <c r="AX420" s="138"/>
      <c r="AY420" s="138"/>
      <c r="AZ420" s="138"/>
      <c r="BA420" s="138"/>
      <c r="BB420" s="138"/>
      <c r="BC420" s="138"/>
      <c r="BD420" s="138"/>
      <c r="BE420" s="138"/>
      <c r="BF420" s="138"/>
      <c r="BG420" s="138"/>
      <c r="BH420" s="138"/>
      <c r="BI420" s="138"/>
      <c r="BJ420" s="138"/>
      <c r="BK420" s="138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Y420" s="140"/>
      <c r="BZ420" s="141"/>
      <c r="CA420" s="142"/>
      <c r="CB420" s="138"/>
      <c r="CC420" s="143"/>
      <c r="CD420" s="146"/>
    </row>
    <row r="421" spans="1:82" s="137" customFormat="1" ht="12" customHeight="1">
      <c r="A421" s="360">
        <v>107</v>
      </c>
      <c r="B421" s="368" t="s">
        <v>597</v>
      </c>
      <c r="C421" s="370"/>
      <c r="D421" s="370"/>
      <c r="E421" s="371"/>
      <c r="F421" s="371"/>
      <c r="G421" s="362">
        <f t="shared" si="748"/>
        <v>3915350.07</v>
      </c>
      <c r="H421" s="356">
        <f t="shared" si="749"/>
        <v>0</v>
      </c>
      <c r="I421" s="365">
        <v>0</v>
      </c>
      <c r="J421" s="365">
        <v>0</v>
      </c>
      <c r="K421" s="365">
        <v>0</v>
      </c>
      <c r="L421" s="365">
        <v>0</v>
      </c>
      <c r="M421" s="365">
        <v>0</v>
      </c>
      <c r="N421" s="356">
        <v>0</v>
      </c>
      <c r="O421" s="356">
        <v>0</v>
      </c>
      <c r="P421" s="356">
        <v>0</v>
      </c>
      <c r="Q421" s="356">
        <v>0</v>
      </c>
      <c r="R421" s="356">
        <v>0</v>
      </c>
      <c r="S421" s="356">
        <v>0</v>
      </c>
      <c r="T421" s="366">
        <v>0</v>
      </c>
      <c r="U421" s="356">
        <v>0</v>
      </c>
      <c r="V421" s="371" t="s">
        <v>111</v>
      </c>
      <c r="W421" s="177">
        <v>962</v>
      </c>
      <c r="X421" s="356">
        <f t="shared" si="750"/>
        <v>3739159.32</v>
      </c>
      <c r="Y421" s="177">
        <v>0</v>
      </c>
      <c r="Z421" s="177">
        <v>0</v>
      </c>
      <c r="AA421" s="177">
        <v>0</v>
      </c>
      <c r="AB421" s="177">
        <v>0</v>
      </c>
      <c r="AC421" s="177">
        <v>0</v>
      </c>
      <c r="AD421" s="177">
        <v>0</v>
      </c>
      <c r="AE421" s="177">
        <v>0</v>
      </c>
      <c r="AF421" s="177">
        <v>0</v>
      </c>
      <c r="AG421" s="177">
        <v>0</v>
      </c>
      <c r="AH421" s="177">
        <v>0</v>
      </c>
      <c r="AI421" s="177">
        <v>0</v>
      </c>
      <c r="AJ421" s="177">
        <f t="shared" si="751"/>
        <v>117460.5</v>
      </c>
      <c r="AK421" s="177">
        <f t="shared" si="752"/>
        <v>58730.25</v>
      </c>
      <c r="AL421" s="177">
        <v>0</v>
      </c>
      <c r="AN421" s="138"/>
      <c r="AO421" s="138"/>
      <c r="AP421" s="138"/>
      <c r="AQ421" s="138"/>
      <c r="AR421" s="138"/>
      <c r="AS421" s="138"/>
      <c r="AT421" s="138"/>
      <c r="AU421" s="138"/>
      <c r="AV421" s="138"/>
      <c r="AW421" s="138"/>
      <c r="AX421" s="138"/>
      <c r="AY421" s="138"/>
      <c r="AZ421" s="138"/>
      <c r="BA421" s="138"/>
      <c r="BB421" s="138"/>
      <c r="BC421" s="138"/>
      <c r="BD421" s="138"/>
      <c r="BE421" s="138"/>
      <c r="BF421" s="138"/>
      <c r="BG421" s="138"/>
      <c r="BH421" s="138"/>
      <c r="BI421" s="138"/>
      <c r="BJ421" s="138"/>
      <c r="BK421" s="138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Y421" s="140"/>
      <c r="BZ421" s="141"/>
      <c r="CA421" s="142"/>
      <c r="CB421" s="138"/>
      <c r="CC421" s="143"/>
      <c r="CD421" s="146"/>
    </row>
    <row r="422" spans="1:82" s="137" customFormat="1" ht="12" customHeight="1">
      <c r="A422" s="360">
        <v>108</v>
      </c>
      <c r="B422" s="368" t="s">
        <v>598</v>
      </c>
      <c r="C422" s="370"/>
      <c r="D422" s="370"/>
      <c r="E422" s="371"/>
      <c r="F422" s="371"/>
      <c r="G422" s="362">
        <f t="shared" si="748"/>
        <v>3565329.18</v>
      </c>
      <c r="H422" s="356">
        <f t="shared" si="749"/>
        <v>0</v>
      </c>
      <c r="I422" s="365">
        <v>0</v>
      </c>
      <c r="J422" s="365">
        <v>0</v>
      </c>
      <c r="K422" s="365">
        <v>0</v>
      </c>
      <c r="L422" s="365">
        <v>0</v>
      </c>
      <c r="M422" s="365">
        <v>0</v>
      </c>
      <c r="N422" s="356">
        <v>0</v>
      </c>
      <c r="O422" s="356">
        <v>0</v>
      </c>
      <c r="P422" s="356">
        <v>0</v>
      </c>
      <c r="Q422" s="356">
        <v>0</v>
      </c>
      <c r="R422" s="356">
        <v>0</v>
      </c>
      <c r="S422" s="356">
        <v>0</v>
      </c>
      <c r="T422" s="366">
        <v>0</v>
      </c>
      <c r="U422" s="356">
        <v>0</v>
      </c>
      <c r="V422" s="371" t="s">
        <v>111</v>
      </c>
      <c r="W422" s="177">
        <v>876</v>
      </c>
      <c r="X422" s="356">
        <f t="shared" si="750"/>
        <v>3404889.36</v>
      </c>
      <c r="Y422" s="177">
        <v>0</v>
      </c>
      <c r="Z422" s="177">
        <v>0</v>
      </c>
      <c r="AA422" s="177">
        <v>0</v>
      </c>
      <c r="AB422" s="177">
        <v>0</v>
      </c>
      <c r="AC422" s="177">
        <v>0</v>
      </c>
      <c r="AD422" s="177">
        <v>0</v>
      </c>
      <c r="AE422" s="177">
        <v>0</v>
      </c>
      <c r="AF422" s="177">
        <v>0</v>
      </c>
      <c r="AG422" s="177">
        <v>0</v>
      </c>
      <c r="AH422" s="177">
        <v>0</v>
      </c>
      <c r="AI422" s="177">
        <v>0</v>
      </c>
      <c r="AJ422" s="177">
        <f t="shared" si="751"/>
        <v>106959.88</v>
      </c>
      <c r="AK422" s="177">
        <f t="shared" si="752"/>
        <v>53479.94</v>
      </c>
      <c r="AL422" s="177">
        <v>0</v>
      </c>
      <c r="AN422" s="138"/>
      <c r="AO422" s="138"/>
      <c r="AP422" s="138"/>
      <c r="AQ422" s="138"/>
      <c r="AR422" s="138"/>
      <c r="AS422" s="138"/>
      <c r="AT422" s="138"/>
      <c r="AU422" s="138"/>
      <c r="AV422" s="138"/>
      <c r="AW422" s="138"/>
      <c r="AX422" s="138"/>
      <c r="AY422" s="138"/>
      <c r="AZ422" s="138"/>
      <c r="BA422" s="138"/>
      <c r="BB422" s="138"/>
      <c r="BC422" s="138"/>
      <c r="BD422" s="138"/>
      <c r="BE422" s="138"/>
      <c r="BF422" s="138"/>
      <c r="BG422" s="138"/>
      <c r="BH422" s="138"/>
      <c r="BI422" s="138"/>
      <c r="BJ422" s="138"/>
      <c r="BK422" s="138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Y422" s="140"/>
      <c r="BZ422" s="141"/>
      <c r="CA422" s="142"/>
      <c r="CB422" s="138"/>
      <c r="CC422" s="143"/>
      <c r="CD422" s="146"/>
    </row>
    <row r="423" spans="1:82" s="137" customFormat="1" ht="12" customHeight="1">
      <c r="A423" s="360">
        <v>109</v>
      </c>
      <c r="B423" s="368" t="s">
        <v>599</v>
      </c>
      <c r="C423" s="370"/>
      <c r="D423" s="370"/>
      <c r="E423" s="371"/>
      <c r="F423" s="371"/>
      <c r="G423" s="362">
        <f t="shared" si="748"/>
        <v>2322120.94</v>
      </c>
      <c r="H423" s="356">
        <f t="shared" si="749"/>
        <v>0</v>
      </c>
      <c r="I423" s="365">
        <v>0</v>
      </c>
      <c r="J423" s="365">
        <v>0</v>
      </c>
      <c r="K423" s="365">
        <v>0</v>
      </c>
      <c r="L423" s="365">
        <v>0</v>
      </c>
      <c r="M423" s="365">
        <v>0</v>
      </c>
      <c r="N423" s="356">
        <v>0</v>
      </c>
      <c r="O423" s="356">
        <v>0</v>
      </c>
      <c r="P423" s="356">
        <v>0</v>
      </c>
      <c r="Q423" s="356">
        <v>0</v>
      </c>
      <c r="R423" s="356">
        <v>0</v>
      </c>
      <c r="S423" s="356">
        <v>0</v>
      </c>
      <c r="T423" s="366">
        <v>0</v>
      </c>
      <c r="U423" s="356">
        <v>0</v>
      </c>
      <c r="V423" s="371" t="s">
        <v>112</v>
      </c>
      <c r="W423" s="177">
        <v>575</v>
      </c>
      <c r="X423" s="356">
        <f t="shared" si="750"/>
        <v>2217625.5</v>
      </c>
      <c r="Y423" s="177">
        <v>0</v>
      </c>
      <c r="Z423" s="177">
        <v>0</v>
      </c>
      <c r="AA423" s="177">
        <v>0</v>
      </c>
      <c r="AB423" s="177">
        <v>0</v>
      </c>
      <c r="AC423" s="177">
        <v>0</v>
      </c>
      <c r="AD423" s="177">
        <v>0</v>
      </c>
      <c r="AE423" s="177">
        <v>0</v>
      </c>
      <c r="AF423" s="177">
        <v>0</v>
      </c>
      <c r="AG423" s="177">
        <v>0</v>
      </c>
      <c r="AH423" s="177">
        <v>0</v>
      </c>
      <c r="AI423" s="177">
        <v>0</v>
      </c>
      <c r="AJ423" s="177">
        <f t="shared" si="751"/>
        <v>69663.63</v>
      </c>
      <c r="AK423" s="177">
        <f t="shared" si="752"/>
        <v>34831.81</v>
      </c>
      <c r="AL423" s="177">
        <v>0</v>
      </c>
      <c r="AN423" s="138"/>
      <c r="AO423" s="138"/>
      <c r="AP423" s="138"/>
      <c r="AQ423" s="138"/>
      <c r="AR423" s="138"/>
      <c r="AS423" s="138"/>
      <c r="AT423" s="138"/>
      <c r="AU423" s="138"/>
      <c r="AV423" s="138"/>
      <c r="AW423" s="138"/>
      <c r="AX423" s="138"/>
      <c r="AY423" s="138"/>
      <c r="AZ423" s="138"/>
      <c r="BA423" s="138"/>
      <c r="BB423" s="138"/>
      <c r="BC423" s="138"/>
      <c r="BD423" s="138"/>
      <c r="BE423" s="138"/>
      <c r="BF423" s="138"/>
      <c r="BG423" s="138"/>
      <c r="BH423" s="138"/>
      <c r="BI423" s="138"/>
      <c r="BJ423" s="138"/>
      <c r="BK423" s="138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Y423" s="140"/>
      <c r="BZ423" s="141"/>
      <c r="CA423" s="142"/>
      <c r="CB423" s="138"/>
      <c r="CC423" s="143"/>
      <c r="CD423" s="146"/>
    </row>
    <row r="424" spans="1:82" s="137" customFormat="1" ht="12" customHeight="1">
      <c r="A424" s="360">
        <v>110</v>
      </c>
      <c r="B424" s="368" t="s">
        <v>600</v>
      </c>
      <c r="C424" s="370"/>
      <c r="D424" s="370"/>
      <c r="E424" s="371"/>
      <c r="F424" s="371"/>
      <c r="G424" s="362">
        <f t="shared" si="748"/>
        <v>2334236.36</v>
      </c>
      <c r="H424" s="356">
        <f t="shared" si="749"/>
        <v>0</v>
      </c>
      <c r="I424" s="365">
        <v>0</v>
      </c>
      <c r="J424" s="365">
        <v>0</v>
      </c>
      <c r="K424" s="365">
        <v>0</v>
      </c>
      <c r="L424" s="365">
        <v>0</v>
      </c>
      <c r="M424" s="365">
        <v>0</v>
      </c>
      <c r="N424" s="356">
        <v>0</v>
      </c>
      <c r="O424" s="356">
        <v>0</v>
      </c>
      <c r="P424" s="356">
        <v>0</v>
      </c>
      <c r="Q424" s="356">
        <v>0</v>
      </c>
      <c r="R424" s="356">
        <v>0</v>
      </c>
      <c r="S424" s="356">
        <v>0</v>
      </c>
      <c r="T424" s="366">
        <v>0</v>
      </c>
      <c r="U424" s="356">
        <v>0</v>
      </c>
      <c r="V424" s="371" t="s">
        <v>112</v>
      </c>
      <c r="W424" s="177">
        <v>578</v>
      </c>
      <c r="X424" s="356">
        <f t="shared" si="750"/>
        <v>2229195.7200000002</v>
      </c>
      <c r="Y424" s="177">
        <v>0</v>
      </c>
      <c r="Z424" s="177">
        <v>0</v>
      </c>
      <c r="AA424" s="177">
        <v>0</v>
      </c>
      <c r="AB424" s="177">
        <v>0</v>
      </c>
      <c r="AC424" s="177">
        <v>0</v>
      </c>
      <c r="AD424" s="177">
        <v>0</v>
      </c>
      <c r="AE424" s="177">
        <v>0</v>
      </c>
      <c r="AF424" s="177">
        <v>0</v>
      </c>
      <c r="AG424" s="177">
        <v>0</v>
      </c>
      <c r="AH424" s="177">
        <v>0</v>
      </c>
      <c r="AI424" s="177">
        <v>0</v>
      </c>
      <c r="AJ424" s="177">
        <f t="shared" si="751"/>
        <v>70027.09</v>
      </c>
      <c r="AK424" s="177">
        <f t="shared" si="752"/>
        <v>35013.550000000003</v>
      </c>
      <c r="AL424" s="177">
        <v>0</v>
      </c>
      <c r="AN424" s="138"/>
      <c r="AO424" s="138"/>
      <c r="AP424" s="138"/>
      <c r="AQ424" s="138"/>
      <c r="AR424" s="138"/>
      <c r="AS424" s="138"/>
      <c r="AT424" s="138"/>
      <c r="AU424" s="138"/>
      <c r="AV424" s="138"/>
      <c r="AW424" s="138"/>
      <c r="AX424" s="138"/>
      <c r="AY424" s="138"/>
      <c r="AZ424" s="138"/>
      <c r="BA424" s="138"/>
      <c r="BB424" s="138"/>
      <c r="BC424" s="138"/>
      <c r="BD424" s="138"/>
      <c r="BE424" s="138"/>
      <c r="BF424" s="138"/>
      <c r="BG424" s="138"/>
      <c r="BH424" s="138"/>
      <c r="BI424" s="138"/>
      <c r="BJ424" s="138"/>
      <c r="BK424" s="138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Y424" s="140"/>
      <c r="BZ424" s="141"/>
      <c r="CA424" s="142"/>
      <c r="CB424" s="138"/>
      <c r="CC424" s="143"/>
      <c r="CD424" s="146"/>
    </row>
    <row r="425" spans="1:82" s="137" customFormat="1" ht="12" customHeight="1">
      <c r="A425" s="360">
        <v>111</v>
      </c>
      <c r="B425" s="368" t="s">
        <v>601</v>
      </c>
      <c r="C425" s="370"/>
      <c r="D425" s="370"/>
      <c r="E425" s="371"/>
      <c r="F425" s="371"/>
      <c r="G425" s="362">
        <f t="shared" si="748"/>
        <v>3992680.27</v>
      </c>
      <c r="H425" s="356">
        <f t="shared" si="749"/>
        <v>0</v>
      </c>
      <c r="I425" s="365">
        <v>0</v>
      </c>
      <c r="J425" s="365">
        <v>0</v>
      </c>
      <c r="K425" s="365">
        <v>0</v>
      </c>
      <c r="L425" s="365">
        <v>0</v>
      </c>
      <c r="M425" s="365">
        <v>0</v>
      </c>
      <c r="N425" s="356">
        <v>0</v>
      </c>
      <c r="O425" s="356">
        <v>0</v>
      </c>
      <c r="P425" s="356">
        <v>0</v>
      </c>
      <c r="Q425" s="356">
        <v>0</v>
      </c>
      <c r="R425" s="356">
        <v>0</v>
      </c>
      <c r="S425" s="356">
        <v>0</v>
      </c>
      <c r="T425" s="366">
        <v>0</v>
      </c>
      <c r="U425" s="356">
        <v>0</v>
      </c>
      <c r="V425" s="371" t="s">
        <v>111</v>
      </c>
      <c r="W425" s="177">
        <v>981</v>
      </c>
      <c r="X425" s="356">
        <f t="shared" si="750"/>
        <v>3813009.66</v>
      </c>
      <c r="Y425" s="177">
        <v>0</v>
      </c>
      <c r="Z425" s="177">
        <v>0</v>
      </c>
      <c r="AA425" s="177">
        <v>0</v>
      </c>
      <c r="AB425" s="177">
        <v>0</v>
      </c>
      <c r="AC425" s="177">
        <v>0</v>
      </c>
      <c r="AD425" s="177">
        <v>0</v>
      </c>
      <c r="AE425" s="177">
        <v>0</v>
      </c>
      <c r="AF425" s="177">
        <v>0</v>
      </c>
      <c r="AG425" s="177">
        <v>0</v>
      </c>
      <c r="AH425" s="177">
        <v>0</v>
      </c>
      <c r="AI425" s="177">
        <v>0</v>
      </c>
      <c r="AJ425" s="177">
        <f t="shared" si="751"/>
        <v>119780.41</v>
      </c>
      <c r="AK425" s="177">
        <f t="shared" si="752"/>
        <v>59890.2</v>
      </c>
      <c r="AL425" s="177">
        <v>0</v>
      </c>
      <c r="AN425" s="138"/>
      <c r="AO425" s="138"/>
      <c r="AP425" s="138"/>
      <c r="AQ425" s="138"/>
      <c r="AR425" s="138"/>
      <c r="AS425" s="138"/>
      <c r="AT425" s="138"/>
      <c r="AU425" s="138"/>
      <c r="AV425" s="138"/>
      <c r="AW425" s="138"/>
      <c r="AX425" s="138"/>
      <c r="AY425" s="138"/>
      <c r="AZ425" s="138"/>
      <c r="BA425" s="138"/>
      <c r="BB425" s="138"/>
      <c r="BC425" s="138"/>
      <c r="BD425" s="138"/>
      <c r="BE425" s="138"/>
      <c r="BF425" s="138"/>
      <c r="BG425" s="138"/>
      <c r="BH425" s="138"/>
      <c r="BI425" s="138"/>
      <c r="BJ425" s="138"/>
      <c r="BK425" s="138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Y425" s="140"/>
      <c r="BZ425" s="141"/>
      <c r="CA425" s="142"/>
      <c r="CB425" s="138"/>
      <c r="CC425" s="143"/>
      <c r="CD425" s="146"/>
    </row>
    <row r="426" spans="1:82" s="137" customFormat="1" ht="12" customHeight="1">
      <c r="A426" s="360">
        <v>112</v>
      </c>
      <c r="B426" s="368" t="s">
        <v>603</v>
      </c>
      <c r="C426" s="370"/>
      <c r="D426" s="370"/>
      <c r="E426" s="371"/>
      <c r="F426" s="371"/>
      <c r="G426" s="362">
        <f t="shared" si="748"/>
        <v>3707779.54</v>
      </c>
      <c r="H426" s="356">
        <f t="shared" si="749"/>
        <v>0</v>
      </c>
      <c r="I426" s="365">
        <v>0</v>
      </c>
      <c r="J426" s="365">
        <v>0</v>
      </c>
      <c r="K426" s="365">
        <v>0</v>
      </c>
      <c r="L426" s="365">
        <v>0</v>
      </c>
      <c r="M426" s="365">
        <v>0</v>
      </c>
      <c r="N426" s="356">
        <v>0</v>
      </c>
      <c r="O426" s="356">
        <v>0</v>
      </c>
      <c r="P426" s="356">
        <v>0</v>
      </c>
      <c r="Q426" s="356">
        <v>0</v>
      </c>
      <c r="R426" s="356">
        <v>0</v>
      </c>
      <c r="S426" s="356">
        <v>0</v>
      </c>
      <c r="T426" s="366">
        <v>0</v>
      </c>
      <c r="U426" s="356">
        <v>0</v>
      </c>
      <c r="V426" s="371" t="s">
        <v>111</v>
      </c>
      <c r="W426" s="177">
        <v>911</v>
      </c>
      <c r="X426" s="356">
        <f t="shared" si="750"/>
        <v>3540929.46</v>
      </c>
      <c r="Y426" s="177">
        <v>0</v>
      </c>
      <c r="Z426" s="177">
        <v>0</v>
      </c>
      <c r="AA426" s="177">
        <v>0</v>
      </c>
      <c r="AB426" s="177">
        <v>0</v>
      </c>
      <c r="AC426" s="177">
        <v>0</v>
      </c>
      <c r="AD426" s="177">
        <v>0</v>
      </c>
      <c r="AE426" s="177">
        <v>0</v>
      </c>
      <c r="AF426" s="177">
        <v>0</v>
      </c>
      <c r="AG426" s="177">
        <v>0</v>
      </c>
      <c r="AH426" s="177">
        <v>0</v>
      </c>
      <c r="AI426" s="177">
        <v>0</v>
      </c>
      <c r="AJ426" s="177">
        <f t="shared" si="751"/>
        <v>111233.39</v>
      </c>
      <c r="AK426" s="177">
        <f t="shared" si="752"/>
        <v>55616.69</v>
      </c>
      <c r="AL426" s="177">
        <v>0</v>
      </c>
      <c r="AN426" s="138"/>
      <c r="AO426" s="138"/>
      <c r="AP426" s="138"/>
      <c r="AQ426" s="138"/>
      <c r="AR426" s="138"/>
      <c r="AS426" s="138"/>
      <c r="AT426" s="138"/>
      <c r="AU426" s="138"/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8"/>
      <c r="BF426" s="138"/>
      <c r="BG426" s="138"/>
      <c r="BH426" s="138"/>
      <c r="BI426" s="138"/>
      <c r="BJ426" s="138"/>
      <c r="BK426" s="138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Y426" s="140"/>
      <c r="BZ426" s="141"/>
      <c r="CA426" s="142"/>
      <c r="CB426" s="138"/>
      <c r="CC426" s="143"/>
      <c r="CD426" s="146"/>
    </row>
    <row r="427" spans="1:82" s="137" customFormat="1" ht="12" customHeight="1">
      <c r="A427" s="360">
        <v>113</v>
      </c>
      <c r="B427" s="368" t="s">
        <v>265</v>
      </c>
      <c r="C427" s="370"/>
      <c r="D427" s="370"/>
      <c r="E427" s="371"/>
      <c r="F427" s="371"/>
      <c r="G427" s="362">
        <f t="shared" si="748"/>
        <v>2314044</v>
      </c>
      <c r="H427" s="356">
        <f t="shared" si="749"/>
        <v>0</v>
      </c>
      <c r="I427" s="365">
        <v>0</v>
      </c>
      <c r="J427" s="365">
        <v>0</v>
      </c>
      <c r="K427" s="365">
        <v>0</v>
      </c>
      <c r="L427" s="365">
        <v>0</v>
      </c>
      <c r="M427" s="365">
        <v>0</v>
      </c>
      <c r="N427" s="356">
        <v>0</v>
      </c>
      <c r="O427" s="356">
        <v>0</v>
      </c>
      <c r="P427" s="356">
        <v>0</v>
      </c>
      <c r="Q427" s="356">
        <v>0</v>
      </c>
      <c r="R427" s="356">
        <v>0</v>
      </c>
      <c r="S427" s="356">
        <v>0</v>
      </c>
      <c r="T427" s="366">
        <v>0</v>
      </c>
      <c r="U427" s="356">
        <v>0</v>
      </c>
      <c r="V427" s="371" t="s">
        <v>112</v>
      </c>
      <c r="W427" s="177">
        <v>573</v>
      </c>
      <c r="X427" s="356">
        <f t="shared" si="750"/>
        <v>2209912.02</v>
      </c>
      <c r="Y427" s="177">
        <v>0</v>
      </c>
      <c r="Z427" s="177">
        <v>0</v>
      </c>
      <c r="AA427" s="177">
        <v>0</v>
      </c>
      <c r="AB427" s="177">
        <v>0</v>
      </c>
      <c r="AC427" s="177">
        <v>0</v>
      </c>
      <c r="AD427" s="177">
        <v>0</v>
      </c>
      <c r="AE427" s="177">
        <v>0</v>
      </c>
      <c r="AF427" s="177">
        <v>0</v>
      </c>
      <c r="AG427" s="177">
        <v>0</v>
      </c>
      <c r="AH427" s="177">
        <v>0</v>
      </c>
      <c r="AI427" s="177">
        <v>0</v>
      </c>
      <c r="AJ427" s="177">
        <f t="shared" si="751"/>
        <v>69421.320000000007</v>
      </c>
      <c r="AK427" s="177">
        <f t="shared" si="752"/>
        <v>34710.660000000003</v>
      </c>
      <c r="AL427" s="177">
        <v>0</v>
      </c>
      <c r="AN427" s="138"/>
      <c r="AO427" s="138"/>
      <c r="AP427" s="138"/>
      <c r="AQ427" s="138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Y427" s="140"/>
      <c r="BZ427" s="141"/>
      <c r="CA427" s="142"/>
      <c r="CB427" s="138"/>
      <c r="CC427" s="143"/>
      <c r="CD427" s="146"/>
    </row>
    <row r="428" spans="1:82" s="137" customFormat="1" ht="12" customHeight="1">
      <c r="A428" s="360">
        <v>114</v>
      </c>
      <c r="B428" s="368" t="s">
        <v>581</v>
      </c>
      <c r="C428" s="370"/>
      <c r="D428" s="370"/>
      <c r="E428" s="371"/>
      <c r="F428" s="371"/>
      <c r="G428" s="362">
        <f t="shared" si="748"/>
        <v>4240950.91</v>
      </c>
      <c r="H428" s="356">
        <f t="shared" si="749"/>
        <v>0</v>
      </c>
      <c r="I428" s="365">
        <v>0</v>
      </c>
      <c r="J428" s="365">
        <v>0</v>
      </c>
      <c r="K428" s="365">
        <v>0</v>
      </c>
      <c r="L428" s="365">
        <v>0</v>
      </c>
      <c r="M428" s="365">
        <v>0</v>
      </c>
      <c r="N428" s="356">
        <v>0</v>
      </c>
      <c r="O428" s="356">
        <v>0</v>
      </c>
      <c r="P428" s="356">
        <v>0</v>
      </c>
      <c r="Q428" s="356">
        <v>0</v>
      </c>
      <c r="R428" s="356">
        <v>0</v>
      </c>
      <c r="S428" s="356">
        <v>0</v>
      </c>
      <c r="T428" s="366">
        <v>0</v>
      </c>
      <c r="U428" s="356">
        <v>0</v>
      </c>
      <c r="V428" s="371" t="s">
        <v>111</v>
      </c>
      <c r="W428" s="177">
        <v>1042</v>
      </c>
      <c r="X428" s="356">
        <f t="shared" si="750"/>
        <v>4050108.12</v>
      </c>
      <c r="Y428" s="177">
        <v>0</v>
      </c>
      <c r="Z428" s="177">
        <v>0</v>
      </c>
      <c r="AA428" s="177">
        <v>0</v>
      </c>
      <c r="AB428" s="177">
        <v>0</v>
      </c>
      <c r="AC428" s="177">
        <v>0</v>
      </c>
      <c r="AD428" s="177">
        <v>0</v>
      </c>
      <c r="AE428" s="177">
        <v>0</v>
      </c>
      <c r="AF428" s="177">
        <v>0</v>
      </c>
      <c r="AG428" s="177">
        <v>0</v>
      </c>
      <c r="AH428" s="177">
        <v>0</v>
      </c>
      <c r="AI428" s="177">
        <v>0</v>
      </c>
      <c r="AJ428" s="177">
        <f t="shared" si="751"/>
        <v>127228.53</v>
      </c>
      <c r="AK428" s="177">
        <f t="shared" si="752"/>
        <v>63614.26</v>
      </c>
      <c r="AL428" s="177">
        <v>0</v>
      </c>
      <c r="AN428" s="138"/>
      <c r="AO428" s="138"/>
      <c r="AP428" s="138"/>
      <c r="AQ428" s="138"/>
      <c r="AR428" s="138"/>
      <c r="AS428" s="138"/>
      <c r="AT428" s="138"/>
      <c r="AU428" s="138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8"/>
      <c r="BF428" s="138"/>
      <c r="BG428" s="138"/>
      <c r="BH428" s="138"/>
      <c r="BI428" s="138"/>
      <c r="BJ428" s="138"/>
      <c r="BK428" s="138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Y428" s="140"/>
      <c r="BZ428" s="141"/>
      <c r="CA428" s="142"/>
      <c r="CB428" s="138"/>
      <c r="CC428" s="143"/>
      <c r="CD428" s="146"/>
    </row>
    <row r="429" spans="1:82" s="137" customFormat="1" ht="12" customHeight="1">
      <c r="A429" s="360">
        <v>115</v>
      </c>
      <c r="B429" s="368" t="s">
        <v>585</v>
      </c>
      <c r="C429" s="370"/>
      <c r="D429" s="370"/>
      <c r="E429" s="371"/>
      <c r="F429" s="371"/>
      <c r="G429" s="362">
        <f t="shared" si="748"/>
        <v>4489221.55</v>
      </c>
      <c r="H429" s="356">
        <f t="shared" si="749"/>
        <v>0</v>
      </c>
      <c r="I429" s="365">
        <v>0</v>
      </c>
      <c r="J429" s="365">
        <v>0</v>
      </c>
      <c r="K429" s="365">
        <v>0</v>
      </c>
      <c r="L429" s="365">
        <v>0</v>
      </c>
      <c r="M429" s="365">
        <v>0</v>
      </c>
      <c r="N429" s="356">
        <v>0</v>
      </c>
      <c r="O429" s="356">
        <v>0</v>
      </c>
      <c r="P429" s="356">
        <v>0</v>
      </c>
      <c r="Q429" s="356">
        <v>0</v>
      </c>
      <c r="R429" s="356">
        <v>0</v>
      </c>
      <c r="S429" s="356">
        <v>0</v>
      </c>
      <c r="T429" s="366">
        <v>0</v>
      </c>
      <c r="U429" s="356">
        <v>0</v>
      </c>
      <c r="V429" s="371" t="s">
        <v>111</v>
      </c>
      <c r="W429" s="177">
        <v>1103</v>
      </c>
      <c r="X429" s="356">
        <f t="shared" si="750"/>
        <v>4287206.58</v>
      </c>
      <c r="Y429" s="177">
        <v>0</v>
      </c>
      <c r="Z429" s="177">
        <v>0</v>
      </c>
      <c r="AA429" s="177">
        <v>0</v>
      </c>
      <c r="AB429" s="177">
        <v>0</v>
      </c>
      <c r="AC429" s="177">
        <v>0</v>
      </c>
      <c r="AD429" s="177">
        <v>0</v>
      </c>
      <c r="AE429" s="177">
        <v>0</v>
      </c>
      <c r="AF429" s="177">
        <v>0</v>
      </c>
      <c r="AG429" s="177">
        <v>0</v>
      </c>
      <c r="AH429" s="177">
        <v>0</v>
      </c>
      <c r="AI429" s="177">
        <v>0</v>
      </c>
      <c r="AJ429" s="177">
        <f t="shared" si="751"/>
        <v>134676.65</v>
      </c>
      <c r="AK429" s="177">
        <f t="shared" si="752"/>
        <v>67338.320000000007</v>
      </c>
      <c r="AL429" s="177">
        <v>0</v>
      </c>
      <c r="AN429" s="138"/>
      <c r="AO429" s="138"/>
      <c r="AP429" s="138"/>
      <c r="AQ429" s="138"/>
      <c r="AR429" s="138"/>
      <c r="AS429" s="138"/>
      <c r="AT429" s="138"/>
      <c r="AU429" s="138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8"/>
      <c r="BF429" s="138"/>
      <c r="BG429" s="138"/>
      <c r="BH429" s="138"/>
      <c r="BI429" s="138"/>
      <c r="BJ429" s="138"/>
      <c r="BK429" s="138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Y429" s="140"/>
      <c r="BZ429" s="141"/>
      <c r="CA429" s="142"/>
      <c r="CB429" s="138"/>
      <c r="CC429" s="143"/>
      <c r="CD429" s="146"/>
    </row>
    <row r="430" spans="1:82" s="137" customFormat="1" ht="12" customHeight="1">
      <c r="A430" s="360">
        <v>116</v>
      </c>
      <c r="B430" s="368" t="s">
        <v>586</v>
      </c>
      <c r="C430" s="370"/>
      <c r="D430" s="370"/>
      <c r="E430" s="371"/>
      <c r="F430" s="371"/>
      <c r="G430" s="362">
        <f t="shared" si="748"/>
        <v>4489221.55</v>
      </c>
      <c r="H430" s="356">
        <f t="shared" si="749"/>
        <v>0</v>
      </c>
      <c r="I430" s="365">
        <v>0</v>
      </c>
      <c r="J430" s="365">
        <v>0</v>
      </c>
      <c r="K430" s="365">
        <v>0</v>
      </c>
      <c r="L430" s="365">
        <v>0</v>
      </c>
      <c r="M430" s="365">
        <v>0</v>
      </c>
      <c r="N430" s="356">
        <v>0</v>
      </c>
      <c r="O430" s="356">
        <v>0</v>
      </c>
      <c r="P430" s="356">
        <v>0</v>
      </c>
      <c r="Q430" s="356">
        <v>0</v>
      </c>
      <c r="R430" s="356">
        <v>0</v>
      </c>
      <c r="S430" s="356">
        <v>0</v>
      </c>
      <c r="T430" s="366">
        <v>0</v>
      </c>
      <c r="U430" s="356">
        <v>0</v>
      </c>
      <c r="V430" s="371" t="s">
        <v>111</v>
      </c>
      <c r="W430" s="177">
        <v>1103</v>
      </c>
      <c r="X430" s="356">
        <f t="shared" si="750"/>
        <v>4287206.58</v>
      </c>
      <c r="Y430" s="177">
        <v>0</v>
      </c>
      <c r="Z430" s="177">
        <v>0</v>
      </c>
      <c r="AA430" s="177">
        <v>0</v>
      </c>
      <c r="AB430" s="177">
        <v>0</v>
      </c>
      <c r="AC430" s="177">
        <v>0</v>
      </c>
      <c r="AD430" s="177">
        <v>0</v>
      </c>
      <c r="AE430" s="177">
        <v>0</v>
      </c>
      <c r="AF430" s="177">
        <v>0</v>
      </c>
      <c r="AG430" s="177">
        <v>0</v>
      </c>
      <c r="AH430" s="177">
        <v>0</v>
      </c>
      <c r="AI430" s="177">
        <v>0</v>
      </c>
      <c r="AJ430" s="177">
        <f t="shared" si="751"/>
        <v>134676.65</v>
      </c>
      <c r="AK430" s="177">
        <f t="shared" si="752"/>
        <v>67338.320000000007</v>
      </c>
      <c r="AL430" s="177">
        <v>0</v>
      </c>
      <c r="AN430" s="138"/>
      <c r="AO430" s="138"/>
      <c r="AP430" s="138"/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8"/>
      <c r="BL430" s="139"/>
      <c r="BM430" s="139"/>
      <c r="BN430" s="139"/>
      <c r="BO430" s="139"/>
      <c r="BP430" s="139"/>
      <c r="BQ430" s="139"/>
      <c r="BR430" s="139"/>
      <c r="BS430" s="139"/>
      <c r="BT430" s="139"/>
      <c r="BU430" s="139"/>
      <c r="BV430" s="139"/>
      <c r="BW430" s="139"/>
      <c r="BY430" s="140"/>
      <c r="BZ430" s="141"/>
      <c r="CA430" s="142"/>
      <c r="CB430" s="138"/>
      <c r="CC430" s="143"/>
      <c r="CD430" s="146"/>
    </row>
    <row r="431" spans="1:82" s="137" customFormat="1" ht="12" customHeight="1">
      <c r="A431" s="360">
        <v>117</v>
      </c>
      <c r="B431" s="368" t="s">
        <v>587</v>
      </c>
      <c r="C431" s="370"/>
      <c r="D431" s="370"/>
      <c r="E431" s="371"/>
      <c r="F431" s="371"/>
      <c r="G431" s="362">
        <f t="shared" si="748"/>
        <v>4692703.54</v>
      </c>
      <c r="H431" s="356">
        <f t="shared" si="749"/>
        <v>0</v>
      </c>
      <c r="I431" s="365">
        <v>0</v>
      </c>
      <c r="J431" s="365">
        <v>0</v>
      </c>
      <c r="K431" s="365">
        <v>0</v>
      </c>
      <c r="L431" s="365">
        <v>0</v>
      </c>
      <c r="M431" s="365">
        <v>0</v>
      </c>
      <c r="N431" s="356">
        <v>0</v>
      </c>
      <c r="O431" s="356">
        <v>0</v>
      </c>
      <c r="P431" s="356">
        <v>0</v>
      </c>
      <c r="Q431" s="356">
        <v>0</v>
      </c>
      <c r="R431" s="356">
        <v>0</v>
      </c>
      <c r="S431" s="356">
        <v>0</v>
      </c>
      <c r="T431" s="366">
        <v>0</v>
      </c>
      <c r="U431" s="356">
        <v>0</v>
      </c>
      <c r="V431" s="371" t="s">
        <v>112</v>
      </c>
      <c r="W431" s="177">
        <v>1162</v>
      </c>
      <c r="X431" s="356">
        <f t="shared" si="750"/>
        <v>4481531.88</v>
      </c>
      <c r="Y431" s="177">
        <v>0</v>
      </c>
      <c r="Z431" s="177">
        <v>0</v>
      </c>
      <c r="AA431" s="177">
        <v>0</v>
      </c>
      <c r="AB431" s="177">
        <v>0</v>
      </c>
      <c r="AC431" s="177">
        <v>0</v>
      </c>
      <c r="AD431" s="177">
        <v>0</v>
      </c>
      <c r="AE431" s="177">
        <v>0</v>
      </c>
      <c r="AF431" s="177">
        <v>0</v>
      </c>
      <c r="AG431" s="177">
        <v>0</v>
      </c>
      <c r="AH431" s="177">
        <v>0</v>
      </c>
      <c r="AI431" s="177">
        <v>0</v>
      </c>
      <c r="AJ431" s="177">
        <f t="shared" si="751"/>
        <v>140781.10999999999</v>
      </c>
      <c r="AK431" s="177">
        <f t="shared" si="752"/>
        <v>70390.55</v>
      </c>
      <c r="AL431" s="177">
        <v>0</v>
      </c>
      <c r="AN431" s="138"/>
      <c r="AO431" s="138"/>
      <c r="AP431" s="138"/>
      <c r="AQ431" s="138"/>
      <c r="AR431" s="138"/>
      <c r="AS431" s="138"/>
      <c r="AT431" s="138"/>
      <c r="AU431" s="138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138"/>
      <c r="BF431" s="138"/>
      <c r="BG431" s="138"/>
      <c r="BH431" s="138"/>
      <c r="BI431" s="138"/>
      <c r="BJ431" s="138"/>
      <c r="BK431" s="138"/>
      <c r="BL431" s="139"/>
      <c r="BM431" s="139"/>
      <c r="BN431" s="139"/>
      <c r="BO431" s="139"/>
      <c r="BP431" s="139"/>
      <c r="BQ431" s="139"/>
      <c r="BR431" s="139"/>
      <c r="BS431" s="139"/>
      <c r="BT431" s="139"/>
      <c r="BU431" s="139"/>
      <c r="BV431" s="139"/>
      <c r="BW431" s="139"/>
      <c r="BY431" s="140"/>
      <c r="BZ431" s="141"/>
      <c r="CA431" s="142"/>
      <c r="CB431" s="138"/>
      <c r="CC431" s="143"/>
      <c r="CD431" s="146"/>
    </row>
    <row r="432" spans="1:82" s="137" customFormat="1" ht="12" customHeight="1">
      <c r="A432" s="360">
        <v>118</v>
      </c>
      <c r="B432" s="368" t="s">
        <v>588</v>
      </c>
      <c r="C432" s="370"/>
      <c r="D432" s="370"/>
      <c r="E432" s="371"/>
      <c r="F432" s="371"/>
      <c r="G432" s="362">
        <f t="shared" si="748"/>
        <v>4571549.4000000004</v>
      </c>
      <c r="H432" s="356">
        <f t="shared" si="749"/>
        <v>0</v>
      </c>
      <c r="I432" s="365">
        <v>0</v>
      </c>
      <c r="J432" s="365">
        <v>0</v>
      </c>
      <c r="K432" s="365">
        <v>0</v>
      </c>
      <c r="L432" s="365">
        <v>0</v>
      </c>
      <c r="M432" s="365">
        <v>0</v>
      </c>
      <c r="N432" s="356">
        <v>0</v>
      </c>
      <c r="O432" s="356">
        <v>0</v>
      </c>
      <c r="P432" s="356">
        <v>0</v>
      </c>
      <c r="Q432" s="356">
        <v>0</v>
      </c>
      <c r="R432" s="356">
        <v>0</v>
      </c>
      <c r="S432" s="356">
        <v>0</v>
      </c>
      <c r="T432" s="366">
        <v>0</v>
      </c>
      <c r="U432" s="356">
        <v>0</v>
      </c>
      <c r="V432" s="371" t="s">
        <v>112</v>
      </c>
      <c r="W432" s="177">
        <v>1132</v>
      </c>
      <c r="X432" s="356">
        <f t="shared" si="750"/>
        <v>4365829.68</v>
      </c>
      <c r="Y432" s="177">
        <v>0</v>
      </c>
      <c r="Z432" s="177">
        <v>0</v>
      </c>
      <c r="AA432" s="177">
        <v>0</v>
      </c>
      <c r="AB432" s="177">
        <v>0</v>
      </c>
      <c r="AC432" s="177">
        <v>0</v>
      </c>
      <c r="AD432" s="177">
        <v>0</v>
      </c>
      <c r="AE432" s="177">
        <v>0</v>
      </c>
      <c r="AF432" s="177">
        <v>0</v>
      </c>
      <c r="AG432" s="177">
        <v>0</v>
      </c>
      <c r="AH432" s="177">
        <v>0</v>
      </c>
      <c r="AI432" s="177">
        <v>0</v>
      </c>
      <c r="AJ432" s="177">
        <f t="shared" si="751"/>
        <v>137146.48000000001</v>
      </c>
      <c r="AK432" s="177">
        <f t="shared" si="752"/>
        <v>68573.240000000005</v>
      </c>
      <c r="AL432" s="177">
        <v>0</v>
      </c>
      <c r="AN432" s="138"/>
      <c r="AO432" s="138"/>
      <c r="AP432" s="138"/>
      <c r="AQ432" s="138"/>
      <c r="AR432" s="138"/>
      <c r="AS432" s="138"/>
      <c r="AT432" s="138"/>
      <c r="AU432" s="138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138"/>
      <c r="BF432" s="138"/>
      <c r="BG432" s="138"/>
      <c r="BH432" s="138"/>
      <c r="BI432" s="138"/>
      <c r="BJ432" s="138"/>
      <c r="BK432" s="138"/>
      <c r="BL432" s="139"/>
      <c r="BM432" s="139"/>
      <c r="BN432" s="139"/>
      <c r="BO432" s="139"/>
      <c r="BP432" s="139"/>
      <c r="BQ432" s="139"/>
      <c r="BR432" s="139"/>
      <c r="BS432" s="139"/>
      <c r="BT432" s="139"/>
      <c r="BU432" s="139"/>
      <c r="BV432" s="139"/>
      <c r="BW432" s="139"/>
      <c r="BY432" s="140"/>
      <c r="BZ432" s="141"/>
      <c r="CA432" s="142"/>
      <c r="CB432" s="138"/>
      <c r="CC432" s="143"/>
      <c r="CD432" s="146"/>
    </row>
    <row r="433" spans="1:82" s="137" customFormat="1" ht="12" customHeight="1">
      <c r="A433" s="360">
        <v>119</v>
      </c>
      <c r="B433" s="368" t="s">
        <v>604</v>
      </c>
      <c r="C433" s="370"/>
      <c r="D433" s="370"/>
      <c r="E433" s="371"/>
      <c r="F433" s="371"/>
      <c r="G433" s="362">
        <f t="shared" si="748"/>
        <v>6057706.7999999998</v>
      </c>
      <c r="H433" s="356">
        <f t="shared" si="749"/>
        <v>0</v>
      </c>
      <c r="I433" s="365">
        <v>0</v>
      </c>
      <c r="J433" s="365">
        <v>0</v>
      </c>
      <c r="K433" s="365">
        <v>0</v>
      </c>
      <c r="L433" s="365">
        <v>0</v>
      </c>
      <c r="M433" s="365">
        <v>0</v>
      </c>
      <c r="N433" s="356">
        <v>0</v>
      </c>
      <c r="O433" s="356">
        <v>0</v>
      </c>
      <c r="P433" s="356">
        <v>0</v>
      </c>
      <c r="Q433" s="356">
        <v>0</v>
      </c>
      <c r="R433" s="356">
        <v>0</v>
      </c>
      <c r="S433" s="356">
        <v>0</v>
      </c>
      <c r="T433" s="366">
        <v>0</v>
      </c>
      <c r="U433" s="356">
        <v>0</v>
      </c>
      <c r="V433" s="371" t="s">
        <v>112</v>
      </c>
      <c r="W433" s="177">
        <v>1500</v>
      </c>
      <c r="X433" s="356">
        <f t="shared" si="750"/>
        <v>5785110</v>
      </c>
      <c r="Y433" s="177">
        <v>0</v>
      </c>
      <c r="Z433" s="177">
        <v>0</v>
      </c>
      <c r="AA433" s="177">
        <v>0</v>
      </c>
      <c r="AB433" s="177">
        <v>0</v>
      </c>
      <c r="AC433" s="177">
        <v>0</v>
      </c>
      <c r="AD433" s="177">
        <v>0</v>
      </c>
      <c r="AE433" s="177">
        <v>0</v>
      </c>
      <c r="AF433" s="177">
        <v>0</v>
      </c>
      <c r="AG433" s="177">
        <v>0</v>
      </c>
      <c r="AH433" s="177">
        <v>0</v>
      </c>
      <c r="AI433" s="177">
        <v>0</v>
      </c>
      <c r="AJ433" s="177">
        <f t="shared" si="751"/>
        <v>181731.20000000001</v>
      </c>
      <c r="AK433" s="177">
        <f t="shared" si="752"/>
        <v>90865.600000000006</v>
      </c>
      <c r="AL433" s="177">
        <v>0</v>
      </c>
      <c r="AN433" s="138"/>
      <c r="AO433" s="138"/>
      <c r="AP433" s="138"/>
      <c r="AQ433" s="138"/>
      <c r="AR433" s="138"/>
      <c r="AS433" s="138"/>
      <c r="AT433" s="138"/>
      <c r="AU433" s="138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138"/>
      <c r="BF433" s="138"/>
      <c r="BG433" s="138"/>
      <c r="BH433" s="138"/>
      <c r="BI433" s="138"/>
      <c r="BJ433" s="138"/>
      <c r="BK433" s="138"/>
      <c r="BL433" s="139"/>
      <c r="BM433" s="139"/>
      <c r="BN433" s="139"/>
      <c r="BO433" s="139"/>
      <c r="BP433" s="139"/>
      <c r="BQ433" s="139"/>
      <c r="BR433" s="139"/>
      <c r="BS433" s="139"/>
      <c r="BT433" s="139"/>
      <c r="BU433" s="139"/>
      <c r="BV433" s="139"/>
      <c r="BW433" s="139"/>
      <c r="BY433" s="140"/>
      <c r="BZ433" s="141"/>
      <c r="CA433" s="142"/>
      <c r="CB433" s="138"/>
      <c r="CC433" s="143"/>
      <c r="CD433" s="146"/>
    </row>
    <row r="434" spans="1:82" s="137" customFormat="1" ht="12" customHeight="1">
      <c r="A434" s="360">
        <v>120</v>
      </c>
      <c r="B434" s="368" t="s">
        <v>605</v>
      </c>
      <c r="C434" s="370"/>
      <c r="D434" s="370"/>
      <c r="E434" s="371"/>
      <c r="F434" s="371"/>
      <c r="G434" s="362">
        <f t="shared" si="748"/>
        <v>3578085.48</v>
      </c>
      <c r="H434" s="356">
        <f t="shared" si="749"/>
        <v>0</v>
      </c>
      <c r="I434" s="365">
        <v>0</v>
      </c>
      <c r="J434" s="365">
        <v>0</v>
      </c>
      <c r="K434" s="365">
        <v>0</v>
      </c>
      <c r="L434" s="365">
        <v>0</v>
      </c>
      <c r="M434" s="365">
        <v>0</v>
      </c>
      <c r="N434" s="356">
        <v>0</v>
      </c>
      <c r="O434" s="356">
        <v>0</v>
      </c>
      <c r="P434" s="356">
        <v>0</v>
      </c>
      <c r="Q434" s="356">
        <v>0</v>
      </c>
      <c r="R434" s="356">
        <v>0</v>
      </c>
      <c r="S434" s="356">
        <v>0</v>
      </c>
      <c r="T434" s="366">
        <v>0</v>
      </c>
      <c r="U434" s="356">
        <v>0</v>
      </c>
      <c r="V434" s="371" t="s">
        <v>112</v>
      </c>
      <c r="W434" s="177">
        <v>886</v>
      </c>
      <c r="X434" s="356">
        <f t="shared" si="750"/>
        <v>3417071.64</v>
      </c>
      <c r="Y434" s="177">
        <v>0</v>
      </c>
      <c r="Z434" s="177">
        <v>0</v>
      </c>
      <c r="AA434" s="177">
        <v>0</v>
      </c>
      <c r="AB434" s="177">
        <v>0</v>
      </c>
      <c r="AC434" s="177">
        <v>0</v>
      </c>
      <c r="AD434" s="177">
        <v>0</v>
      </c>
      <c r="AE434" s="177">
        <v>0</v>
      </c>
      <c r="AF434" s="177">
        <v>0</v>
      </c>
      <c r="AG434" s="177">
        <v>0</v>
      </c>
      <c r="AH434" s="177">
        <v>0</v>
      </c>
      <c r="AI434" s="177">
        <v>0</v>
      </c>
      <c r="AJ434" s="177">
        <f t="shared" si="751"/>
        <v>107342.56</v>
      </c>
      <c r="AK434" s="177">
        <f t="shared" si="752"/>
        <v>53671.28</v>
      </c>
      <c r="AL434" s="177">
        <v>0</v>
      </c>
      <c r="AN434" s="138"/>
      <c r="AO434" s="138"/>
      <c r="AP434" s="138"/>
      <c r="AQ434" s="138"/>
      <c r="AR434" s="138"/>
      <c r="AS434" s="138"/>
      <c r="AT434" s="138"/>
      <c r="AU434" s="138"/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138"/>
      <c r="BF434" s="138"/>
      <c r="BG434" s="138"/>
      <c r="BH434" s="138"/>
      <c r="BI434" s="138"/>
      <c r="BJ434" s="138"/>
      <c r="BK434" s="138"/>
      <c r="BL434" s="139"/>
      <c r="BM434" s="139"/>
      <c r="BN434" s="139"/>
      <c r="BO434" s="139"/>
      <c r="BP434" s="139"/>
      <c r="BQ434" s="139"/>
      <c r="BR434" s="139"/>
      <c r="BS434" s="139"/>
      <c r="BT434" s="139"/>
      <c r="BU434" s="139"/>
      <c r="BV434" s="139"/>
      <c r="BW434" s="139"/>
      <c r="BY434" s="140"/>
      <c r="BZ434" s="141"/>
      <c r="CA434" s="142"/>
      <c r="CB434" s="138"/>
      <c r="CC434" s="143"/>
      <c r="CD434" s="146"/>
    </row>
    <row r="435" spans="1:82" s="137" customFormat="1" ht="12" customHeight="1">
      <c r="A435" s="360">
        <v>121</v>
      </c>
      <c r="B435" s="368" t="s">
        <v>606</v>
      </c>
      <c r="C435" s="370"/>
      <c r="D435" s="370"/>
      <c r="E435" s="371"/>
      <c r="F435" s="371"/>
      <c r="G435" s="362">
        <f t="shared" si="748"/>
        <v>3032891.88</v>
      </c>
      <c r="H435" s="356">
        <f t="shared" si="749"/>
        <v>0</v>
      </c>
      <c r="I435" s="365">
        <v>0</v>
      </c>
      <c r="J435" s="365">
        <v>0</v>
      </c>
      <c r="K435" s="365">
        <v>0</v>
      </c>
      <c r="L435" s="365">
        <v>0</v>
      </c>
      <c r="M435" s="365">
        <v>0</v>
      </c>
      <c r="N435" s="356">
        <v>0</v>
      </c>
      <c r="O435" s="356">
        <v>0</v>
      </c>
      <c r="P435" s="356">
        <v>0</v>
      </c>
      <c r="Q435" s="356">
        <v>0</v>
      </c>
      <c r="R435" s="356">
        <v>0</v>
      </c>
      <c r="S435" s="356">
        <v>0</v>
      </c>
      <c r="T435" s="366">
        <v>0</v>
      </c>
      <c r="U435" s="356">
        <v>0</v>
      </c>
      <c r="V435" s="371" t="s">
        <v>112</v>
      </c>
      <c r="W435" s="177">
        <v>751</v>
      </c>
      <c r="X435" s="356">
        <f t="shared" si="750"/>
        <v>2896411.74</v>
      </c>
      <c r="Y435" s="177">
        <v>0</v>
      </c>
      <c r="Z435" s="177">
        <v>0</v>
      </c>
      <c r="AA435" s="177">
        <v>0</v>
      </c>
      <c r="AB435" s="177">
        <v>0</v>
      </c>
      <c r="AC435" s="177">
        <v>0</v>
      </c>
      <c r="AD435" s="177">
        <v>0</v>
      </c>
      <c r="AE435" s="177">
        <v>0</v>
      </c>
      <c r="AF435" s="177">
        <v>0</v>
      </c>
      <c r="AG435" s="177">
        <v>0</v>
      </c>
      <c r="AH435" s="177">
        <v>0</v>
      </c>
      <c r="AI435" s="177">
        <v>0</v>
      </c>
      <c r="AJ435" s="177">
        <f t="shared" si="751"/>
        <v>90986.76</v>
      </c>
      <c r="AK435" s="177">
        <f t="shared" si="752"/>
        <v>45493.38</v>
      </c>
      <c r="AL435" s="177">
        <v>0</v>
      </c>
      <c r="AN435" s="138"/>
      <c r="AO435" s="138"/>
      <c r="AP435" s="138"/>
      <c r="AQ435" s="138"/>
      <c r="AR435" s="138"/>
      <c r="AS435" s="138"/>
      <c r="AT435" s="138"/>
      <c r="AU435" s="138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138"/>
      <c r="BF435" s="138"/>
      <c r="BG435" s="138"/>
      <c r="BH435" s="138"/>
      <c r="BI435" s="138"/>
      <c r="BJ435" s="138"/>
      <c r="BK435" s="138"/>
      <c r="BL435" s="139"/>
      <c r="BM435" s="139"/>
      <c r="BN435" s="139"/>
      <c r="BO435" s="139"/>
      <c r="BP435" s="139"/>
      <c r="BQ435" s="139"/>
      <c r="BR435" s="139"/>
      <c r="BS435" s="139"/>
      <c r="BT435" s="139"/>
      <c r="BU435" s="139"/>
      <c r="BV435" s="139"/>
      <c r="BW435" s="139"/>
      <c r="BY435" s="140"/>
      <c r="BZ435" s="141"/>
      <c r="CA435" s="142"/>
      <c r="CB435" s="138"/>
      <c r="CC435" s="143"/>
      <c r="CD435" s="146"/>
    </row>
    <row r="436" spans="1:82" s="137" customFormat="1" ht="12" customHeight="1">
      <c r="A436" s="360">
        <v>122</v>
      </c>
      <c r="B436" s="368" t="s">
        <v>618</v>
      </c>
      <c r="C436" s="370"/>
      <c r="D436" s="370"/>
      <c r="E436" s="371"/>
      <c r="F436" s="371"/>
      <c r="G436" s="362">
        <f t="shared" si="748"/>
        <v>4474626.09</v>
      </c>
      <c r="H436" s="356">
        <f t="shared" si="749"/>
        <v>0</v>
      </c>
      <c r="I436" s="365">
        <v>0</v>
      </c>
      <c r="J436" s="365">
        <v>0</v>
      </c>
      <c r="K436" s="365">
        <v>0</v>
      </c>
      <c r="L436" s="365">
        <v>0</v>
      </c>
      <c r="M436" s="365">
        <v>0</v>
      </c>
      <c r="N436" s="356">
        <v>0</v>
      </c>
      <c r="O436" s="356">
        <v>0</v>
      </c>
      <c r="P436" s="356">
        <v>0</v>
      </c>
      <c r="Q436" s="356">
        <v>0</v>
      </c>
      <c r="R436" s="356">
        <v>0</v>
      </c>
      <c r="S436" s="356">
        <v>0</v>
      </c>
      <c r="T436" s="366">
        <v>0</v>
      </c>
      <c r="U436" s="356">
        <v>0</v>
      </c>
      <c r="V436" s="371" t="s">
        <v>112</v>
      </c>
      <c r="W436" s="177">
        <v>1108</v>
      </c>
      <c r="X436" s="356">
        <f t="shared" si="750"/>
        <v>4273267.92</v>
      </c>
      <c r="Y436" s="177">
        <v>0</v>
      </c>
      <c r="Z436" s="177">
        <v>0</v>
      </c>
      <c r="AA436" s="177">
        <v>0</v>
      </c>
      <c r="AB436" s="177">
        <v>0</v>
      </c>
      <c r="AC436" s="177">
        <v>0</v>
      </c>
      <c r="AD436" s="177">
        <v>0</v>
      </c>
      <c r="AE436" s="177">
        <v>0</v>
      </c>
      <c r="AF436" s="177">
        <v>0</v>
      </c>
      <c r="AG436" s="177">
        <v>0</v>
      </c>
      <c r="AH436" s="177">
        <v>0</v>
      </c>
      <c r="AI436" s="177">
        <v>0</v>
      </c>
      <c r="AJ436" s="177">
        <f t="shared" si="751"/>
        <v>134238.78</v>
      </c>
      <c r="AK436" s="177">
        <f t="shared" si="752"/>
        <v>67119.39</v>
      </c>
      <c r="AL436" s="177">
        <v>0</v>
      </c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9"/>
      <c r="BM436" s="139"/>
      <c r="BN436" s="139"/>
      <c r="BO436" s="139"/>
      <c r="BP436" s="139"/>
      <c r="BQ436" s="139"/>
      <c r="BR436" s="139"/>
      <c r="BS436" s="139"/>
      <c r="BT436" s="139"/>
      <c r="BU436" s="139"/>
      <c r="BV436" s="139"/>
      <c r="BW436" s="139"/>
      <c r="BY436" s="140"/>
      <c r="BZ436" s="141"/>
      <c r="CA436" s="142"/>
      <c r="CB436" s="138"/>
      <c r="CC436" s="143"/>
      <c r="CD436" s="146"/>
    </row>
    <row r="437" spans="1:82" s="137" customFormat="1" ht="12" customHeight="1">
      <c r="A437" s="360">
        <v>123</v>
      </c>
      <c r="B437" s="368" t="s">
        <v>619</v>
      </c>
      <c r="C437" s="370"/>
      <c r="D437" s="370"/>
      <c r="E437" s="371"/>
      <c r="F437" s="371"/>
      <c r="G437" s="362">
        <f t="shared" si="748"/>
        <v>2233274.58</v>
      </c>
      <c r="H437" s="356">
        <f t="shared" si="749"/>
        <v>0</v>
      </c>
      <c r="I437" s="365">
        <v>0</v>
      </c>
      <c r="J437" s="365">
        <v>0</v>
      </c>
      <c r="K437" s="365">
        <v>0</v>
      </c>
      <c r="L437" s="365">
        <v>0</v>
      </c>
      <c r="M437" s="365">
        <v>0</v>
      </c>
      <c r="N437" s="356">
        <v>0</v>
      </c>
      <c r="O437" s="356">
        <v>0</v>
      </c>
      <c r="P437" s="356">
        <v>0</v>
      </c>
      <c r="Q437" s="356">
        <v>0</v>
      </c>
      <c r="R437" s="356">
        <v>0</v>
      </c>
      <c r="S437" s="356">
        <v>0</v>
      </c>
      <c r="T437" s="366">
        <v>0</v>
      </c>
      <c r="U437" s="356">
        <v>0</v>
      </c>
      <c r="V437" s="371" t="s">
        <v>112</v>
      </c>
      <c r="W437" s="177">
        <v>553</v>
      </c>
      <c r="X437" s="356">
        <f t="shared" si="750"/>
        <v>2132777.2200000002</v>
      </c>
      <c r="Y437" s="177">
        <v>0</v>
      </c>
      <c r="Z437" s="177">
        <v>0</v>
      </c>
      <c r="AA437" s="177">
        <v>0</v>
      </c>
      <c r="AB437" s="177">
        <v>0</v>
      </c>
      <c r="AC437" s="177">
        <v>0</v>
      </c>
      <c r="AD437" s="177">
        <v>0</v>
      </c>
      <c r="AE437" s="177">
        <v>0</v>
      </c>
      <c r="AF437" s="177">
        <v>0</v>
      </c>
      <c r="AG437" s="177">
        <v>0</v>
      </c>
      <c r="AH437" s="177">
        <v>0</v>
      </c>
      <c r="AI437" s="177">
        <v>0</v>
      </c>
      <c r="AJ437" s="177">
        <f t="shared" si="751"/>
        <v>66998.240000000005</v>
      </c>
      <c r="AK437" s="177">
        <f t="shared" si="752"/>
        <v>33499.120000000003</v>
      </c>
      <c r="AL437" s="177">
        <v>0</v>
      </c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9"/>
      <c r="BM437" s="139"/>
      <c r="BN437" s="139"/>
      <c r="BO437" s="139"/>
      <c r="BP437" s="139"/>
      <c r="BQ437" s="139"/>
      <c r="BR437" s="139"/>
      <c r="BS437" s="139"/>
      <c r="BT437" s="139"/>
      <c r="BU437" s="139"/>
      <c r="BV437" s="139"/>
      <c r="BW437" s="139"/>
      <c r="BY437" s="140"/>
      <c r="BZ437" s="141"/>
      <c r="CA437" s="142"/>
      <c r="CB437" s="138"/>
      <c r="CC437" s="143"/>
      <c r="CD437" s="146"/>
    </row>
    <row r="438" spans="1:82" s="137" customFormat="1" ht="12" customHeight="1">
      <c r="A438" s="360">
        <v>124</v>
      </c>
      <c r="B438" s="368" t="s">
        <v>268</v>
      </c>
      <c r="C438" s="370"/>
      <c r="D438" s="370"/>
      <c r="E438" s="371"/>
      <c r="F438" s="371"/>
      <c r="G438" s="362">
        <f t="shared" si="748"/>
        <v>2714696.98</v>
      </c>
      <c r="H438" s="356">
        <f t="shared" si="749"/>
        <v>0</v>
      </c>
      <c r="I438" s="365">
        <v>0</v>
      </c>
      <c r="J438" s="365">
        <v>0</v>
      </c>
      <c r="K438" s="365">
        <v>0</v>
      </c>
      <c r="L438" s="365">
        <v>0</v>
      </c>
      <c r="M438" s="365">
        <v>0</v>
      </c>
      <c r="N438" s="356">
        <v>0</v>
      </c>
      <c r="O438" s="356">
        <v>0</v>
      </c>
      <c r="P438" s="356">
        <v>0</v>
      </c>
      <c r="Q438" s="356">
        <v>0</v>
      </c>
      <c r="R438" s="356">
        <v>0</v>
      </c>
      <c r="S438" s="356">
        <v>0</v>
      </c>
      <c r="T438" s="366">
        <v>0</v>
      </c>
      <c r="U438" s="356">
        <v>0</v>
      </c>
      <c r="V438" s="371" t="s">
        <v>111</v>
      </c>
      <c r="W438" s="177">
        <v>667</v>
      </c>
      <c r="X438" s="356">
        <f t="shared" si="750"/>
        <v>2592535.62</v>
      </c>
      <c r="Y438" s="177">
        <v>0</v>
      </c>
      <c r="Z438" s="177">
        <v>0</v>
      </c>
      <c r="AA438" s="177">
        <v>0</v>
      </c>
      <c r="AB438" s="177">
        <v>0</v>
      </c>
      <c r="AC438" s="177">
        <v>0</v>
      </c>
      <c r="AD438" s="177">
        <v>0</v>
      </c>
      <c r="AE438" s="177">
        <v>0</v>
      </c>
      <c r="AF438" s="177">
        <v>0</v>
      </c>
      <c r="AG438" s="177">
        <v>0</v>
      </c>
      <c r="AH438" s="177">
        <v>0</v>
      </c>
      <c r="AI438" s="177">
        <v>0</v>
      </c>
      <c r="AJ438" s="177">
        <f t="shared" si="751"/>
        <v>81440.91</v>
      </c>
      <c r="AK438" s="177">
        <f t="shared" si="752"/>
        <v>40720.449999999997</v>
      </c>
      <c r="AL438" s="177">
        <v>0</v>
      </c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8"/>
      <c r="BF438" s="138"/>
      <c r="BG438" s="138"/>
      <c r="BH438" s="138"/>
      <c r="BI438" s="138"/>
      <c r="BJ438" s="138"/>
      <c r="BK438" s="138"/>
      <c r="BL438" s="139"/>
      <c r="BM438" s="139"/>
      <c r="BN438" s="139"/>
      <c r="BO438" s="139"/>
      <c r="BP438" s="139"/>
      <c r="BQ438" s="139"/>
      <c r="BR438" s="139"/>
      <c r="BS438" s="139"/>
      <c r="BT438" s="139"/>
      <c r="BU438" s="139"/>
      <c r="BV438" s="139"/>
      <c r="BW438" s="139"/>
      <c r="BY438" s="140"/>
      <c r="BZ438" s="141"/>
      <c r="CA438" s="142"/>
      <c r="CB438" s="138"/>
      <c r="CC438" s="143"/>
      <c r="CD438" s="146"/>
    </row>
    <row r="439" spans="1:82" s="137" customFormat="1" ht="33.75" customHeight="1">
      <c r="A439" s="374" t="s">
        <v>34</v>
      </c>
      <c r="B439" s="374"/>
      <c r="C439" s="356">
        <f>SUM(C315:C438)</f>
        <v>30649.599999999999</v>
      </c>
      <c r="D439" s="413"/>
      <c r="E439" s="356"/>
      <c r="F439" s="356"/>
      <c r="G439" s="356">
        <f>SUM(G315:G438)</f>
        <v>499730352.53999996</v>
      </c>
      <c r="H439" s="356">
        <f t="shared" ref="H439:U439" si="753">SUM(H315:H438)</f>
        <v>0</v>
      </c>
      <c r="I439" s="356">
        <f t="shared" si="753"/>
        <v>0</v>
      </c>
      <c r="J439" s="356">
        <f t="shared" si="753"/>
        <v>0</v>
      </c>
      <c r="K439" s="356">
        <f t="shared" si="753"/>
        <v>0</v>
      </c>
      <c r="L439" s="356">
        <f t="shared" si="753"/>
        <v>0</v>
      </c>
      <c r="M439" s="356">
        <f t="shared" si="753"/>
        <v>0</v>
      </c>
      <c r="N439" s="356">
        <f t="shared" si="753"/>
        <v>0</v>
      </c>
      <c r="O439" s="356">
        <f t="shared" si="753"/>
        <v>0</v>
      </c>
      <c r="P439" s="356">
        <f t="shared" si="753"/>
        <v>0</v>
      </c>
      <c r="Q439" s="356">
        <f t="shared" si="753"/>
        <v>0</v>
      </c>
      <c r="R439" s="356">
        <f t="shared" si="753"/>
        <v>0</v>
      </c>
      <c r="S439" s="356">
        <f t="shared" si="753"/>
        <v>0</v>
      </c>
      <c r="T439" s="366">
        <f t="shared" si="753"/>
        <v>0</v>
      </c>
      <c r="U439" s="356">
        <f t="shared" si="753"/>
        <v>0</v>
      </c>
      <c r="V439" s="369" t="s">
        <v>68</v>
      </c>
      <c r="W439" s="356">
        <f t="shared" ref="W439:AL439" si="754">SUM(W315:W438)</f>
        <v>123100.7</v>
      </c>
      <c r="X439" s="356">
        <f t="shared" si="754"/>
        <v>477242486.64999992</v>
      </c>
      <c r="Y439" s="356">
        <f t="shared" si="754"/>
        <v>0</v>
      </c>
      <c r="Z439" s="356">
        <f t="shared" si="754"/>
        <v>0</v>
      </c>
      <c r="AA439" s="356">
        <f t="shared" si="754"/>
        <v>0</v>
      </c>
      <c r="AB439" s="356">
        <f t="shared" si="754"/>
        <v>0</v>
      </c>
      <c r="AC439" s="356">
        <f t="shared" si="754"/>
        <v>0</v>
      </c>
      <c r="AD439" s="356">
        <f t="shared" si="754"/>
        <v>0</v>
      </c>
      <c r="AE439" s="356">
        <f t="shared" si="754"/>
        <v>0</v>
      </c>
      <c r="AF439" s="356">
        <f t="shared" si="754"/>
        <v>0</v>
      </c>
      <c r="AG439" s="356">
        <f t="shared" si="754"/>
        <v>0</v>
      </c>
      <c r="AH439" s="356">
        <f t="shared" si="754"/>
        <v>0</v>
      </c>
      <c r="AI439" s="356">
        <f t="shared" si="754"/>
        <v>0</v>
      </c>
      <c r="AJ439" s="356">
        <f t="shared" si="754"/>
        <v>14991910.590000002</v>
      </c>
      <c r="AK439" s="356">
        <f t="shared" si="754"/>
        <v>7495955.3000000045</v>
      </c>
      <c r="AL439" s="356">
        <f t="shared" si="754"/>
        <v>0</v>
      </c>
      <c r="AN439" s="138" t="e">
        <f>I439/#REF!</f>
        <v>#REF!</v>
      </c>
      <c r="AO439" s="138" t="e">
        <f t="shared" ref="AO439" si="755">K439/J439</f>
        <v>#DIV/0!</v>
      </c>
      <c r="AP439" s="138" t="e">
        <f t="shared" ref="AP439" si="756">M439/L439</f>
        <v>#DIV/0!</v>
      </c>
      <c r="AQ439" s="138" t="e">
        <f t="shared" ref="AQ439" si="757">O439/N439</f>
        <v>#DIV/0!</v>
      </c>
      <c r="AR439" s="138" t="e">
        <f t="shared" ref="AR439" si="758">Q439/P439</f>
        <v>#DIV/0!</v>
      </c>
      <c r="AS439" s="138" t="e">
        <f t="shared" ref="AS439" si="759">S439/R439</f>
        <v>#DIV/0!</v>
      </c>
      <c r="AT439" s="138" t="e">
        <f t="shared" ref="AT439" si="760">U439/T439</f>
        <v>#DIV/0!</v>
      </c>
      <c r="AU439" s="138">
        <f t="shared" ref="AU439" si="761">X439/W439</f>
        <v>3876.8462457971395</v>
      </c>
      <c r="AV439" s="138" t="e">
        <f t="shared" ref="AV439" si="762">Z439/Y439</f>
        <v>#DIV/0!</v>
      </c>
      <c r="AW439" s="138" t="e">
        <f t="shared" ref="AW439" si="763">AB439/AA439</f>
        <v>#DIV/0!</v>
      </c>
      <c r="AX439" s="138" t="e">
        <f t="shared" ref="AX439" si="764">AH439/AG439</f>
        <v>#DIV/0!</v>
      </c>
      <c r="AY439" s="138" t="e">
        <f>AI439/#REF!</f>
        <v>#REF!</v>
      </c>
      <c r="AZ439" s="138">
        <v>766.59</v>
      </c>
      <c r="BA439" s="138">
        <v>2173.62</v>
      </c>
      <c r="BB439" s="138">
        <v>891.36</v>
      </c>
      <c r="BC439" s="138">
        <v>860.72</v>
      </c>
      <c r="BD439" s="138">
        <v>1699.83</v>
      </c>
      <c r="BE439" s="138">
        <v>1134.04</v>
      </c>
      <c r="BF439" s="138">
        <v>2338035</v>
      </c>
      <c r="BG439" s="138">
        <f t="shared" ref="BG439" si="765">IF(V439="ПК",4837.98,4644)</f>
        <v>4644</v>
      </c>
      <c r="BH439" s="138">
        <v>9186</v>
      </c>
      <c r="BI439" s="138">
        <v>3559.09</v>
      </c>
      <c r="BJ439" s="138">
        <v>6295.55</v>
      </c>
      <c r="BK439" s="138">
        <f t="shared" ref="BK439:BK476" si="766">105042.09+358512+470547</f>
        <v>934101.09</v>
      </c>
      <c r="BL439" s="139" t="e">
        <f t="shared" ref="BL439" si="767">IF(AN439&gt;AZ439, "+", " ")</f>
        <v>#REF!</v>
      </c>
      <c r="BM439" s="139" t="e">
        <f t="shared" ref="BM439" si="768">IF(AO439&gt;BA439, "+", " ")</f>
        <v>#DIV/0!</v>
      </c>
      <c r="BN439" s="139" t="e">
        <f t="shared" ref="BN439" si="769">IF(AP439&gt;BB439, "+", " ")</f>
        <v>#DIV/0!</v>
      </c>
      <c r="BO439" s="139" t="e">
        <f t="shared" ref="BO439" si="770">IF(AQ439&gt;BC439, "+", " ")</f>
        <v>#DIV/0!</v>
      </c>
      <c r="BP439" s="139" t="e">
        <f t="shared" ref="BP439" si="771">IF(AR439&gt;BD439, "+", " ")</f>
        <v>#DIV/0!</v>
      </c>
      <c r="BQ439" s="139" t="e">
        <f t="shared" ref="BQ439" si="772">IF(AS439&gt;BE439, "+", " ")</f>
        <v>#DIV/0!</v>
      </c>
      <c r="BR439" s="139" t="e">
        <f t="shared" ref="BR439" si="773">IF(AT439&gt;BF439, "+", " ")</f>
        <v>#DIV/0!</v>
      </c>
      <c r="BS439" s="139" t="str">
        <f t="shared" ref="BS439" si="774">IF(AU439&gt;BG439, "+", " ")</f>
        <v xml:space="preserve"> </v>
      </c>
      <c r="BT439" s="139" t="e">
        <f t="shared" ref="BT439" si="775">IF(AV439&gt;BH439, "+", " ")</f>
        <v>#DIV/0!</v>
      </c>
      <c r="BU439" s="139" t="e">
        <f t="shared" ref="BU439" si="776">IF(AW439&gt;BI439, "+", " ")</f>
        <v>#DIV/0!</v>
      </c>
      <c r="BV439" s="139" t="e">
        <f t="shared" ref="BV439" si="777">IF(AX439&gt;BJ439, "+", " ")</f>
        <v>#DIV/0!</v>
      </c>
      <c r="BW439" s="139" t="e">
        <f t="shared" ref="BW439" si="778">IF(AY439&gt;BK439, "+", " ")</f>
        <v>#REF!</v>
      </c>
      <c r="BY439" s="140">
        <f t="shared" ref="BY439" si="779">AJ439/G439*100</f>
        <v>3.0000000027614897</v>
      </c>
      <c r="BZ439" s="141">
        <f t="shared" ref="BZ439" si="780">AK439/G439*100</f>
        <v>1.5000000023812852</v>
      </c>
      <c r="CA439" s="142">
        <f t="shared" ref="CA439" si="781">G439/W439</f>
        <v>4059.5248649276564</v>
      </c>
      <c r="CB439" s="138">
        <f t="shared" ref="CB439" si="782">IF(V439="ПК",5055.69,4852.98)</f>
        <v>4852.9799999999996</v>
      </c>
      <c r="CC439" s="143" t="str">
        <f t="shared" ref="CC439" si="783">IF(CA439&gt;CB439, "+", " ")</f>
        <v xml:space="preserve"> </v>
      </c>
    </row>
    <row r="440" spans="1:82" s="137" customFormat="1" ht="12" customHeight="1">
      <c r="A440" s="358" t="s">
        <v>37</v>
      </c>
      <c r="B440" s="359"/>
      <c r="C440" s="359"/>
      <c r="D440" s="359"/>
      <c r="E440" s="359"/>
      <c r="F440" s="35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  <c r="Y440" s="359"/>
      <c r="Z440" s="359"/>
      <c r="AA440" s="359"/>
      <c r="AB440" s="359"/>
      <c r="AC440" s="359"/>
      <c r="AD440" s="359"/>
      <c r="AE440" s="359"/>
      <c r="AF440" s="359"/>
      <c r="AG440" s="359"/>
      <c r="AH440" s="359"/>
      <c r="AI440" s="359"/>
      <c r="AJ440" s="359"/>
      <c r="AK440" s="359"/>
      <c r="AL440" s="434"/>
      <c r="AN440" s="138" t="e">
        <f>I440/#REF!</f>
        <v>#REF!</v>
      </c>
      <c r="AO440" s="138" t="e">
        <f t="shared" ref="AO440:AO464" si="784">K440/J440</f>
        <v>#DIV/0!</v>
      </c>
      <c r="AP440" s="138" t="e">
        <f t="shared" ref="AP440:AP464" si="785">M440/L440</f>
        <v>#DIV/0!</v>
      </c>
      <c r="AQ440" s="138" t="e">
        <f t="shared" ref="AQ440:AQ464" si="786">O440/N440</f>
        <v>#DIV/0!</v>
      </c>
      <c r="AR440" s="138" t="e">
        <f t="shared" ref="AR440:AR464" si="787">Q440/P440</f>
        <v>#DIV/0!</v>
      </c>
      <c r="AS440" s="138" t="e">
        <f t="shared" ref="AS440:AS464" si="788">S440/R440</f>
        <v>#DIV/0!</v>
      </c>
      <c r="AT440" s="138" t="e">
        <f t="shared" ref="AT440:AT464" si="789">U440/T440</f>
        <v>#DIV/0!</v>
      </c>
      <c r="AU440" s="138" t="e">
        <f t="shared" ref="AU440:AU464" si="790">X440/W440</f>
        <v>#DIV/0!</v>
      </c>
      <c r="AV440" s="138" t="e">
        <f t="shared" ref="AV440:AV464" si="791">Z440/Y440</f>
        <v>#DIV/0!</v>
      </c>
      <c r="AW440" s="138" t="e">
        <f t="shared" ref="AW440:AW464" si="792">AB440/AA440</f>
        <v>#DIV/0!</v>
      </c>
      <c r="AX440" s="138" t="e">
        <f t="shared" ref="AX440:AX464" si="793">AH440/AG440</f>
        <v>#DIV/0!</v>
      </c>
      <c r="AY440" s="138" t="e">
        <f>AI440/#REF!</f>
        <v>#REF!</v>
      </c>
      <c r="AZ440" s="138">
        <v>766.59</v>
      </c>
      <c r="BA440" s="138">
        <v>2173.62</v>
      </c>
      <c r="BB440" s="138">
        <v>891.36</v>
      </c>
      <c r="BC440" s="138">
        <v>860.72</v>
      </c>
      <c r="BD440" s="138">
        <v>1699.83</v>
      </c>
      <c r="BE440" s="138">
        <v>1134.04</v>
      </c>
      <c r="BF440" s="138">
        <v>2338035</v>
      </c>
      <c r="BG440" s="138">
        <f t="shared" ref="BG440:BG464" si="794">IF(V440="ПК",4837.98,4644)</f>
        <v>4644</v>
      </c>
      <c r="BH440" s="138">
        <v>9186</v>
      </c>
      <c r="BI440" s="138">
        <v>3559.09</v>
      </c>
      <c r="BJ440" s="138">
        <v>6295.55</v>
      </c>
      <c r="BK440" s="138">
        <f t="shared" si="766"/>
        <v>934101.09</v>
      </c>
      <c r="BL440" s="139" t="e">
        <f t="shared" ref="BL440:BL464" si="795">IF(AN440&gt;AZ440, "+", " ")</f>
        <v>#REF!</v>
      </c>
      <c r="BM440" s="139" t="e">
        <f t="shared" ref="BM440:BM464" si="796">IF(AO440&gt;BA440, "+", " ")</f>
        <v>#DIV/0!</v>
      </c>
      <c r="BN440" s="139" t="e">
        <f t="shared" ref="BN440:BN464" si="797">IF(AP440&gt;BB440, "+", " ")</f>
        <v>#DIV/0!</v>
      </c>
      <c r="BO440" s="139" t="e">
        <f t="shared" ref="BO440:BO464" si="798">IF(AQ440&gt;BC440, "+", " ")</f>
        <v>#DIV/0!</v>
      </c>
      <c r="BP440" s="139" t="e">
        <f t="shared" ref="BP440:BP464" si="799">IF(AR440&gt;BD440, "+", " ")</f>
        <v>#DIV/0!</v>
      </c>
      <c r="BQ440" s="139" t="e">
        <f t="shared" ref="BQ440:BQ464" si="800">IF(AS440&gt;BE440, "+", " ")</f>
        <v>#DIV/0!</v>
      </c>
      <c r="BR440" s="139" t="e">
        <f t="shared" ref="BR440:BR464" si="801">IF(AT440&gt;BF440, "+", " ")</f>
        <v>#DIV/0!</v>
      </c>
      <c r="BS440" s="139" t="e">
        <f t="shared" ref="BS440:BS464" si="802">IF(AU440&gt;BG440, "+", " ")</f>
        <v>#DIV/0!</v>
      </c>
      <c r="BT440" s="139" t="e">
        <f t="shared" ref="BT440:BT464" si="803">IF(AV440&gt;BH440, "+", " ")</f>
        <v>#DIV/0!</v>
      </c>
      <c r="BU440" s="139" t="e">
        <f t="shared" ref="BU440:BU464" si="804">IF(AW440&gt;BI440, "+", " ")</f>
        <v>#DIV/0!</v>
      </c>
      <c r="BV440" s="139" t="e">
        <f t="shared" ref="BV440:BV464" si="805">IF(AX440&gt;BJ440, "+", " ")</f>
        <v>#DIV/0!</v>
      </c>
      <c r="BW440" s="139" t="e">
        <f t="shared" ref="BW440:BW464" si="806">IF(AY440&gt;BK440, "+", " ")</f>
        <v>#REF!</v>
      </c>
      <c r="BY440" s="140" t="e">
        <f t="shared" ref="BY440:BY464" si="807">AJ440/G440*100</f>
        <v>#DIV/0!</v>
      </c>
      <c r="BZ440" s="141" t="e">
        <f t="shared" ref="BZ440:BZ464" si="808">AK440/G440*100</f>
        <v>#DIV/0!</v>
      </c>
      <c r="CA440" s="142" t="e">
        <f t="shared" ref="CA440:CA464" si="809">G440/W440</f>
        <v>#DIV/0!</v>
      </c>
      <c r="CB440" s="138">
        <f t="shared" ref="CB440:CB464" si="810">IF(V440="ПК",5055.69,4852.98)</f>
        <v>4852.9799999999996</v>
      </c>
      <c r="CC440" s="143" t="e">
        <f t="shared" ref="CC440:CC464" si="811">IF(CA440&gt;CB440, "+", " ")</f>
        <v>#DIV/0!</v>
      </c>
    </row>
    <row r="441" spans="1:82" s="137" customFormat="1" ht="12" customHeight="1">
      <c r="A441" s="360">
        <v>125</v>
      </c>
      <c r="B441" s="380" t="s">
        <v>272</v>
      </c>
      <c r="C441" s="383">
        <v>977.9</v>
      </c>
      <c r="D441" s="370"/>
      <c r="E441" s="384"/>
      <c r="F441" s="384"/>
      <c r="G441" s="362">
        <f t="shared" ref="G441:G448" si="812">ROUND(H441+U441+X441+Z441+AB441+AD441+AF441+AH441+AI441+AJ441+AK441+AL441,2)</f>
        <v>4803357.6500000004</v>
      </c>
      <c r="H441" s="356">
        <f t="shared" ref="H441:H448" si="813">I441+K441+M441+O441+Q441+S441</f>
        <v>0</v>
      </c>
      <c r="I441" s="365">
        <v>0</v>
      </c>
      <c r="J441" s="365">
        <v>0</v>
      </c>
      <c r="K441" s="365">
        <v>0</v>
      </c>
      <c r="L441" s="365">
        <v>0</v>
      </c>
      <c r="M441" s="365">
        <v>0</v>
      </c>
      <c r="N441" s="356">
        <v>0</v>
      </c>
      <c r="O441" s="356">
        <v>0</v>
      </c>
      <c r="P441" s="356">
        <v>0</v>
      </c>
      <c r="Q441" s="356">
        <v>0</v>
      </c>
      <c r="R441" s="356">
        <v>0</v>
      </c>
      <c r="S441" s="356">
        <v>0</v>
      </c>
      <c r="T441" s="366">
        <v>0</v>
      </c>
      <c r="U441" s="356">
        <v>0</v>
      </c>
      <c r="V441" s="371" t="s">
        <v>112</v>
      </c>
      <c r="W441" s="177">
        <v>1189.4000000000001</v>
      </c>
      <c r="X441" s="356">
        <f t="shared" ref="X441:X448" si="814">ROUND(IF(V441="СК",3856.74,3886.86)*W441,2)</f>
        <v>4587206.5599999996</v>
      </c>
      <c r="Y441" s="177">
        <v>0</v>
      </c>
      <c r="Z441" s="177">
        <v>0</v>
      </c>
      <c r="AA441" s="177">
        <v>0</v>
      </c>
      <c r="AB441" s="177">
        <v>0</v>
      </c>
      <c r="AC441" s="177">
        <v>0</v>
      </c>
      <c r="AD441" s="177">
        <v>0</v>
      </c>
      <c r="AE441" s="177">
        <v>0</v>
      </c>
      <c r="AF441" s="177">
        <v>0</v>
      </c>
      <c r="AG441" s="177">
        <v>0</v>
      </c>
      <c r="AH441" s="177">
        <v>0</v>
      </c>
      <c r="AI441" s="177">
        <v>0</v>
      </c>
      <c r="AJ441" s="177">
        <f t="shared" ref="AJ441:AJ445" si="815">ROUND(X441/95.5*3,2)</f>
        <v>144100.73000000001</v>
      </c>
      <c r="AK441" s="177">
        <f t="shared" ref="AK441:AK448" si="816">ROUND(X441/95.5*1.5,2)</f>
        <v>72050.36</v>
      </c>
      <c r="AL441" s="177">
        <v>0</v>
      </c>
      <c r="AN441" s="138" t="e">
        <f>I441/#REF!</f>
        <v>#REF!</v>
      </c>
      <c r="AO441" s="138" t="e">
        <f t="shared" si="784"/>
        <v>#DIV/0!</v>
      </c>
      <c r="AP441" s="138" t="e">
        <f t="shared" si="785"/>
        <v>#DIV/0!</v>
      </c>
      <c r="AQ441" s="138" t="e">
        <f t="shared" si="786"/>
        <v>#DIV/0!</v>
      </c>
      <c r="AR441" s="138" t="e">
        <f t="shared" si="787"/>
        <v>#DIV/0!</v>
      </c>
      <c r="AS441" s="138" t="e">
        <f t="shared" si="788"/>
        <v>#DIV/0!</v>
      </c>
      <c r="AT441" s="138" t="e">
        <f t="shared" si="789"/>
        <v>#DIV/0!</v>
      </c>
      <c r="AU441" s="138">
        <f t="shared" si="790"/>
        <v>3856.7400033630397</v>
      </c>
      <c r="AV441" s="138" t="e">
        <f t="shared" si="791"/>
        <v>#DIV/0!</v>
      </c>
      <c r="AW441" s="138" t="e">
        <f t="shared" si="792"/>
        <v>#DIV/0!</v>
      </c>
      <c r="AX441" s="138" t="e">
        <f t="shared" si="793"/>
        <v>#DIV/0!</v>
      </c>
      <c r="AY441" s="138" t="e">
        <f>AI441/#REF!</f>
        <v>#REF!</v>
      </c>
      <c r="AZ441" s="138">
        <v>766.59</v>
      </c>
      <c r="BA441" s="138">
        <v>2173.62</v>
      </c>
      <c r="BB441" s="138">
        <v>891.36</v>
      </c>
      <c r="BC441" s="138">
        <v>860.72</v>
      </c>
      <c r="BD441" s="138">
        <v>1699.83</v>
      </c>
      <c r="BE441" s="138">
        <v>1134.04</v>
      </c>
      <c r="BF441" s="138">
        <v>2338035</v>
      </c>
      <c r="BG441" s="138">
        <f t="shared" si="794"/>
        <v>4644</v>
      </c>
      <c r="BH441" s="138">
        <v>9186</v>
      </c>
      <c r="BI441" s="138">
        <v>3559.09</v>
      </c>
      <c r="BJ441" s="138">
        <v>6295.55</v>
      </c>
      <c r="BK441" s="138">
        <f t="shared" si="766"/>
        <v>934101.09</v>
      </c>
      <c r="BL441" s="139" t="e">
        <f t="shared" si="795"/>
        <v>#REF!</v>
      </c>
      <c r="BM441" s="139" t="e">
        <f t="shared" si="796"/>
        <v>#DIV/0!</v>
      </c>
      <c r="BN441" s="139" t="e">
        <f t="shared" si="797"/>
        <v>#DIV/0!</v>
      </c>
      <c r="BO441" s="139" t="e">
        <f t="shared" si="798"/>
        <v>#DIV/0!</v>
      </c>
      <c r="BP441" s="139" t="e">
        <f t="shared" si="799"/>
        <v>#DIV/0!</v>
      </c>
      <c r="BQ441" s="139" t="e">
        <f t="shared" si="800"/>
        <v>#DIV/0!</v>
      </c>
      <c r="BR441" s="139" t="e">
        <f t="shared" si="801"/>
        <v>#DIV/0!</v>
      </c>
      <c r="BS441" s="139" t="str">
        <f t="shared" si="802"/>
        <v xml:space="preserve"> </v>
      </c>
      <c r="BT441" s="139" t="e">
        <f t="shared" si="803"/>
        <v>#DIV/0!</v>
      </c>
      <c r="BU441" s="139" t="e">
        <f t="shared" si="804"/>
        <v>#DIV/0!</v>
      </c>
      <c r="BV441" s="139" t="e">
        <f t="shared" si="805"/>
        <v>#DIV/0!</v>
      </c>
      <c r="BW441" s="139" t="e">
        <f t="shared" si="806"/>
        <v>#REF!</v>
      </c>
      <c r="BY441" s="140">
        <f t="shared" si="807"/>
        <v>3.0000000104093849</v>
      </c>
      <c r="BZ441" s="141">
        <f t="shared" si="808"/>
        <v>1.4999999011108405</v>
      </c>
      <c r="CA441" s="142">
        <f t="shared" si="809"/>
        <v>4038.4712039683873</v>
      </c>
      <c r="CB441" s="138">
        <f t="shared" si="810"/>
        <v>4852.9799999999996</v>
      </c>
      <c r="CC441" s="143" t="str">
        <f t="shared" si="811"/>
        <v xml:space="preserve"> </v>
      </c>
      <c r="CD441" s="146">
        <f>CA441-CB441</f>
        <v>-814.50879603161229</v>
      </c>
    </row>
    <row r="442" spans="1:82" s="137" customFormat="1" ht="12" customHeight="1">
      <c r="A442" s="360">
        <v>126</v>
      </c>
      <c r="B442" s="380" t="s">
        <v>273</v>
      </c>
      <c r="C442" s="383"/>
      <c r="D442" s="370"/>
      <c r="E442" s="384"/>
      <c r="F442" s="384"/>
      <c r="G442" s="362">
        <f t="shared" si="812"/>
        <v>3084584.3</v>
      </c>
      <c r="H442" s="356">
        <f t="shared" si="813"/>
        <v>0</v>
      </c>
      <c r="I442" s="365">
        <v>0</v>
      </c>
      <c r="J442" s="365">
        <v>0</v>
      </c>
      <c r="K442" s="365">
        <v>0</v>
      </c>
      <c r="L442" s="365">
        <v>0</v>
      </c>
      <c r="M442" s="365">
        <v>0</v>
      </c>
      <c r="N442" s="356">
        <v>0</v>
      </c>
      <c r="O442" s="356">
        <v>0</v>
      </c>
      <c r="P442" s="356">
        <v>0</v>
      </c>
      <c r="Q442" s="356">
        <v>0</v>
      </c>
      <c r="R442" s="356">
        <v>0</v>
      </c>
      <c r="S442" s="356">
        <v>0</v>
      </c>
      <c r="T442" s="366">
        <v>0</v>
      </c>
      <c r="U442" s="356">
        <v>0</v>
      </c>
      <c r="V442" s="371" t="s">
        <v>112</v>
      </c>
      <c r="W442" s="177">
        <v>763.8</v>
      </c>
      <c r="X442" s="356">
        <f t="shared" si="814"/>
        <v>2945778.01</v>
      </c>
      <c r="Y442" s="177">
        <v>0</v>
      </c>
      <c r="Z442" s="177">
        <v>0</v>
      </c>
      <c r="AA442" s="177">
        <v>0</v>
      </c>
      <c r="AB442" s="177">
        <v>0</v>
      </c>
      <c r="AC442" s="177">
        <v>0</v>
      </c>
      <c r="AD442" s="177">
        <v>0</v>
      </c>
      <c r="AE442" s="177">
        <v>0</v>
      </c>
      <c r="AF442" s="177">
        <v>0</v>
      </c>
      <c r="AG442" s="177">
        <v>0</v>
      </c>
      <c r="AH442" s="177">
        <v>0</v>
      </c>
      <c r="AI442" s="177">
        <v>0</v>
      </c>
      <c r="AJ442" s="177">
        <f t="shared" si="815"/>
        <v>92537.53</v>
      </c>
      <c r="AK442" s="177">
        <f t="shared" si="816"/>
        <v>46268.76</v>
      </c>
      <c r="AL442" s="177">
        <v>0</v>
      </c>
      <c r="AN442" s="138"/>
      <c r="AO442" s="138"/>
      <c r="AP442" s="138"/>
      <c r="AQ442" s="138"/>
      <c r="AR442" s="138"/>
      <c r="AS442" s="138"/>
      <c r="AT442" s="138"/>
      <c r="AU442" s="138"/>
      <c r="AV442" s="138"/>
      <c r="AW442" s="138"/>
      <c r="AX442" s="138"/>
      <c r="AY442" s="138"/>
      <c r="AZ442" s="138"/>
      <c r="BA442" s="138"/>
      <c r="BB442" s="138"/>
      <c r="BC442" s="138"/>
      <c r="BD442" s="138"/>
      <c r="BE442" s="138"/>
      <c r="BF442" s="138"/>
      <c r="BG442" s="138"/>
      <c r="BH442" s="138"/>
      <c r="BI442" s="138"/>
      <c r="BJ442" s="138"/>
      <c r="BK442" s="138"/>
      <c r="BL442" s="139"/>
      <c r="BM442" s="139"/>
      <c r="BN442" s="139"/>
      <c r="BO442" s="139"/>
      <c r="BP442" s="139"/>
      <c r="BQ442" s="139"/>
      <c r="BR442" s="139"/>
      <c r="BS442" s="139"/>
      <c r="BT442" s="139"/>
      <c r="BU442" s="139"/>
      <c r="BV442" s="139"/>
      <c r="BW442" s="139"/>
      <c r="BY442" s="140"/>
      <c r="BZ442" s="141"/>
      <c r="CA442" s="142"/>
      <c r="CB442" s="138"/>
      <c r="CC442" s="143"/>
      <c r="CD442" s="146"/>
    </row>
    <row r="443" spans="1:82" s="137" customFormat="1" ht="12" customHeight="1">
      <c r="A443" s="360">
        <v>127</v>
      </c>
      <c r="B443" s="380" t="s">
        <v>673</v>
      </c>
      <c r="C443" s="383"/>
      <c r="D443" s="370"/>
      <c r="E443" s="384"/>
      <c r="F443" s="384"/>
      <c r="G443" s="362">
        <f t="shared" si="812"/>
        <v>2457409.73</v>
      </c>
      <c r="H443" s="356">
        <f t="shared" si="813"/>
        <v>0</v>
      </c>
      <c r="I443" s="365">
        <v>0</v>
      </c>
      <c r="J443" s="365">
        <v>0</v>
      </c>
      <c r="K443" s="365">
        <v>0</v>
      </c>
      <c r="L443" s="365">
        <v>0</v>
      </c>
      <c r="M443" s="365">
        <v>0</v>
      </c>
      <c r="N443" s="356">
        <v>0</v>
      </c>
      <c r="O443" s="356">
        <v>0</v>
      </c>
      <c r="P443" s="356">
        <v>0</v>
      </c>
      <c r="Q443" s="356">
        <v>0</v>
      </c>
      <c r="R443" s="356">
        <v>0</v>
      </c>
      <c r="S443" s="356">
        <v>0</v>
      </c>
      <c r="T443" s="366">
        <v>0</v>
      </c>
      <c r="U443" s="356">
        <v>0</v>
      </c>
      <c r="V443" s="371" t="s">
        <v>112</v>
      </c>
      <c r="W443" s="177">
        <v>608.5</v>
      </c>
      <c r="X443" s="356">
        <f t="shared" si="814"/>
        <v>2346826.29</v>
      </c>
      <c r="Y443" s="177">
        <v>0</v>
      </c>
      <c r="Z443" s="177">
        <v>0</v>
      </c>
      <c r="AA443" s="177">
        <v>0</v>
      </c>
      <c r="AB443" s="177">
        <v>0</v>
      </c>
      <c r="AC443" s="177">
        <v>0</v>
      </c>
      <c r="AD443" s="177">
        <v>0</v>
      </c>
      <c r="AE443" s="177">
        <v>0</v>
      </c>
      <c r="AF443" s="177">
        <v>0</v>
      </c>
      <c r="AG443" s="177">
        <v>0</v>
      </c>
      <c r="AH443" s="177">
        <v>0</v>
      </c>
      <c r="AI443" s="177">
        <v>0</v>
      </c>
      <c r="AJ443" s="177">
        <f t="shared" si="815"/>
        <v>73722.289999999994</v>
      </c>
      <c r="AK443" s="177">
        <f t="shared" si="816"/>
        <v>36861.15</v>
      </c>
      <c r="AL443" s="177">
        <v>0</v>
      </c>
      <c r="AN443" s="138"/>
      <c r="AO443" s="138"/>
      <c r="AP443" s="138"/>
      <c r="AQ443" s="138"/>
      <c r="AR443" s="138"/>
      <c r="AS443" s="138"/>
      <c r="AT443" s="138"/>
      <c r="AU443" s="138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8"/>
      <c r="BF443" s="138"/>
      <c r="BG443" s="138"/>
      <c r="BH443" s="138"/>
      <c r="BI443" s="138"/>
      <c r="BJ443" s="138"/>
      <c r="BK443" s="138"/>
      <c r="BL443" s="139"/>
      <c r="BM443" s="139"/>
      <c r="BN443" s="139"/>
      <c r="BO443" s="139"/>
      <c r="BP443" s="139"/>
      <c r="BQ443" s="139"/>
      <c r="BR443" s="139"/>
      <c r="BS443" s="139"/>
      <c r="BT443" s="139"/>
      <c r="BU443" s="139"/>
      <c r="BV443" s="139"/>
      <c r="BW443" s="139"/>
      <c r="BY443" s="140"/>
      <c r="BZ443" s="141"/>
      <c r="CA443" s="142"/>
      <c r="CB443" s="138"/>
      <c r="CC443" s="143"/>
      <c r="CD443" s="146"/>
    </row>
    <row r="444" spans="1:82" s="137" customFormat="1" ht="12" customHeight="1">
      <c r="A444" s="360">
        <v>128</v>
      </c>
      <c r="B444" s="380" t="s">
        <v>674</v>
      </c>
      <c r="C444" s="383"/>
      <c r="D444" s="370"/>
      <c r="E444" s="384"/>
      <c r="F444" s="384"/>
      <c r="G444" s="362">
        <f t="shared" si="812"/>
        <v>2405717.2999999998</v>
      </c>
      <c r="H444" s="356">
        <f t="shared" si="813"/>
        <v>0</v>
      </c>
      <c r="I444" s="365">
        <v>0</v>
      </c>
      <c r="J444" s="365">
        <v>0</v>
      </c>
      <c r="K444" s="365">
        <v>0</v>
      </c>
      <c r="L444" s="365">
        <v>0</v>
      </c>
      <c r="M444" s="365">
        <v>0</v>
      </c>
      <c r="N444" s="356">
        <v>0</v>
      </c>
      <c r="O444" s="356">
        <v>0</v>
      </c>
      <c r="P444" s="356">
        <v>0</v>
      </c>
      <c r="Q444" s="356">
        <v>0</v>
      </c>
      <c r="R444" s="356">
        <v>0</v>
      </c>
      <c r="S444" s="356">
        <v>0</v>
      </c>
      <c r="T444" s="366">
        <v>0</v>
      </c>
      <c r="U444" s="356">
        <v>0</v>
      </c>
      <c r="V444" s="371" t="s">
        <v>112</v>
      </c>
      <c r="W444" s="177">
        <v>595.70000000000005</v>
      </c>
      <c r="X444" s="356">
        <f t="shared" si="814"/>
        <v>2297460.02</v>
      </c>
      <c r="Y444" s="177">
        <v>0</v>
      </c>
      <c r="Z444" s="177">
        <v>0</v>
      </c>
      <c r="AA444" s="177">
        <v>0</v>
      </c>
      <c r="AB444" s="177">
        <v>0</v>
      </c>
      <c r="AC444" s="177">
        <v>0</v>
      </c>
      <c r="AD444" s="177">
        <v>0</v>
      </c>
      <c r="AE444" s="177">
        <v>0</v>
      </c>
      <c r="AF444" s="177">
        <v>0</v>
      </c>
      <c r="AG444" s="177">
        <v>0</v>
      </c>
      <c r="AH444" s="177">
        <v>0</v>
      </c>
      <c r="AI444" s="177">
        <v>0</v>
      </c>
      <c r="AJ444" s="177">
        <f t="shared" si="815"/>
        <v>72171.520000000004</v>
      </c>
      <c r="AK444" s="177">
        <f t="shared" si="816"/>
        <v>36085.760000000002</v>
      </c>
      <c r="AL444" s="177">
        <v>0</v>
      </c>
      <c r="AN444" s="138"/>
      <c r="AO444" s="138"/>
      <c r="AP444" s="138"/>
      <c r="AQ444" s="138"/>
      <c r="AR444" s="138"/>
      <c r="AS444" s="138"/>
      <c r="AT444" s="138"/>
      <c r="AU444" s="138"/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8"/>
      <c r="BF444" s="138"/>
      <c r="BG444" s="138"/>
      <c r="BH444" s="138"/>
      <c r="BI444" s="138"/>
      <c r="BJ444" s="138"/>
      <c r="BK444" s="138"/>
      <c r="BL444" s="139"/>
      <c r="BM444" s="139"/>
      <c r="BN444" s="139"/>
      <c r="BO444" s="139"/>
      <c r="BP444" s="139"/>
      <c r="BQ444" s="139"/>
      <c r="BR444" s="139"/>
      <c r="BS444" s="139"/>
      <c r="BT444" s="139"/>
      <c r="BU444" s="139"/>
      <c r="BV444" s="139"/>
      <c r="BW444" s="139"/>
      <c r="BY444" s="140"/>
      <c r="BZ444" s="141"/>
      <c r="CA444" s="142"/>
      <c r="CB444" s="138"/>
      <c r="CC444" s="143"/>
      <c r="CD444" s="146"/>
    </row>
    <row r="445" spans="1:82" s="137" customFormat="1" ht="12" customHeight="1">
      <c r="A445" s="360">
        <v>129</v>
      </c>
      <c r="B445" s="380" t="s">
        <v>677</v>
      </c>
      <c r="C445" s="383"/>
      <c r="D445" s="370"/>
      <c r="E445" s="384"/>
      <c r="F445" s="384"/>
      <c r="G445" s="362">
        <f t="shared" si="812"/>
        <v>3345141.6</v>
      </c>
      <c r="H445" s="356">
        <f t="shared" si="813"/>
        <v>0</v>
      </c>
      <c r="I445" s="365">
        <v>0</v>
      </c>
      <c r="J445" s="365">
        <v>0</v>
      </c>
      <c r="K445" s="365">
        <v>0</v>
      </c>
      <c r="L445" s="365">
        <v>0</v>
      </c>
      <c r="M445" s="365">
        <v>0</v>
      </c>
      <c r="N445" s="356">
        <v>0</v>
      </c>
      <c r="O445" s="356">
        <v>0</v>
      </c>
      <c r="P445" s="356">
        <v>0</v>
      </c>
      <c r="Q445" s="356">
        <v>0</v>
      </c>
      <c r="R445" s="356">
        <v>0</v>
      </c>
      <c r="S445" s="356">
        <v>0</v>
      </c>
      <c r="T445" s="366">
        <v>0</v>
      </c>
      <c r="U445" s="356">
        <v>0</v>
      </c>
      <c r="V445" s="371" t="s">
        <v>111</v>
      </c>
      <c r="W445" s="177">
        <v>821.9</v>
      </c>
      <c r="X445" s="356">
        <f t="shared" si="814"/>
        <v>3194610.23</v>
      </c>
      <c r="Y445" s="177">
        <v>0</v>
      </c>
      <c r="Z445" s="177">
        <v>0</v>
      </c>
      <c r="AA445" s="177">
        <v>0</v>
      </c>
      <c r="AB445" s="177">
        <v>0</v>
      </c>
      <c r="AC445" s="177">
        <v>0</v>
      </c>
      <c r="AD445" s="177">
        <v>0</v>
      </c>
      <c r="AE445" s="177">
        <v>0</v>
      </c>
      <c r="AF445" s="177">
        <v>0</v>
      </c>
      <c r="AG445" s="177">
        <v>0</v>
      </c>
      <c r="AH445" s="177">
        <v>0</v>
      </c>
      <c r="AI445" s="177">
        <v>0</v>
      </c>
      <c r="AJ445" s="177">
        <f t="shared" si="815"/>
        <v>100354.25</v>
      </c>
      <c r="AK445" s="177">
        <f t="shared" si="816"/>
        <v>50177.120000000003</v>
      </c>
      <c r="AL445" s="177">
        <v>0</v>
      </c>
      <c r="AN445" s="138"/>
      <c r="AO445" s="138"/>
      <c r="AP445" s="138"/>
      <c r="AQ445" s="138"/>
      <c r="AR445" s="138"/>
      <c r="AS445" s="138"/>
      <c r="AT445" s="138"/>
      <c r="AU445" s="138"/>
      <c r="AV445" s="138"/>
      <c r="AW445" s="138"/>
      <c r="AX445" s="138"/>
      <c r="AY445" s="138"/>
      <c r="AZ445" s="138"/>
      <c r="BA445" s="138"/>
      <c r="BB445" s="138"/>
      <c r="BC445" s="138"/>
      <c r="BD445" s="138"/>
      <c r="BE445" s="138"/>
      <c r="BF445" s="138"/>
      <c r="BG445" s="138"/>
      <c r="BH445" s="138"/>
      <c r="BI445" s="138"/>
      <c r="BJ445" s="138"/>
      <c r="BK445" s="138"/>
      <c r="BL445" s="139"/>
      <c r="BM445" s="139"/>
      <c r="BN445" s="139"/>
      <c r="BO445" s="139"/>
      <c r="BP445" s="139"/>
      <c r="BQ445" s="139"/>
      <c r="BR445" s="139"/>
      <c r="BS445" s="139"/>
      <c r="BT445" s="139"/>
      <c r="BU445" s="139"/>
      <c r="BV445" s="139"/>
      <c r="BW445" s="139"/>
      <c r="BY445" s="140"/>
      <c r="BZ445" s="141"/>
      <c r="CA445" s="142"/>
      <c r="CB445" s="138"/>
      <c r="CC445" s="143"/>
      <c r="CD445" s="146"/>
    </row>
    <row r="446" spans="1:82" s="137" customFormat="1" ht="12" customHeight="1">
      <c r="A446" s="360">
        <v>130</v>
      </c>
      <c r="B446" s="380" t="s">
        <v>680</v>
      </c>
      <c r="C446" s="383"/>
      <c r="D446" s="370"/>
      <c r="E446" s="384"/>
      <c r="F446" s="384"/>
      <c r="G446" s="362">
        <f t="shared" si="812"/>
        <v>3617258.66</v>
      </c>
      <c r="H446" s="356">
        <f t="shared" si="813"/>
        <v>0</v>
      </c>
      <c r="I446" s="365">
        <v>0</v>
      </c>
      <c r="J446" s="365">
        <v>0</v>
      </c>
      <c r="K446" s="365">
        <v>0</v>
      </c>
      <c r="L446" s="365">
        <v>0</v>
      </c>
      <c r="M446" s="365">
        <v>0</v>
      </c>
      <c r="N446" s="356">
        <v>0</v>
      </c>
      <c r="O446" s="356">
        <v>0</v>
      </c>
      <c r="P446" s="356">
        <v>0</v>
      </c>
      <c r="Q446" s="356">
        <v>0</v>
      </c>
      <c r="R446" s="356">
        <v>0</v>
      </c>
      <c r="S446" s="356">
        <v>0</v>
      </c>
      <c r="T446" s="366">
        <v>0</v>
      </c>
      <c r="U446" s="356">
        <v>0</v>
      </c>
      <c r="V446" s="371" t="s">
        <v>112</v>
      </c>
      <c r="W446" s="177">
        <v>895.7</v>
      </c>
      <c r="X446" s="356">
        <f t="shared" si="814"/>
        <v>3454482.02</v>
      </c>
      <c r="Y446" s="177">
        <v>0</v>
      </c>
      <c r="Z446" s="177">
        <v>0</v>
      </c>
      <c r="AA446" s="177">
        <v>0</v>
      </c>
      <c r="AB446" s="177">
        <v>0</v>
      </c>
      <c r="AC446" s="177">
        <v>0</v>
      </c>
      <c r="AD446" s="177">
        <v>0</v>
      </c>
      <c r="AE446" s="177">
        <v>0</v>
      </c>
      <c r="AF446" s="177">
        <v>0</v>
      </c>
      <c r="AG446" s="177">
        <v>0</v>
      </c>
      <c r="AH446" s="177">
        <v>0</v>
      </c>
      <c r="AI446" s="177">
        <v>0</v>
      </c>
      <c r="AJ446" s="177">
        <f>ROUND(X446/95.5*3,2)</f>
        <v>108517.75999999999</v>
      </c>
      <c r="AK446" s="177">
        <f t="shared" si="816"/>
        <v>54258.879999999997</v>
      </c>
      <c r="AL446" s="177">
        <v>0</v>
      </c>
      <c r="AN446" s="138"/>
      <c r="AO446" s="138"/>
      <c r="AP446" s="138"/>
      <c r="AQ446" s="138"/>
      <c r="AR446" s="138"/>
      <c r="AS446" s="138"/>
      <c r="AT446" s="138"/>
      <c r="AU446" s="138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8"/>
      <c r="BF446" s="138"/>
      <c r="BG446" s="138"/>
      <c r="BH446" s="138"/>
      <c r="BI446" s="138"/>
      <c r="BJ446" s="138"/>
      <c r="BK446" s="138"/>
      <c r="BL446" s="139"/>
      <c r="BM446" s="139"/>
      <c r="BN446" s="139"/>
      <c r="BO446" s="139"/>
      <c r="BP446" s="139"/>
      <c r="BQ446" s="139"/>
      <c r="BR446" s="139"/>
      <c r="BS446" s="139"/>
      <c r="BT446" s="139"/>
      <c r="BU446" s="139"/>
      <c r="BV446" s="139"/>
      <c r="BW446" s="139"/>
      <c r="BY446" s="140"/>
      <c r="BZ446" s="141"/>
      <c r="CA446" s="142"/>
      <c r="CB446" s="138"/>
      <c r="CC446" s="143"/>
      <c r="CD446" s="146"/>
    </row>
    <row r="447" spans="1:82" s="173" customFormat="1" ht="12" customHeight="1">
      <c r="A447" s="360">
        <v>131</v>
      </c>
      <c r="B447" s="380" t="s">
        <v>662</v>
      </c>
      <c r="C447" s="381"/>
      <c r="D447" s="370"/>
      <c r="E447" s="382"/>
      <c r="F447" s="382"/>
      <c r="G447" s="362">
        <f t="shared" si="812"/>
        <v>4805780.7300000004</v>
      </c>
      <c r="H447" s="356">
        <f t="shared" si="813"/>
        <v>0</v>
      </c>
      <c r="I447" s="362">
        <v>0</v>
      </c>
      <c r="J447" s="362">
        <v>0</v>
      </c>
      <c r="K447" s="362">
        <v>0</v>
      </c>
      <c r="L447" s="362">
        <v>0</v>
      </c>
      <c r="M447" s="362">
        <v>0</v>
      </c>
      <c r="N447" s="356">
        <v>0</v>
      </c>
      <c r="O447" s="356">
        <v>0</v>
      </c>
      <c r="P447" s="356">
        <v>0</v>
      </c>
      <c r="Q447" s="356">
        <v>0</v>
      </c>
      <c r="R447" s="356">
        <v>0</v>
      </c>
      <c r="S447" s="356">
        <v>0</v>
      </c>
      <c r="T447" s="366">
        <v>0</v>
      </c>
      <c r="U447" s="356">
        <v>0</v>
      </c>
      <c r="V447" s="363" t="s">
        <v>112</v>
      </c>
      <c r="W447" s="356">
        <v>1190</v>
      </c>
      <c r="X447" s="356">
        <f t="shared" si="814"/>
        <v>4589520.5999999996</v>
      </c>
      <c r="Y447" s="356">
        <v>0</v>
      </c>
      <c r="Z447" s="356">
        <v>0</v>
      </c>
      <c r="AA447" s="356">
        <v>0</v>
      </c>
      <c r="AB447" s="356">
        <v>0</v>
      </c>
      <c r="AC447" s="356">
        <v>0</v>
      </c>
      <c r="AD447" s="356">
        <v>0</v>
      </c>
      <c r="AE447" s="356">
        <v>0</v>
      </c>
      <c r="AF447" s="356">
        <v>0</v>
      </c>
      <c r="AG447" s="356">
        <v>0</v>
      </c>
      <c r="AH447" s="356">
        <v>0</v>
      </c>
      <c r="AI447" s="356">
        <v>0</v>
      </c>
      <c r="AJ447" s="177">
        <f t="shared" ref="AJ447:AJ448" si="817">ROUND(X447/95.5*3,2)</f>
        <v>144173.42000000001</v>
      </c>
      <c r="AK447" s="177">
        <f t="shared" si="816"/>
        <v>72086.710000000006</v>
      </c>
      <c r="AL447" s="177">
        <v>0</v>
      </c>
      <c r="AM447" s="172"/>
      <c r="AN447" s="138"/>
      <c r="AO447" s="138"/>
      <c r="AP447" s="138"/>
      <c r="AQ447" s="138"/>
      <c r="AR447" s="138"/>
      <c r="AS447" s="138"/>
      <c r="AT447" s="138"/>
      <c r="AU447" s="138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8"/>
      <c r="BF447" s="138"/>
      <c r="BG447" s="138"/>
      <c r="BH447" s="138"/>
      <c r="BI447" s="138"/>
      <c r="BJ447" s="138"/>
      <c r="BK447" s="138"/>
      <c r="BL447" s="139"/>
      <c r="BM447" s="139"/>
      <c r="BN447" s="139"/>
      <c r="BO447" s="139"/>
      <c r="BP447" s="139"/>
      <c r="BQ447" s="139"/>
      <c r="BR447" s="139"/>
      <c r="BS447" s="139"/>
      <c r="BT447" s="139"/>
      <c r="BU447" s="139"/>
      <c r="BV447" s="139"/>
      <c r="BW447" s="139"/>
      <c r="BY447" s="140"/>
      <c r="BZ447" s="141"/>
      <c r="CA447" s="142"/>
      <c r="CB447" s="138"/>
      <c r="CC447" s="143"/>
    </row>
    <row r="448" spans="1:82" s="173" customFormat="1" ht="12" customHeight="1">
      <c r="A448" s="360">
        <v>132</v>
      </c>
      <c r="B448" s="380" t="s">
        <v>668</v>
      </c>
      <c r="C448" s="381"/>
      <c r="D448" s="370"/>
      <c r="E448" s="382"/>
      <c r="F448" s="382"/>
      <c r="G448" s="362">
        <f t="shared" si="812"/>
        <v>4314211.0999999996</v>
      </c>
      <c r="H448" s="356">
        <f t="shared" si="813"/>
        <v>0</v>
      </c>
      <c r="I448" s="362">
        <v>0</v>
      </c>
      <c r="J448" s="362">
        <v>0</v>
      </c>
      <c r="K448" s="362">
        <v>0</v>
      </c>
      <c r="L448" s="362">
        <v>0</v>
      </c>
      <c r="M448" s="362">
        <v>0</v>
      </c>
      <c r="N448" s="356">
        <v>0</v>
      </c>
      <c r="O448" s="356">
        <v>0</v>
      </c>
      <c r="P448" s="356">
        <v>0</v>
      </c>
      <c r="Q448" s="356">
        <v>0</v>
      </c>
      <c r="R448" s="356">
        <v>0</v>
      </c>
      <c r="S448" s="356">
        <v>0</v>
      </c>
      <c r="T448" s="366">
        <v>0</v>
      </c>
      <c r="U448" s="356">
        <v>0</v>
      </c>
      <c r="V448" s="363" t="s">
        <v>111</v>
      </c>
      <c r="W448" s="356">
        <v>1060</v>
      </c>
      <c r="X448" s="356">
        <f t="shared" si="814"/>
        <v>4120071.6</v>
      </c>
      <c r="Y448" s="356">
        <v>0</v>
      </c>
      <c r="Z448" s="356">
        <v>0</v>
      </c>
      <c r="AA448" s="356">
        <v>0</v>
      </c>
      <c r="AB448" s="356">
        <v>0</v>
      </c>
      <c r="AC448" s="356">
        <v>0</v>
      </c>
      <c r="AD448" s="356">
        <v>0</v>
      </c>
      <c r="AE448" s="356">
        <v>0</v>
      </c>
      <c r="AF448" s="356">
        <v>0</v>
      </c>
      <c r="AG448" s="356">
        <v>0</v>
      </c>
      <c r="AH448" s="356">
        <v>0</v>
      </c>
      <c r="AI448" s="356">
        <v>0</v>
      </c>
      <c r="AJ448" s="177">
        <f t="shared" si="817"/>
        <v>129426.33</v>
      </c>
      <c r="AK448" s="177">
        <f t="shared" si="816"/>
        <v>64713.17</v>
      </c>
      <c r="AL448" s="177">
        <v>0</v>
      </c>
      <c r="AM448" s="172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9"/>
      <c r="BM448" s="139"/>
      <c r="BN448" s="139"/>
      <c r="BO448" s="139"/>
      <c r="BP448" s="139"/>
      <c r="BQ448" s="139"/>
      <c r="BR448" s="139"/>
      <c r="BS448" s="139"/>
      <c r="BT448" s="139"/>
      <c r="BU448" s="139"/>
      <c r="BV448" s="139"/>
      <c r="BW448" s="139"/>
      <c r="BY448" s="140"/>
      <c r="BZ448" s="141"/>
      <c r="CA448" s="142"/>
      <c r="CB448" s="138"/>
      <c r="CC448" s="143"/>
    </row>
    <row r="449" spans="1:82" s="137" customFormat="1" ht="36" customHeight="1">
      <c r="A449" s="374" t="s">
        <v>38</v>
      </c>
      <c r="B449" s="374"/>
      <c r="C449" s="356">
        <f>SUM(C441:C448)</f>
        <v>977.9</v>
      </c>
      <c r="D449" s="413"/>
      <c r="E449" s="369"/>
      <c r="F449" s="369"/>
      <c r="G449" s="356">
        <f t="shared" ref="G449:M449" si="818">SUM(G441:G448)</f>
        <v>28833461.07</v>
      </c>
      <c r="H449" s="356">
        <f t="shared" si="818"/>
        <v>0</v>
      </c>
      <c r="I449" s="356">
        <f t="shared" si="818"/>
        <v>0</v>
      </c>
      <c r="J449" s="356">
        <f t="shared" si="818"/>
        <v>0</v>
      </c>
      <c r="K449" s="356">
        <f t="shared" si="818"/>
        <v>0</v>
      </c>
      <c r="L449" s="356">
        <f t="shared" si="818"/>
        <v>0</v>
      </c>
      <c r="M449" s="356">
        <f t="shared" si="818"/>
        <v>0</v>
      </c>
      <c r="N449" s="356">
        <v>0</v>
      </c>
      <c r="O449" s="356">
        <f t="shared" ref="O449:U449" si="819">SUM(O441:O448)</f>
        <v>0</v>
      </c>
      <c r="P449" s="356">
        <f t="shared" si="819"/>
        <v>0</v>
      </c>
      <c r="Q449" s="356">
        <f t="shared" si="819"/>
        <v>0</v>
      </c>
      <c r="R449" s="356">
        <f t="shared" si="819"/>
        <v>0</v>
      </c>
      <c r="S449" s="356">
        <f t="shared" si="819"/>
        <v>0</v>
      </c>
      <c r="T449" s="366">
        <f t="shared" si="819"/>
        <v>0</v>
      </c>
      <c r="U449" s="356">
        <f t="shared" si="819"/>
        <v>0</v>
      </c>
      <c r="V449" s="369" t="s">
        <v>68</v>
      </c>
      <c r="W449" s="356">
        <f t="shared" ref="W449:AL449" si="820">SUM(W441:W448)</f>
        <v>7125</v>
      </c>
      <c r="X449" s="356">
        <f t="shared" si="820"/>
        <v>27535955.329999998</v>
      </c>
      <c r="Y449" s="356">
        <f t="shared" si="820"/>
        <v>0</v>
      </c>
      <c r="Z449" s="356">
        <f t="shared" si="820"/>
        <v>0</v>
      </c>
      <c r="AA449" s="356">
        <f t="shared" si="820"/>
        <v>0</v>
      </c>
      <c r="AB449" s="356">
        <f t="shared" si="820"/>
        <v>0</v>
      </c>
      <c r="AC449" s="356">
        <f t="shared" si="820"/>
        <v>0</v>
      </c>
      <c r="AD449" s="356">
        <f t="shared" si="820"/>
        <v>0</v>
      </c>
      <c r="AE449" s="356">
        <f t="shared" si="820"/>
        <v>0</v>
      </c>
      <c r="AF449" s="356">
        <f t="shared" si="820"/>
        <v>0</v>
      </c>
      <c r="AG449" s="356">
        <f t="shared" si="820"/>
        <v>0</v>
      </c>
      <c r="AH449" s="356">
        <f t="shared" si="820"/>
        <v>0</v>
      </c>
      <c r="AI449" s="356">
        <f t="shared" si="820"/>
        <v>0</v>
      </c>
      <c r="AJ449" s="356">
        <f t="shared" si="820"/>
        <v>865003.83</v>
      </c>
      <c r="AK449" s="356">
        <f t="shared" si="820"/>
        <v>432501.91</v>
      </c>
      <c r="AL449" s="356">
        <f t="shared" si="820"/>
        <v>0</v>
      </c>
      <c r="AN449" s="138" t="e">
        <f>I449/#REF!</f>
        <v>#REF!</v>
      </c>
      <c r="AO449" s="138" t="e">
        <f t="shared" si="784"/>
        <v>#DIV/0!</v>
      </c>
      <c r="AP449" s="138" t="e">
        <f t="shared" si="785"/>
        <v>#DIV/0!</v>
      </c>
      <c r="AQ449" s="138" t="e">
        <f t="shared" si="786"/>
        <v>#DIV/0!</v>
      </c>
      <c r="AR449" s="138" t="e">
        <f t="shared" si="787"/>
        <v>#DIV/0!</v>
      </c>
      <c r="AS449" s="138" t="e">
        <f t="shared" si="788"/>
        <v>#DIV/0!</v>
      </c>
      <c r="AT449" s="138" t="e">
        <f t="shared" si="789"/>
        <v>#DIV/0!</v>
      </c>
      <c r="AU449" s="138">
        <f t="shared" si="790"/>
        <v>3864.6954849122803</v>
      </c>
      <c r="AV449" s="138" t="e">
        <f t="shared" si="791"/>
        <v>#DIV/0!</v>
      </c>
      <c r="AW449" s="138" t="e">
        <f t="shared" si="792"/>
        <v>#DIV/0!</v>
      </c>
      <c r="AX449" s="138" t="e">
        <f t="shared" si="793"/>
        <v>#DIV/0!</v>
      </c>
      <c r="AY449" s="138" t="e">
        <f>AI449/#REF!</f>
        <v>#REF!</v>
      </c>
      <c r="AZ449" s="138">
        <v>766.59</v>
      </c>
      <c r="BA449" s="138">
        <v>2173.62</v>
      </c>
      <c r="BB449" s="138">
        <v>891.36</v>
      </c>
      <c r="BC449" s="138">
        <v>860.72</v>
      </c>
      <c r="BD449" s="138">
        <v>1699.83</v>
      </c>
      <c r="BE449" s="138">
        <v>1134.04</v>
      </c>
      <c r="BF449" s="138">
        <v>2338035</v>
      </c>
      <c r="BG449" s="138">
        <f t="shared" si="794"/>
        <v>4644</v>
      </c>
      <c r="BH449" s="138">
        <v>9186</v>
      </c>
      <c r="BI449" s="138">
        <v>3559.09</v>
      </c>
      <c r="BJ449" s="138">
        <v>6295.55</v>
      </c>
      <c r="BK449" s="138">
        <f t="shared" si="766"/>
        <v>934101.09</v>
      </c>
      <c r="BL449" s="139" t="e">
        <f t="shared" si="795"/>
        <v>#REF!</v>
      </c>
      <c r="BM449" s="139" t="e">
        <f t="shared" si="796"/>
        <v>#DIV/0!</v>
      </c>
      <c r="BN449" s="139" t="e">
        <f t="shared" si="797"/>
        <v>#DIV/0!</v>
      </c>
      <c r="BO449" s="139" t="e">
        <f t="shared" si="798"/>
        <v>#DIV/0!</v>
      </c>
      <c r="BP449" s="139" t="e">
        <f t="shared" si="799"/>
        <v>#DIV/0!</v>
      </c>
      <c r="BQ449" s="139" t="e">
        <f t="shared" si="800"/>
        <v>#DIV/0!</v>
      </c>
      <c r="BR449" s="139" t="e">
        <f t="shared" si="801"/>
        <v>#DIV/0!</v>
      </c>
      <c r="BS449" s="139" t="str">
        <f t="shared" si="802"/>
        <v xml:space="preserve"> </v>
      </c>
      <c r="BT449" s="139" t="e">
        <f t="shared" si="803"/>
        <v>#DIV/0!</v>
      </c>
      <c r="BU449" s="139" t="e">
        <f t="shared" si="804"/>
        <v>#DIV/0!</v>
      </c>
      <c r="BV449" s="139" t="e">
        <f t="shared" si="805"/>
        <v>#DIV/0!</v>
      </c>
      <c r="BW449" s="139" t="e">
        <f t="shared" si="806"/>
        <v>#REF!</v>
      </c>
      <c r="BY449" s="140">
        <f t="shared" si="807"/>
        <v>2.9999999927167948</v>
      </c>
      <c r="BZ449" s="141">
        <f t="shared" si="808"/>
        <v>1.4999999790174339</v>
      </c>
      <c r="CA449" s="142">
        <f t="shared" si="809"/>
        <v>4046.8015536842104</v>
      </c>
      <c r="CB449" s="138">
        <f t="shared" si="810"/>
        <v>4852.9799999999996</v>
      </c>
      <c r="CC449" s="143" t="str">
        <f t="shared" si="811"/>
        <v xml:space="preserve"> </v>
      </c>
    </row>
    <row r="450" spans="1:82" s="137" customFormat="1" ht="12" customHeight="1">
      <c r="A450" s="358" t="s">
        <v>40</v>
      </c>
      <c r="B450" s="359"/>
      <c r="C450" s="359"/>
      <c r="D450" s="359"/>
      <c r="E450" s="359"/>
      <c r="F450" s="359"/>
      <c r="G450" s="359"/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  <c r="Y450" s="359"/>
      <c r="Z450" s="359"/>
      <c r="AA450" s="359"/>
      <c r="AB450" s="359"/>
      <c r="AC450" s="359"/>
      <c r="AD450" s="359"/>
      <c r="AE450" s="359"/>
      <c r="AF450" s="359"/>
      <c r="AG450" s="359"/>
      <c r="AH450" s="359"/>
      <c r="AI450" s="359"/>
      <c r="AJ450" s="359"/>
      <c r="AK450" s="359"/>
      <c r="AL450" s="434"/>
      <c r="AN450" s="138" t="e">
        <f>I450/#REF!</f>
        <v>#REF!</v>
      </c>
      <c r="AO450" s="138" t="e">
        <f t="shared" si="784"/>
        <v>#DIV/0!</v>
      </c>
      <c r="AP450" s="138" t="e">
        <f t="shared" si="785"/>
        <v>#DIV/0!</v>
      </c>
      <c r="AQ450" s="138" t="e">
        <f t="shared" si="786"/>
        <v>#DIV/0!</v>
      </c>
      <c r="AR450" s="138" t="e">
        <f t="shared" si="787"/>
        <v>#DIV/0!</v>
      </c>
      <c r="AS450" s="138" t="e">
        <f t="shared" si="788"/>
        <v>#DIV/0!</v>
      </c>
      <c r="AT450" s="138" t="e">
        <f t="shared" si="789"/>
        <v>#DIV/0!</v>
      </c>
      <c r="AU450" s="138" t="e">
        <f t="shared" si="790"/>
        <v>#DIV/0!</v>
      </c>
      <c r="AV450" s="138" t="e">
        <f t="shared" si="791"/>
        <v>#DIV/0!</v>
      </c>
      <c r="AW450" s="138" t="e">
        <f t="shared" si="792"/>
        <v>#DIV/0!</v>
      </c>
      <c r="AX450" s="138" t="e">
        <f t="shared" si="793"/>
        <v>#DIV/0!</v>
      </c>
      <c r="AY450" s="138" t="e">
        <f>AI450/#REF!</f>
        <v>#REF!</v>
      </c>
      <c r="AZ450" s="138">
        <v>766.59</v>
      </c>
      <c r="BA450" s="138">
        <v>2173.62</v>
      </c>
      <c r="BB450" s="138">
        <v>891.36</v>
      </c>
      <c r="BC450" s="138">
        <v>860.72</v>
      </c>
      <c r="BD450" s="138">
        <v>1699.83</v>
      </c>
      <c r="BE450" s="138">
        <v>1134.04</v>
      </c>
      <c r="BF450" s="138">
        <v>2338035</v>
      </c>
      <c r="BG450" s="138">
        <f t="shared" si="794"/>
        <v>4644</v>
      </c>
      <c r="BH450" s="138">
        <v>9186</v>
      </c>
      <c r="BI450" s="138">
        <v>3559.09</v>
      </c>
      <c r="BJ450" s="138">
        <v>6295.55</v>
      </c>
      <c r="BK450" s="138">
        <f t="shared" si="766"/>
        <v>934101.09</v>
      </c>
      <c r="BL450" s="139" t="e">
        <f t="shared" si="795"/>
        <v>#REF!</v>
      </c>
      <c r="BM450" s="139" t="e">
        <f t="shared" si="796"/>
        <v>#DIV/0!</v>
      </c>
      <c r="BN450" s="139" t="e">
        <f t="shared" si="797"/>
        <v>#DIV/0!</v>
      </c>
      <c r="BO450" s="139" t="e">
        <f t="shared" si="798"/>
        <v>#DIV/0!</v>
      </c>
      <c r="BP450" s="139" t="e">
        <f t="shared" si="799"/>
        <v>#DIV/0!</v>
      </c>
      <c r="BQ450" s="139" t="e">
        <f t="shared" si="800"/>
        <v>#DIV/0!</v>
      </c>
      <c r="BR450" s="139" t="e">
        <f t="shared" si="801"/>
        <v>#DIV/0!</v>
      </c>
      <c r="BS450" s="139" t="e">
        <f t="shared" si="802"/>
        <v>#DIV/0!</v>
      </c>
      <c r="BT450" s="139" t="e">
        <f t="shared" si="803"/>
        <v>#DIV/0!</v>
      </c>
      <c r="BU450" s="139" t="e">
        <f t="shared" si="804"/>
        <v>#DIV/0!</v>
      </c>
      <c r="BV450" s="139" t="e">
        <f t="shared" si="805"/>
        <v>#DIV/0!</v>
      </c>
      <c r="BW450" s="139" t="e">
        <f t="shared" si="806"/>
        <v>#REF!</v>
      </c>
      <c r="BY450" s="140" t="e">
        <f t="shared" si="807"/>
        <v>#DIV/0!</v>
      </c>
      <c r="BZ450" s="141" t="e">
        <f t="shared" si="808"/>
        <v>#DIV/0!</v>
      </c>
      <c r="CA450" s="142" t="e">
        <f t="shared" si="809"/>
        <v>#DIV/0!</v>
      </c>
      <c r="CB450" s="138">
        <f t="shared" si="810"/>
        <v>4852.9799999999996</v>
      </c>
      <c r="CC450" s="143" t="e">
        <f t="shared" si="811"/>
        <v>#DIV/0!</v>
      </c>
    </row>
    <row r="451" spans="1:82" s="137" customFormat="1" ht="12" customHeight="1">
      <c r="A451" s="360">
        <v>133</v>
      </c>
      <c r="B451" s="395" t="s">
        <v>275</v>
      </c>
      <c r="C451" s="449">
        <v>4065.4</v>
      </c>
      <c r="D451" s="370"/>
      <c r="E451" s="450"/>
      <c r="F451" s="450"/>
      <c r="G451" s="362">
        <f t="shared" ref="G451:G454" si="821">ROUND(H451+U451+X451+Z451+AB451+AD451+AF451+AH451+AI451+AJ451+AK451+AL451,2)</f>
        <v>6878317.7000000002</v>
      </c>
      <c r="H451" s="356">
        <f t="shared" ref="H451:H454" si="822">I451+K451+M451+O451+Q451+S451</f>
        <v>0</v>
      </c>
      <c r="I451" s="365">
        <v>0</v>
      </c>
      <c r="J451" s="365">
        <v>0</v>
      </c>
      <c r="K451" s="365">
        <v>0</v>
      </c>
      <c r="L451" s="365">
        <v>0</v>
      </c>
      <c r="M451" s="365">
        <v>0</v>
      </c>
      <c r="N451" s="356">
        <v>0</v>
      </c>
      <c r="O451" s="356">
        <v>0</v>
      </c>
      <c r="P451" s="356">
        <v>0</v>
      </c>
      <c r="Q451" s="356">
        <v>0</v>
      </c>
      <c r="R451" s="356">
        <v>0</v>
      </c>
      <c r="S451" s="356">
        <v>0</v>
      </c>
      <c r="T451" s="366">
        <v>0</v>
      </c>
      <c r="U451" s="356">
        <v>0</v>
      </c>
      <c r="V451" s="371" t="s">
        <v>111</v>
      </c>
      <c r="W451" s="177">
        <v>1690</v>
      </c>
      <c r="X451" s="356">
        <f t="shared" ref="X451" si="823">ROUND(IF(V451="СК",3856.74,3886.86)*W451,2)</f>
        <v>6568793.4000000004</v>
      </c>
      <c r="Y451" s="177">
        <v>0</v>
      </c>
      <c r="Z451" s="177">
        <v>0</v>
      </c>
      <c r="AA451" s="177">
        <v>0</v>
      </c>
      <c r="AB451" s="177">
        <v>0</v>
      </c>
      <c r="AC451" s="177">
        <v>0</v>
      </c>
      <c r="AD451" s="177">
        <v>0</v>
      </c>
      <c r="AE451" s="177">
        <v>0</v>
      </c>
      <c r="AF451" s="177">
        <v>0</v>
      </c>
      <c r="AG451" s="177">
        <v>0</v>
      </c>
      <c r="AH451" s="177">
        <v>0</v>
      </c>
      <c r="AI451" s="177">
        <v>0</v>
      </c>
      <c r="AJ451" s="177">
        <f t="shared" ref="AJ451" si="824">ROUND(X451/95.5*3,2)</f>
        <v>206349.53</v>
      </c>
      <c r="AK451" s="177">
        <f t="shared" ref="AK451" si="825">ROUND(X451/95.5*1.5,2)</f>
        <v>103174.77</v>
      </c>
      <c r="AL451" s="177">
        <v>0</v>
      </c>
      <c r="AN451" s="138" t="e">
        <f>I451/#REF!</f>
        <v>#REF!</v>
      </c>
      <c r="AO451" s="138" t="e">
        <f t="shared" si="784"/>
        <v>#DIV/0!</v>
      </c>
      <c r="AP451" s="138" t="e">
        <f t="shared" si="785"/>
        <v>#DIV/0!</v>
      </c>
      <c r="AQ451" s="138" t="e">
        <f t="shared" si="786"/>
        <v>#DIV/0!</v>
      </c>
      <c r="AR451" s="138" t="e">
        <f t="shared" si="787"/>
        <v>#DIV/0!</v>
      </c>
      <c r="AS451" s="138" t="e">
        <f t="shared" si="788"/>
        <v>#DIV/0!</v>
      </c>
      <c r="AT451" s="138" t="e">
        <f t="shared" si="789"/>
        <v>#DIV/0!</v>
      </c>
      <c r="AU451" s="138">
        <f t="shared" si="790"/>
        <v>3886.86</v>
      </c>
      <c r="AV451" s="138" t="e">
        <f t="shared" si="791"/>
        <v>#DIV/0!</v>
      </c>
      <c r="AW451" s="138" t="e">
        <f t="shared" si="792"/>
        <v>#DIV/0!</v>
      </c>
      <c r="AX451" s="138" t="e">
        <f t="shared" si="793"/>
        <v>#DIV/0!</v>
      </c>
      <c r="AY451" s="138" t="e">
        <f>AI451/#REF!</f>
        <v>#REF!</v>
      </c>
      <c r="AZ451" s="138">
        <v>766.59</v>
      </c>
      <c r="BA451" s="138">
        <v>2173.62</v>
      </c>
      <c r="BB451" s="138">
        <v>891.36</v>
      </c>
      <c r="BC451" s="138">
        <v>860.72</v>
      </c>
      <c r="BD451" s="138">
        <v>1699.83</v>
      </c>
      <c r="BE451" s="138">
        <v>1134.04</v>
      </c>
      <c r="BF451" s="138">
        <v>2338035</v>
      </c>
      <c r="BG451" s="138">
        <f t="shared" si="794"/>
        <v>4837.9799999999996</v>
      </c>
      <c r="BH451" s="138">
        <v>9186</v>
      </c>
      <c r="BI451" s="138">
        <v>3559.09</v>
      </c>
      <c r="BJ451" s="138">
        <v>6295.55</v>
      </c>
      <c r="BK451" s="138">
        <f t="shared" si="766"/>
        <v>934101.09</v>
      </c>
      <c r="BL451" s="139" t="e">
        <f t="shared" si="795"/>
        <v>#REF!</v>
      </c>
      <c r="BM451" s="139" t="e">
        <f t="shared" si="796"/>
        <v>#DIV/0!</v>
      </c>
      <c r="BN451" s="139" t="e">
        <f t="shared" si="797"/>
        <v>#DIV/0!</v>
      </c>
      <c r="BO451" s="139" t="e">
        <f t="shared" si="798"/>
        <v>#DIV/0!</v>
      </c>
      <c r="BP451" s="139" t="e">
        <f t="shared" si="799"/>
        <v>#DIV/0!</v>
      </c>
      <c r="BQ451" s="139" t="e">
        <f t="shared" si="800"/>
        <v>#DIV/0!</v>
      </c>
      <c r="BR451" s="139" t="e">
        <f t="shared" si="801"/>
        <v>#DIV/0!</v>
      </c>
      <c r="BS451" s="139" t="str">
        <f t="shared" si="802"/>
        <v xml:space="preserve"> </v>
      </c>
      <c r="BT451" s="139" t="e">
        <f t="shared" si="803"/>
        <v>#DIV/0!</v>
      </c>
      <c r="BU451" s="139" t="e">
        <f t="shared" si="804"/>
        <v>#DIV/0!</v>
      </c>
      <c r="BV451" s="139" t="e">
        <f t="shared" si="805"/>
        <v>#DIV/0!</v>
      </c>
      <c r="BW451" s="139" t="e">
        <f t="shared" si="806"/>
        <v>#REF!</v>
      </c>
      <c r="BY451" s="140">
        <f t="shared" si="807"/>
        <v>2.9999999854615615</v>
      </c>
      <c r="BZ451" s="141">
        <f t="shared" si="808"/>
        <v>1.5000000654229739</v>
      </c>
      <c r="CA451" s="142">
        <f t="shared" si="809"/>
        <v>4070.0104733727812</v>
      </c>
      <c r="CB451" s="138">
        <f t="shared" si="810"/>
        <v>5055.6899999999996</v>
      </c>
      <c r="CC451" s="143" t="str">
        <f t="shared" si="811"/>
        <v xml:space="preserve"> </v>
      </c>
    </row>
    <row r="452" spans="1:82" s="137" customFormat="1" ht="12" customHeight="1">
      <c r="A452" s="360">
        <v>134</v>
      </c>
      <c r="B452" s="395" t="s">
        <v>276</v>
      </c>
      <c r="C452" s="449">
        <v>1546</v>
      </c>
      <c r="D452" s="370"/>
      <c r="E452" s="450"/>
      <c r="F452" s="450"/>
      <c r="G452" s="362">
        <f t="shared" si="821"/>
        <v>2814993.97</v>
      </c>
      <c r="H452" s="356">
        <f t="shared" si="822"/>
        <v>1820689.98</v>
      </c>
      <c r="I452" s="362">
        <f>ROUND(242.99*'Приложение 1'!J450,2)</f>
        <v>931113.38</v>
      </c>
      <c r="J452" s="365">
        <v>304</v>
      </c>
      <c r="K452" s="365">
        <f>ROUND(J452*1176.73,2)</f>
        <v>357725.92</v>
      </c>
      <c r="L452" s="365">
        <v>52</v>
      </c>
      <c r="M452" s="362">
        <f>ROUND(L452*891.36*0.96,2)</f>
        <v>44496.69</v>
      </c>
      <c r="N452" s="356">
        <v>156</v>
      </c>
      <c r="O452" s="356">
        <f>ROUND(N452*627.71,2)</f>
        <v>97922.76</v>
      </c>
      <c r="P452" s="356">
        <v>150</v>
      </c>
      <c r="Q452" s="356">
        <f>ROUND(P452*1699.83*0.97,2)</f>
        <v>247325.27</v>
      </c>
      <c r="R452" s="356">
        <v>166</v>
      </c>
      <c r="S452" s="356">
        <f>ROUND(R452*856.06,2)</f>
        <v>142105.96</v>
      </c>
      <c r="T452" s="366">
        <v>0</v>
      </c>
      <c r="U452" s="356">
        <v>0</v>
      </c>
      <c r="V452" s="371"/>
      <c r="W452" s="177">
        <v>0</v>
      </c>
      <c r="X452" s="356">
        <v>0</v>
      </c>
      <c r="Y452" s="177">
        <v>0</v>
      </c>
      <c r="Z452" s="177">
        <v>0</v>
      </c>
      <c r="AA452" s="177">
        <v>0</v>
      </c>
      <c r="AB452" s="177">
        <v>0</v>
      </c>
      <c r="AC452" s="177">
        <v>0</v>
      </c>
      <c r="AD452" s="177">
        <v>0</v>
      </c>
      <c r="AE452" s="177">
        <v>0</v>
      </c>
      <c r="AF452" s="177">
        <v>0</v>
      </c>
      <c r="AG452" s="177">
        <v>0</v>
      </c>
      <c r="AH452" s="177">
        <v>0</v>
      </c>
      <c r="AI452" s="177">
        <f>ROUND(348476.71+89876.55+429276,2)</f>
        <v>867629.26</v>
      </c>
      <c r="AJ452" s="177">
        <f>ROUND((X452+H452+AI452)/95.5*3,2)</f>
        <v>84449.82</v>
      </c>
      <c r="AK452" s="177">
        <f>ROUND((X452+H452+AI452)/95.5*1.5,2)</f>
        <v>42224.91</v>
      </c>
      <c r="AL452" s="177">
        <v>0</v>
      </c>
      <c r="AN452" s="138" t="e">
        <f>I452/#REF!</f>
        <v>#REF!</v>
      </c>
      <c r="AO452" s="138">
        <f t="shared" si="784"/>
        <v>1176.73</v>
      </c>
      <c r="AP452" s="138">
        <f t="shared" si="785"/>
        <v>855.70557692307693</v>
      </c>
      <c r="AQ452" s="138">
        <f t="shared" si="786"/>
        <v>627.70999999999992</v>
      </c>
      <c r="AR452" s="138">
        <f t="shared" si="787"/>
        <v>1648.8351333333333</v>
      </c>
      <c r="AS452" s="138">
        <f t="shared" si="788"/>
        <v>856.06</v>
      </c>
      <c r="AT452" s="138" t="e">
        <f t="shared" si="789"/>
        <v>#DIV/0!</v>
      </c>
      <c r="AU452" s="138" t="e">
        <f t="shared" si="790"/>
        <v>#DIV/0!</v>
      </c>
      <c r="AV452" s="138" t="e">
        <f t="shared" si="791"/>
        <v>#DIV/0!</v>
      </c>
      <c r="AW452" s="138" t="e">
        <f t="shared" si="792"/>
        <v>#DIV/0!</v>
      </c>
      <c r="AX452" s="138" t="e">
        <f t="shared" si="793"/>
        <v>#DIV/0!</v>
      </c>
      <c r="AY452" s="138" t="e">
        <f>AI452/#REF!</f>
        <v>#REF!</v>
      </c>
      <c r="AZ452" s="138">
        <v>766.59</v>
      </c>
      <c r="BA452" s="138">
        <v>2173.62</v>
      </c>
      <c r="BB452" s="138">
        <v>891.36</v>
      </c>
      <c r="BC452" s="138">
        <v>860.72</v>
      </c>
      <c r="BD452" s="138">
        <v>1699.83</v>
      </c>
      <c r="BE452" s="138">
        <v>1134.04</v>
      </c>
      <c r="BF452" s="138">
        <v>2338035</v>
      </c>
      <c r="BG452" s="138">
        <f t="shared" si="794"/>
        <v>4644</v>
      </c>
      <c r="BH452" s="138">
        <v>9186</v>
      </c>
      <c r="BI452" s="138">
        <v>3559.09</v>
      </c>
      <c r="BJ452" s="138">
        <v>6295.55</v>
      </c>
      <c r="BK452" s="138">
        <f t="shared" si="766"/>
        <v>934101.09</v>
      </c>
      <c r="BL452" s="139" t="e">
        <f t="shared" si="795"/>
        <v>#REF!</v>
      </c>
      <c r="BM452" s="139" t="str">
        <f t="shared" si="796"/>
        <v xml:space="preserve"> </v>
      </c>
      <c r="BN452" s="139" t="str">
        <f t="shared" si="797"/>
        <v xml:space="preserve"> </v>
      </c>
      <c r="BO452" s="139" t="str">
        <f t="shared" si="798"/>
        <v xml:space="preserve"> </v>
      </c>
      <c r="BP452" s="139" t="str">
        <f t="shared" si="799"/>
        <v xml:space="preserve"> </v>
      </c>
      <c r="BQ452" s="139" t="str">
        <f t="shared" si="800"/>
        <v xml:space="preserve"> </v>
      </c>
      <c r="BR452" s="139" t="e">
        <f t="shared" si="801"/>
        <v>#DIV/0!</v>
      </c>
      <c r="BS452" s="139" t="e">
        <f t="shared" si="802"/>
        <v>#DIV/0!</v>
      </c>
      <c r="BT452" s="139" t="e">
        <f t="shared" si="803"/>
        <v>#DIV/0!</v>
      </c>
      <c r="BU452" s="139" t="e">
        <f t="shared" si="804"/>
        <v>#DIV/0!</v>
      </c>
      <c r="BV452" s="139" t="e">
        <f t="shared" si="805"/>
        <v>#DIV/0!</v>
      </c>
      <c r="BW452" s="139" t="e">
        <f t="shared" si="806"/>
        <v>#REF!</v>
      </c>
      <c r="BY452" s="140">
        <f t="shared" si="807"/>
        <v>3.0000000319716493</v>
      </c>
      <c r="BZ452" s="141">
        <f t="shared" si="808"/>
        <v>1.5000000159858247</v>
      </c>
      <c r="CA452" s="142" t="e">
        <f t="shared" si="809"/>
        <v>#DIV/0!</v>
      </c>
      <c r="CB452" s="138">
        <f t="shared" si="810"/>
        <v>4852.9799999999996</v>
      </c>
      <c r="CC452" s="143" t="e">
        <f t="shared" si="811"/>
        <v>#DIV/0!</v>
      </c>
    </row>
    <row r="453" spans="1:82" s="137" customFormat="1" ht="12" customHeight="1">
      <c r="A453" s="360">
        <v>135</v>
      </c>
      <c r="B453" s="395" t="s">
        <v>277</v>
      </c>
      <c r="C453" s="449">
        <v>6406.5</v>
      </c>
      <c r="D453" s="370"/>
      <c r="E453" s="450"/>
      <c r="F453" s="450"/>
      <c r="G453" s="362">
        <f t="shared" si="821"/>
        <v>2250963.2000000002</v>
      </c>
      <c r="H453" s="356">
        <f t="shared" si="822"/>
        <v>1630517.3</v>
      </c>
      <c r="I453" s="362">
        <f>ROUND(242.99*'Приложение 1'!J451,2)</f>
        <v>679497.24</v>
      </c>
      <c r="J453" s="365">
        <v>460</v>
      </c>
      <c r="K453" s="365">
        <f>ROUND(J453*1176.73,2)</f>
        <v>541295.80000000005</v>
      </c>
      <c r="L453" s="365">
        <v>78</v>
      </c>
      <c r="M453" s="362">
        <f>ROUND(L453*891.36*0.96,2)</f>
        <v>66745.039999999994</v>
      </c>
      <c r="N453" s="356">
        <v>230</v>
      </c>
      <c r="O453" s="356">
        <f>ROUND(N453*627.71,2)</f>
        <v>144373.29999999999</v>
      </c>
      <c r="P453" s="356">
        <v>0</v>
      </c>
      <c r="Q453" s="356">
        <v>0</v>
      </c>
      <c r="R453" s="356">
        <v>232</v>
      </c>
      <c r="S453" s="356">
        <f>ROUND(R453*856.06,2)</f>
        <v>198605.92</v>
      </c>
      <c r="T453" s="366">
        <v>0</v>
      </c>
      <c r="U453" s="356">
        <v>0</v>
      </c>
      <c r="V453" s="371"/>
      <c r="W453" s="177">
        <v>0</v>
      </c>
      <c r="X453" s="356">
        <v>0</v>
      </c>
      <c r="Y453" s="177">
        <v>0</v>
      </c>
      <c r="Z453" s="177">
        <v>0</v>
      </c>
      <c r="AA453" s="177">
        <v>0</v>
      </c>
      <c r="AB453" s="177">
        <v>0</v>
      </c>
      <c r="AC453" s="177">
        <v>0</v>
      </c>
      <c r="AD453" s="177">
        <v>0</v>
      </c>
      <c r="AE453" s="177">
        <v>0</v>
      </c>
      <c r="AF453" s="177">
        <v>0</v>
      </c>
      <c r="AG453" s="177">
        <v>0</v>
      </c>
      <c r="AH453" s="177">
        <v>0</v>
      </c>
      <c r="AI453" s="177">
        <f>ROUND(429276+89876.55,2)</f>
        <v>519152.55</v>
      </c>
      <c r="AJ453" s="177">
        <f>ROUND((X453+H453+AI453)/95.5*3,2)</f>
        <v>67528.899999999994</v>
      </c>
      <c r="AK453" s="177">
        <f>ROUND((X453+H453+AI453)/95.5*1.5,2)</f>
        <v>33764.449999999997</v>
      </c>
      <c r="AL453" s="177">
        <v>0</v>
      </c>
      <c r="AN453" s="138" t="e">
        <f>I453/#REF!</f>
        <v>#REF!</v>
      </c>
      <c r="AO453" s="138">
        <f t="shared" si="784"/>
        <v>1176.73</v>
      </c>
      <c r="AP453" s="138">
        <f t="shared" si="785"/>
        <v>855.70564102564094</v>
      </c>
      <c r="AQ453" s="138">
        <f t="shared" si="786"/>
        <v>627.70999999999992</v>
      </c>
      <c r="AR453" s="138" t="e">
        <f t="shared" si="787"/>
        <v>#DIV/0!</v>
      </c>
      <c r="AS453" s="138">
        <f t="shared" si="788"/>
        <v>856.06000000000006</v>
      </c>
      <c r="AT453" s="138" t="e">
        <f t="shared" si="789"/>
        <v>#DIV/0!</v>
      </c>
      <c r="AU453" s="138" t="e">
        <f t="shared" si="790"/>
        <v>#DIV/0!</v>
      </c>
      <c r="AV453" s="138" t="e">
        <f t="shared" si="791"/>
        <v>#DIV/0!</v>
      </c>
      <c r="AW453" s="138" t="e">
        <f t="shared" si="792"/>
        <v>#DIV/0!</v>
      </c>
      <c r="AX453" s="138" t="e">
        <f t="shared" si="793"/>
        <v>#DIV/0!</v>
      </c>
      <c r="AY453" s="138" t="e">
        <f>AI453/#REF!</f>
        <v>#REF!</v>
      </c>
      <c r="AZ453" s="138">
        <v>766.59</v>
      </c>
      <c r="BA453" s="138">
        <v>2173.62</v>
      </c>
      <c r="BB453" s="138">
        <v>891.36</v>
      </c>
      <c r="BC453" s="138">
        <v>860.72</v>
      </c>
      <c r="BD453" s="138">
        <v>1699.83</v>
      </c>
      <c r="BE453" s="138">
        <v>1134.04</v>
      </c>
      <c r="BF453" s="138">
        <v>2338035</v>
      </c>
      <c r="BG453" s="138">
        <f t="shared" si="794"/>
        <v>4644</v>
      </c>
      <c r="BH453" s="138">
        <v>9186</v>
      </c>
      <c r="BI453" s="138">
        <v>3559.09</v>
      </c>
      <c r="BJ453" s="138">
        <v>6295.55</v>
      </c>
      <c r="BK453" s="138">
        <f t="shared" si="766"/>
        <v>934101.09</v>
      </c>
      <c r="BL453" s="139" t="e">
        <f t="shared" si="795"/>
        <v>#REF!</v>
      </c>
      <c r="BM453" s="139" t="str">
        <f t="shared" si="796"/>
        <v xml:space="preserve"> </v>
      </c>
      <c r="BN453" s="139" t="str">
        <f t="shared" si="797"/>
        <v xml:space="preserve"> </v>
      </c>
      <c r="BO453" s="139" t="str">
        <f t="shared" si="798"/>
        <v xml:space="preserve"> </v>
      </c>
      <c r="BP453" s="139" t="e">
        <f t="shared" si="799"/>
        <v>#DIV/0!</v>
      </c>
      <c r="BQ453" s="139" t="str">
        <f t="shared" si="800"/>
        <v xml:space="preserve"> </v>
      </c>
      <c r="BR453" s="139" t="e">
        <f t="shared" si="801"/>
        <v>#DIV/0!</v>
      </c>
      <c r="BS453" s="139" t="e">
        <f t="shared" si="802"/>
        <v>#DIV/0!</v>
      </c>
      <c r="BT453" s="139" t="e">
        <f t="shared" si="803"/>
        <v>#DIV/0!</v>
      </c>
      <c r="BU453" s="139" t="e">
        <f t="shared" si="804"/>
        <v>#DIV/0!</v>
      </c>
      <c r="BV453" s="139" t="e">
        <f t="shared" si="805"/>
        <v>#DIV/0!</v>
      </c>
      <c r="BW453" s="139" t="e">
        <f t="shared" si="806"/>
        <v>#REF!</v>
      </c>
      <c r="BY453" s="140">
        <f t="shared" si="807"/>
        <v>3.0000001777017049</v>
      </c>
      <c r="BZ453" s="141">
        <f t="shared" si="808"/>
        <v>1.5000000888508525</v>
      </c>
      <c r="CA453" s="142" t="e">
        <f t="shared" si="809"/>
        <v>#DIV/0!</v>
      </c>
      <c r="CB453" s="138">
        <f t="shared" si="810"/>
        <v>4852.9799999999996</v>
      </c>
      <c r="CC453" s="143" t="e">
        <f t="shared" si="811"/>
        <v>#DIV/0!</v>
      </c>
    </row>
    <row r="454" spans="1:82" s="137" customFormat="1" ht="12" customHeight="1">
      <c r="A454" s="360">
        <v>136</v>
      </c>
      <c r="B454" s="395" t="s">
        <v>688</v>
      </c>
      <c r="C454" s="449">
        <v>4277</v>
      </c>
      <c r="D454" s="370"/>
      <c r="E454" s="450"/>
      <c r="F454" s="450"/>
      <c r="G454" s="362">
        <f t="shared" si="821"/>
        <v>6432766.8499999996</v>
      </c>
      <c r="H454" s="356">
        <f t="shared" si="822"/>
        <v>5275663.0799999982</v>
      </c>
      <c r="I454" s="362">
        <f>ROUND(242.99*'Приложение 1'!J452,2)</f>
        <v>3692913.42</v>
      </c>
      <c r="J454" s="365">
        <v>720</v>
      </c>
      <c r="K454" s="365">
        <f>ROUND(J454*1176.73,2)</f>
        <v>847245.6</v>
      </c>
      <c r="L454" s="365">
        <v>60</v>
      </c>
      <c r="M454" s="362">
        <f>ROUND(L454*891.36*0.96,2)</f>
        <v>51342.34</v>
      </c>
      <c r="N454" s="356">
        <v>210</v>
      </c>
      <c r="O454" s="356">
        <f>ROUND(N454*627.71,2)</f>
        <v>131819.1</v>
      </c>
      <c r="P454" s="356">
        <v>200</v>
      </c>
      <c r="Q454" s="356">
        <f>ROUND(P454*1699.83*0.97,2)</f>
        <v>329767.02</v>
      </c>
      <c r="R454" s="356">
        <v>260</v>
      </c>
      <c r="S454" s="356">
        <f>ROUND(R454*856.06,2)</f>
        <v>222575.6</v>
      </c>
      <c r="T454" s="366">
        <v>0</v>
      </c>
      <c r="U454" s="356">
        <v>0</v>
      </c>
      <c r="V454" s="371"/>
      <c r="W454" s="177">
        <v>0</v>
      </c>
      <c r="X454" s="356">
        <v>0</v>
      </c>
      <c r="Y454" s="177">
        <v>0</v>
      </c>
      <c r="Z454" s="177">
        <v>0</v>
      </c>
      <c r="AA454" s="177">
        <v>0</v>
      </c>
      <c r="AB454" s="177">
        <v>0</v>
      </c>
      <c r="AC454" s="177">
        <v>0</v>
      </c>
      <c r="AD454" s="177">
        <v>0</v>
      </c>
      <c r="AE454" s="177">
        <v>0</v>
      </c>
      <c r="AF454" s="177">
        <v>0</v>
      </c>
      <c r="AG454" s="177">
        <v>0</v>
      </c>
      <c r="AH454" s="177">
        <v>0</v>
      </c>
      <c r="AI454" s="177">
        <f>ROUND(348476.71+89876.55+429276,2)</f>
        <v>867629.26</v>
      </c>
      <c r="AJ454" s="177">
        <f>ROUND((X454+H454+AI454)/95.5*3,2)</f>
        <v>192983.01</v>
      </c>
      <c r="AK454" s="177">
        <f>ROUND((X454+H454+AI454)/95.5*1.5,2)</f>
        <v>96491.5</v>
      </c>
      <c r="AL454" s="177">
        <v>0</v>
      </c>
      <c r="AN454" s="138" t="e">
        <f>I454/#REF!</f>
        <v>#REF!</v>
      </c>
      <c r="AO454" s="138">
        <f t="shared" si="784"/>
        <v>1176.73</v>
      </c>
      <c r="AP454" s="138">
        <f t="shared" si="785"/>
        <v>855.70566666666662</v>
      </c>
      <c r="AQ454" s="138">
        <f t="shared" si="786"/>
        <v>627.71</v>
      </c>
      <c r="AR454" s="138">
        <f t="shared" si="787"/>
        <v>1648.8351</v>
      </c>
      <c r="AS454" s="138">
        <f t="shared" si="788"/>
        <v>856.06000000000006</v>
      </c>
      <c r="AT454" s="138" t="e">
        <f t="shared" si="789"/>
        <v>#DIV/0!</v>
      </c>
      <c r="AU454" s="138" t="e">
        <f t="shared" si="790"/>
        <v>#DIV/0!</v>
      </c>
      <c r="AV454" s="138" t="e">
        <f t="shared" si="791"/>
        <v>#DIV/0!</v>
      </c>
      <c r="AW454" s="138" t="e">
        <f t="shared" si="792"/>
        <v>#DIV/0!</v>
      </c>
      <c r="AX454" s="138" t="e">
        <f t="shared" si="793"/>
        <v>#DIV/0!</v>
      </c>
      <c r="AY454" s="138" t="e">
        <f>AI454/#REF!</f>
        <v>#REF!</v>
      </c>
      <c r="AZ454" s="138">
        <v>766.59</v>
      </c>
      <c r="BA454" s="138">
        <v>2173.62</v>
      </c>
      <c r="BB454" s="138">
        <v>891.36</v>
      </c>
      <c r="BC454" s="138">
        <v>860.72</v>
      </c>
      <c r="BD454" s="138">
        <v>1699.83</v>
      </c>
      <c r="BE454" s="138">
        <v>1134.04</v>
      </c>
      <c r="BF454" s="138">
        <v>2338035</v>
      </c>
      <c r="BG454" s="138">
        <f t="shared" si="794"/>
        <v>4644</v>
      </c>
      <c r="BH454" s="138">
        <v>9186</v>
      </c>
      <c r="BI454" s="138">
        <v>3559.09</v>
      </c>
      <c r="BJ454" s="138">
        <v>6295.55</v>
      </c>
      <c r="BK454" s="138">
        <f t="shared" si="766"/>
        <v>934101.09</v>
      </c>
      <c r="BL454" s="139" t="e">
        <f t="shared" si="795"/>
        <v>#REF!</v>
      </c>
      <c r="BM454" s="139" t="str">
        <f t="shared" si="796"/>
        <v xml:space="preserve"> </v>
      </c>
      <c r="BN454" s="139" t="str">
        <f t="shared" si="797"/>
        <v xml:space="preserve"> </v>
      </c>
      <c r="BO454" s="139" t="str">
        <f t="shared" si="798"/>
        <v xml:space="preserve"> </v>
      </c>
      <c r="BP454" s="139" t="str">
        <f t="shared" si="799"/>
        <v xml:space="preserve"> </v>
      </c>
      <c r="BQ454" s="139" t="str">
        <f t="shared" si="800"/>
        <v xml:space="preserve"> </v>
      </c>
      <c r="BR454" s="139" t="e">
        <f t="shared" si="801"/>
        <v>#DIV/0!</v>
      </c>
      <c r="BS454" s="139" t="e">
        <f t="shared" si="802"/>
        <v>#DIV/0!</v>
      </c>
      <c r="BT454" s="139" t="e">
        <f t="shared" si="803"/>
        <v>#DIV/0!</v>
      </c>
      <c r="BU454" s="139" t="e">
        <f t="shared" si="804"/>
        <v>#DIV/0!</v>
      </c>
      <c r="BV454" s="139" t="e">
        <f t="shared" si="805"/>
        <v>#DIV/0!</v>
      </c>
      <c r="BW454" s="139" t="e">
        <f t="shared" si="806"/>
        <v>#REF!</v>
      </c>
      <c r="BY454" s="140">
        <f t="shared" si="807"/>
        <v>3.0000000699543468</v>
      </c>
      <c r="BZ454" s="141">
        <f t="shared" si="808"/>
        <v>1.4999999572501219</v>
      </c>
      <c r="CA454" s="142" t="e">
        <f t="shared" si="809"/>
        <v>#DIV/0!</v>
      </c>
      <c r="CB454" s="138">
        <f t="shared" si="810"/>
        <v>4852.9799999999996</v>
      </c>
      <c r="CC454" s="143" t="e">
        <f t="shared" si="811"/>
        <v>#DIV/0!</v>
      </c>
    </row>
    <row r="455" spans="1:82" s="137" customFormat="1" ht="28.5" customHeight="1">
      <c r="A455" s="374" t="s">
        <v>39</v>
      </c>
      <c r="B455" s="374"/>
      <c r="C455" s="356">
        <f>SUM(C451:C454)</f>
        <v>16294.9</v>
      </c>
      <c r="D455" s="413"/>
      <c r="E455" s="369"/>
      <c r="F455" s="369"/>
      <c r="G455" s="356">
        <f>SUM(G451:G454)</f>
        <v>18377041.719999999</v>
      </c>
      <c r="H455" s="356">
        <f t="shared" ref="H455:U455" si="826">SUM(H451:H454)</f>
        <v>8726870.3599999994</v>
      </c>
      <c r="I455" s="356">
        <f t="shared" si="826"/>
        <v>5303524.04</v>
      </c>
      <c r="J455" s="356">
        <f t="shared" si="826"/>
        <v>1484</v>
      </c>
      <c r="K455" s="356">
        <f t="shared" si="826"/>
        <v>1746267.3199999998</v>
      </c>
      <c r="L455" s="356">
        <f t="shared" si="826"/>
        <v>190</v>
      </c>
      <c r="M455" s="356">
        <f t="shared" si="826"/>
        <v>162584.07</v>
      </c>
      <c r="N455" s="356">
        <f t="shared" si="826"/>
        <v>596</v>
      </c>
      <c r="O455" s="356">
        <f t="shared" si="826"/>
        <v>374115.16000000003</v>
      </c>
      <c r="P455" s="356">
        <f t="shared" si="826"/>
        <v>350</v>
      </c>
      <c r="Q455" s="356">
        <f t="shared" si="826"/>
        <v>577092.29</v>
      </c>
      <c r="R455" s="356">
        <f t="shared" si="826"/>
        <v>658</v>
      </c>
      <c r="S455" s="356">
        <f t="shared" si="826"/>
        <v>563287.48</v>
      </c>
      <c r="T455" s="366">
        <f t="shared" si="826"/>
        <v>0</v>
      </c>
      <c r="U455" s="356">
        <f t="shared" si="826"/>
        <v>0</v>
      </c>
      <c r="V455" s="369" t="s">
        <v>68</v>
      </c>
      <c r="W455" s="356">
        <f t="shared" ref="W455:AL455" si="827">SUM(W451:W454)</f>
        <v>1690</v>
      </c>
      <c r="X455" s="356">
        <f t="shared" si="827"/>
        <v>6568793.4000000004</v>
      </c>
      <c r="Y455" s="356">
        <f t="shared" si="827"/>
        <v>0</v>
      </c>
      <c r="Z455" s="356">
        <f t="shared" si="827"/>
        <v>0</v>
      </c>
      <c r="AA455" s="356">
        <f t="shared" si="827"/>
        <v>0</v>
      </c>
      <c r="AB455" s="356">
        <f t="shared" si="827"/>
        <v>0</v>
      </c>
      <c r="AC455" s="356">
        <f t="shared" si="827"/>
        <v>0</v>
      </c>
      <c r="AD455" s="356">
        <f t="shared" si="827"/>
        <v>0</v>
      </c>
      <c r="AE455" s="356">
        <f t="shared" si="827"/>
        <v>0</v>
      </c>
      <c r="AF455" s="356">
        <f t="shared" si="827"/>
        <v>0</v>
      </c>
      <c r="AG455" s="356">
        <f t="shared" si="827"/>
        <v>0</v>
      </c>
      <c r="AH455" s="356">
        <f t="shared" si="827"/>
        <v>0</v>
      </c>
      <c r="AI455" s="356">
        <f t="shared" si="827"/>
        <v>2254411.0700000003</v>
      </c>
      <c r="AJ455" s="356">
        <f t="shared" si="827"/>
        <v>551311.26</v>
      </c>
      <c r="AK455" s="356">
        <f t="shared" si="827"/>
        <v>275655.63</v>
      </c>
      <c r="AL455" s="356">
        <f t="shared" si="827"/>
        <v>0</v>
      </c>
      <c r="AN455" s="138" t="e">
        <f>I455/#REF!</f>
        <v>#REF!</v>
      </c>
      <c r="AO455" s="138">
        <f t="shared" si="784"/>
        <v>1176.7299999999998</v>
      </c>
      <c r="AP455" s="138">
        <f t="shared" si="785"/>
        <v>855.70563157894742</v>
      </c>
      <c r="AQ455" s="138">
        <f t="shared" si="786"/>
        <v>627.71</v>
      </c>
      <c r="AR455" s="138">
        <f t="shared" si="787"/>
        <v>1648.8351142857143</v>
      </c>
      <c r="AS455" s="138">
        <f t="shared" si="788"/>
        <v>856.06</v>
      </c>
      <c r="AT455" s="138" t="e">
        <f t="shared" si="789"/>
        <v>#DIV/0!</v>
      </c>
      <c r="AU455" s="138">
        <f t="shared" si="790"/>
        <v>3886.86</v>
      </c>
      <c r="AV455" s="138" t="e">
        <f t="shared" si="791"/>
        <v>#DIV/0!</v>
      </c>
      <c r="AW455" s="138" t="e">
        <f t="shared" si="792"/>
        <v>#DIV/0!</v>
      </c>
      <c r="AX455" s="138" t="e">
        <f t="shared" si="793"/>
        <v>#DIV/0!</v>
      </c>
      <c r="AY455" s="138" t="e">
        <f>AI455/#REF!</f>
        <v>#REF!</v>
      </c>
      <c r="AZ455" s="138">
        <v>766.59</v>
      </c>
      <c r="BA455" s="138">
        <v>2173.62</v>
      </c>
      <c r="BB455" s="138">
        <v>891.36</v>
      </c>
      <c r="BC455" s="138">
        <v>860.72</v>
      </c>
      <c r="BD455" s="138">
        <v>1699.83</v>
      </c>
      <c r="BE455" s="138">
        <v>1134.04</v>
      </c>
      <c r="BF455" s="138">
        <v>2338035</v>
      </c>
      <c r="BG455" s="138">
        <f t="shared" si="794"/>
        <v>4644</v>
      </c>
      <c r="BH455" s="138">
        <v>9186</v>
      </c>
      <c r="BI455" s="138">
        <v>3559.09</v>
      </c>
      <c r="BJ455" s="138">
        <v>6295.55</v>
      </c>
      <c r="BK455" s="138">
        <f t="shared" si="766"/>
        <v>934101.09</v>
      </c>
      <c r="BL455" s="139" t="e">
        <f t="shared" si="795"/>
        <v>#REF!</v>
      </c>
      <c r="BM455" s="139" t="str">
        <f t="shared" si="796"/>
        <v xml:space="preserve"> </v>
      </c>
      <c r="BN455" s="139" t="str">
        <f t="shared" si="797"/>
        <v xml:space="preserve"> </v>
      </c>
      <c r="BO455" s="139" t="str">
        <f t="shared" si="798"/>
        <v xml:space="preserve"> </v>
      </c>
      <c r="BP455" s="139" t="str">
        <f t="shared" si="799"/>
        <v xml:space="preserve"> </v>
      </c>
      <c r="BQ455" s="139" t="str">
        <f t="shared" si="800"/>
        <v xml:space="preserve"> </v>
      </c>
      <c r="BR455" s="139" t="e">
        <f t="shared" si="801"/>
        <v>#DIV/0!</v>
      </c>
      <c r="BS455" s="139" t="str">
        <f t="shared" si="802"/>
        <v xml:space="preserve"> </v>
      </c>
      <c r="BT455" s="139" t="e">
        <f t="shared" si="803"/>
        <v>#DIV/0!</v>
      </c>
      <c r="BU455" s="139" t="e">
        <f t="shared" si="804"/>
        <v>#DIV/0!</v>
      </c>
      <c r="BV455" s="139" t="e">
        <f t="shared" si="805"/>
        <v>#DIV/0!</v>
      </c>
      <c r="BW455" s="139" t="e">
        <f t="shared" si="806"/>
        <v>#REF!</v>
      </c>
      <c r="BY455" s="140">
        <f t="shared" si="807"/>
        <v>3.0000000457092071</v>
      </c>
      <c r="BZ455" s="141">
        <f t="shared" si="808"/>
        <v>1.5000000228546035</v>
      </c>
      <c r="CA455" s="142">
        <f t="shared" si="809"/>
        <v>10873.989183431951</v>
      </c>
      <c r="CB455" s="138">
        <f t="shared" si="810"/>
        <v>4852.9799999999996</v>
      </c>
      <c r="CC455" s="143" t="str">
        <f t="shared" si="811"/>
        <v>+</v>
      </c>
    </row>
    <row r="456" spans="1:82" s="137" customFormat="1" ht="12" customHeight="1">
      <c r="A456" s="358" t="s">
        <v>41</v>
      </c>
      <c r="B456" s="359"/>
      <c r="C456" s="359"/>
      <c r="D456" s="359"/>
      <c r="E456" s="359"/>
      <c r="F456" s="35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59"/>
      <c r="X456" s="359"/>
      <c r="Y456" s="359"/>
      <c r="Z456" s="359"/>
      <c r="AA456" s="359"/>
      <c r="AB456" s="359"/>
      <c r="AC456" s="359"/>
      <c r="AD456" s="359"/>
      <c r="AE456" s="359"/>
      <c r="AF456" s="359"/>
      <c r="AG456" s="359"/>
      <c r="AH456" s="359"/>
      <c r="AI456" s="359"/>
      <c r="AJ456" s="359"/>
      <c r="AK456" s="359"/>
      <c r="AL456" s="434"/>
      <c r="AM456" s="137" t="s">
        <v>113</v>
      </c>
      <c r="AN456" s="138" t="e">
        <f>I456/#REF!</f>
        <v>#REF!</v>
      </c>
      <c r="AO456" s="138" t="e">
        <f t="shared" ref="AO456:AO459" si="828">K456/J456</f>
        <v>#DIV/0!</v>
      </c>
      <c r="AP456" s="138" t="e">
        <f t="shared" ref="AP456:AP459" si="829">M456/L456</f>
        <v>#DIV/0!</v>
      </c>
      <c r="AQ456" s="138" t="e">
        <f t="shared" ref="AQ456:AQ459" si="830">O456/N456</f>
        <v>#DIV/0!</v>
      </c>
      <c r="AR456" s="138" t="e">
        <f t="shared" ref="AR456:AR459" si="831">Q456/P456</f>
        <v>#DIV/0!</v>
      </c>
      <c r="AS456" s="138" t="e">
        <f t="shared" ref="AS456:AS459" si="832">S456/R456</f>
        <v>#DIV/0!</v>
      </c>
      <c r="AT456" s="138" t="e">
        <f t="shared" ref="AT456:AT459" si="833">U456/T456</f>
        <v>#DIV/0!</v>
      </c>
      <c r="AU456" s="138" t="e">
        <f t="shared" ref="AU456:AU459" si="834">X456/W456</f>
        <v>#DIV/0!</v>
      </c>
      <c r="AV456" s="138" t="e">
        <f t="shared" ref="AV456:AV459" si="835">Z456/Y456</f>
        <v>#DIV/0!</v>
      </c>
      <c r="AW456" s="138" t="e">
        <f t="shared" ref="AW456:AW459" si="836">AB456/AA456</f>
        <v>#DIV/0!</v>
      </c>
      <c r="AX456" s="138" t="e">
        <f t="shared" ref="AX456:AX459" si="837">AH456/AG456</f>
        <v>#DIV/0!</v>
      </c>
      <c r="AY456" s="138" t="e">
        <f>AI456/#REF!</f>
        <v>#REF!</v>
      </c>
      <c r="AZ456" s="138">
        <v>766.59</v>
      </c>
      <c r="BA456" s="138">
        <v>2173.62</v>
      </c>
      <c r="BB456" s="138">
        <v>891.36</v>
      </c>
      <c r="BC456" s="138">
        <v>860.72</v>
      </c>
      <c r="BD456" s="138">
        <v>1699.83</v>
      </c>
      <c r="BE456" s="138">
        <v>1134.04</v>
      </c>
      <c r="BF456" s="138">
        <v>2338035</v>
      </c>
      <c r="BG456" s="138">
        <f t="shared" ref="BG456:BG459" si="838">IF(V456="ПК",4837.98,4644)</f>
        <v>4644</v>
      </c>
      <c r="BH456" s="138">
        <v>9186</v>
      </c>
      <c r="BI456" s="138">
        <v>3559.09</v>
      </c>
      <c r="BJ456" s="138">
        <v>6295.55</v>
      </c>
      <c r="BK456" s="138">
        <f t="shared" si="766"/>
        <v>934101.09</v>
      </c>
      <c r="BL456" s="139" t="e">
        <f t="shared" ref="BL456:BL459" si="839">IF(AN456&gt;AZ456, "+", " ")</f>
        <v>#REF!</v>
      </c>
      <c r="BM456" s="139" t="e">
        <f t="shared" ref="BM456:BM459" si="840">IF(AO456&gt;BA456, "+", " ")</f>
        <v>#DIV/0!</v>
      </c>
      <c r="BN456" s="139" t="e">
        <f t="shared" ref="BN456:BN459" si="841">IF(AP456&gt;BB456, "+", " ")</f>
        <v>#DIV/0!</v>
      </c>
      <c r="BO456" s="139" t="e">
        <f t="shared" ref="BO456:BO459" si="842">IF(AQ456&gt;BC456, "+", " ")</f>
        <v>#DIV/0!</v>
      </c>
      <c r="BP456" s="139" t="e">
        <f t="shared" ref="BP456:BP459" si="843">IF(AR456&gt;BD456, "+", " ")</f>
        <v>#DIV/0!</v>
      </c>
      <c r="BQ456" s="139" t="e">
        <f t="shared" ref="BQ456:BQ459" si="844">IF(AS456&gt;BE456, "+", " ")</f>
        <v>#DIV/0!</v>
      </c>
      <c r="BR456" s="139" t="e">
        <f t="shared" ref="BR456:BR459" si="845">IF(AT456&gt;BF456, "+", " ")</f>
        <v>#DIV/0!</v>
      </c>
      <c r="BS456" s="139" t="e">
        <f t="shared" ref="BS456:BS459" si="846">IF(AU456&gt;BG456, "+", " ")</f>
        <v>#DIV/0!</v>
      </c>
      <c r="BT456" s="139" t="e">
        <f t="shared" ref="BT456:BT459" si="847">IF(AV456&gt;BH456, "+", " ")</f>
        <v>#DIV/0!</v>
      </c>
      <c r="BU456" s="139" t="e">
        <f t="shared" ref="BU456:BU459" si="848">IF(AW456&gt;BI456, "+", " ")</f>
        <v>#DIV/0!</v>
      </c>
      <c r="BV456" s="139" t="e">
        <f t="shared" ref="BV456:BV459" si="849">IF(AX456&gt;BJ456, "+", " ")</f>
        <v>#DIV/0!</v>
      </c>
      <c r="BW456" s="139" t="e">
        <f t="shared" ref="BW456:BW459" si="850">IF(AY456&gt;BK456, "+", " ")</f>
        <v>#REF!</v>
      </c>
      <c r="BY456" s="140" t="e">
        <f t="shared" ref="BY456:BY459" si="851">AJ456/G456*100</f>
        <v>#DIV/0!</v>
      </c>
      <c r="BZ456" s="141" t="e">
        <f t="shared" ref="BZ456:BZ459" si="852">AK456/G456*100</f>
        <v>#DIV/0!</v>
      </c>
      <c r="CA456" s="142" t="e">
        <f t="shared" ref="CA456:CA459" si="853">G456/W456</f>
        <v>#DIV/0!</v>
      </c>
      <c r="CB456" s="138">
        <f t="shared" ref="CB456:CB459" si="854">IF(V456="ПК",5055.69,4852.98)</f>
        <v>4852.9799999999996</v>
      </c>
      <c r="CC456" s="143" t="e">
        <f t="shared" ref="CC456:CC459" si="855">IF(CA456&gt;CB456, "+", " ")</f>
        <v>#DIV/0!</v>
      </c>
    </row>
    <row r="457" spans="1:82" s="137" customFormat="1" ht="12" customHeight="1">
      <c r="A457" s="360">
        <v>137</v>
      </c>
      <c r="B457" s="396" t="s">
        <v>222</v>
      </c>
      <c r="C457" s="449">
        <v>4065.4</v>
      </c>
      <c r="D457" s="370"/>
      <c r="E457" s="450"/>
      <c r="F457" s="450"/>
      <c r="G457" s="362">
        <f t="shared" ref="G457:G458" si="856">ROUND(H457+U457+X457+Z457+AB457+AD457+AF457+AH457+AI457+AJ457+AK457+AL457,2)</f>
        <v>1804016.77</v>
      </c>
      <c r="H457" s="356">
        <f t="shared" ref="H457:H458" si="857">I457+K457+M457+O457+Q457+S457</f>
        <v>1203683.47</v>
      </c>
      <c r="I457" s="362">
        <f>ROUND(242.99*'Приложение 1'!J455,2)</f>
        <v>57588.63</v>
      </c>
      <c r="J457" s="365">
        <v>540</v>
      </c>
      <c r="K457" s="365">
        <f>ROUND(J457*1176.73,2)</f>
        <v>635434.19999999995</v>
      </c>
      <c r="L457" s="365">
        <v>320</v>
      </c>
      <c r="M457" s="362">
        <f>ROUND(L457*891.36*0.96,2)</f>
        <v>273825.78999999998</v>
      </c>
      <c r="N457" s="356">
        <v>125</v>
      </c>
      <c r="O457" s="356">
        <f>ROUND(N457*627.71,2)</f>
        <v>78463.75</v>
      </c>
      <c r="P457" s="356">
        <v>0</v>
      </c>
      <c r="Q457" s="356">
        <v>0</v>
      </c>
      <c r="R457" s="356">
        <v>185</v>
      </c>
      <c r="S457" s="356">
        <f>ROUND(R457*856.06,2)</f>
        <v>158371.1</v>
      </c>
      <c r="T457" s="366">
        <v>0</v>
      </c>
      <c r="U457" s="356">
        <v>0</v>
      </c>
      <c r="V457" s="371"/>
      <c r="W457" s="177">
        <v>0</v>
      </c>
      <c r="X457" s="356">
        <v>0</v>
      </c>
      <c r="Y457" s="177">
        <v>0</v>
      </c>
      <c r="Z457" s="177">
        <v>0</v>
      </c>
      <c r="AA457" s="177">
        <v>0</v>
      </c>
      <c r="AB457" s="177">
        <v>0</v>
      </c>
      <c r="AC457" s="177">
        <v>0</v>
      </c>
      <c r="AD457" s="177">
        <v>0</v>
      </c>
      <c r="AE457" s="177">
        <v>0</v>
      </c>
      <c r="AF457" s="177">
        <v>0</v>
      </c>
      <c r="AG457" s="177">
        <v>0</v>
      </c>
      <c r="AH457" s="177">
        <v>0</v>
      </c>
      <c r="AI457" s="177">
        <f>ROUND(429276+89876.55,2)</f>
        <v>519152.55</v>
      </c>
      <c r="AJ457" s="177">
        <f>ROUND((X457+H457+AI457)/95.5*3,2)</f>
        <v>54120.5</v>
      </c>
      <c r="AK457" s="177">
        <f>ROUND((X457+H457+AI457)/95.5*1.5,2)</f>
        <v>27060.25</v>
      </c>
      <c r="AL457" s="177">
        <v>0</v>
      </c>
      <c r="AN457" s="138" t="e">
        <f>I457/#REF!</f>
        <v>#REF!</v>
      </c>
      <c r="AO457" s="138">
        <f t="shared" si="828"/>
        <v>1176.73</v>
      </c>
      <c r="AP457" s="138">
        <f t="shared" si="829"/>
        <v>855.70559374999993</v>
      </c>
      <c r="AQ457" s="138">
        <f t="shared" si="830"/>
        <v>627.71</v>
      </c>
      <c r="AR457" s="138" t="e">
        <f t="shared" si="831"/>
        <v>#DIV/0!</v>
      </c>
      <c r="AS457" s="138">
        <f t="shared" si="832"/>
        <v>856.06000000000006</v>
      </c>
      <c r="AT457" s="138" t="e">
        <f t="shared" si="833"/>
        <v>#DIV/0!</v>
      </c>
      <c r="AU457" s="138" t="e">
        <f t="shared" si="834"/>
        <v>#DIV/0!</v>
      </c>
      <c r="AV457" s="138" t="e">
        <f t="shared" si="835"/>
        <v>#DIV/0!</v>
      </c>
      <c r="AW457" s="138" t="e">
        <f t="shared" si="836"/>
        <v>#DIV/0!</v>
      </c>
      <c r="AX457" s="138" t="e">
        <f t="shared" si="837"/>
        <v>#DIV/0!</v>
      </c>
      <c r="AY457" s="138" t="e">
        <f>AI457/#REF!</f>
        <v>#REF!</v>
      </c>
      <c r="AZ457" s="138">
        <v>766.59</v>
      </c>
      <c r="BA457" s="138">
        <v>2173.62</v>
      </c>
      <c r="BB457" s="138">
        <v>891.36</v>
      </c>
      <c r="BC457" s="138">
        <v>860.72</v>
      </c>
      <c r="BD457" s="138">
        <v>1699.83</v>
      </c>
      <c r="BE457" s="138">
        <v>1134.04</v>
      </c>
      <c r="BF457" s="138">
        <v>2338035</v>
      </c>
      <c r="BG457" s="138">
        <f t="shared" si="838"/>
        <v>4644</v>
      </c>
      <c r="BH457" s="138">
        <v>9186</v>
      </c>
      <c r="BI457" s="138">
        <v>3559.09</v>
      </c>
      <c r="BJ457" s="138">
        <v>6295.55</v>
      </c>
      <c r="BK457" s="138">
        <f t="shared" si="766"/>
        <v>934101.09</v>
      </c>
      <c r="BL457" s="139" t="e">
        <f t="shared" si="839"/>
        <v>#REF!</v>
      </c>
      <c r="BM457" s="139" t="str">
        <f t="shared" si="840"/>
        <v xml:space="preserve"> </v>
      </c>
      <c r="BN457" s="139" t="str">
        <f t="shared" si="841"/>
        <v xml:space="preserve"> </v>
      </c>
      <c r="BO457" s="139" t="str">
        <f t="shared" si="842"/>
        <v xml:space="preserve"> </v>
      </c>
      <c r="BP457" s="139" t="e">
        <f t="shared" si="843"/>
        <v>#DIV/0!</v>
      </c>
      <c r="BQ457" s="139" t="str">
        <f t="shared" si="844"/>
        <v xml:space="preserve"> </v>
      </c>
      <c r="BR457" s="139" t="e">
        <f t="shared" si="845"/>
        <v>#DIV/0!</v>
      </c>
      <c r="BS457" s="139" t="e">
        <f t="shared" si="846"/>
        <v>#DIV/0!</v>
      </c>
      <c r="BT457" s="139" t="e">
        <f t="shared" si="847"/>
        <v>#DIV/0!</v>
      </c>
      <c r="BU457" s="139" t="e">
        <f t="shared" si="848"/>
        <v>#DIV/0!</v>
      </c>
      <c r="BV457" s="139" t="e">
        <f t="shared" si="849"/>
        <v>#DIV/0!</v>
      </c>
      <c r="BW457" s="139" t="e">
        <f t="shared" si="850"/>
        <v>#REF!</v>
      </c>
      <c r="BY457" s="140">
        <f t="shared" si="851"/>
        <v>2.9999998281612426</v>
      </c>
      <c r="BZ457" s="141">
        <f t="shared" si="852"/>
        <v>1.4999999140806213</v>
      </c>
      <c r="CA457" s="142" t="e">
        <f t="shared" si="853"/>
        <v>#DIV/0!</v>
      </c>
      <c r="CB457" s="138">
        <f t="shared" si="854"/>
        <v>4852.9799999999996</v>
      </c>
      <c r="CC457" s="143" t="e">
        <f t="shared" si="855"/>
        <v>#DIV/0!</v>
      </c>
    </row>
    <row r="458" spans="1:82" s="137" customFormat="1" ht="12" customHeight="1">
      <c r="A458" s="360">
        <v>138</v>
      </c>
      <c r="B458" s="396" t="s">
        <v>224</v>
      </c>
      <c r="C458" s="449">
        <v>1546</v>
      </c>
      <c r="D458" s="370"/>
      <c r="E458" s="450"/>
      <c r="F458" s="450"/>
      <c r="G458" s="362">
        <f t="shared" si="856"/>
        <v>2618140.88</v>
      </c>
      <c r="H458" s="356">
        <f t="shared" si="857"/>
        <v>0</v>
      </c>
      <c r="I458" s="365">
        <v>0</v>
      </c>
      <c r="J458" s="365">
        <v>0</v>
      </c>
      <c r="K458" s="365">
        <v>0</v>
      </c>
      <c r="L458" s="365">
        <v>0</v>
      </c>
      <c r="M458" s="365">
        <v>0</v>
      </c>
      <c r="N458" s="356">
        <v>0</v>
      </c>
      <c r="O458" s="356">
        <v>0</v>
      </c>
      <c r="P458" s="356">
        <v>0</v>
      </c>
      <c r="Q458" s="356">
        <v>0</v>
      </c>
      <c r="R458" s="356">
        <v>0</v>
      </c>
      <c r="S458" s="356">
        <v>0</v>
      </c>
      <c r="T458" s="366">
        <v>0</v>
      </c>
      <c r="U458" s="356">
        <v>0</v>
      </c>
      <c r="V458" s="371" t="s">
        <v>112</v>
      </c>
      <c r="W458" s="177">
        <v>648.29999999999995</v>
      </c>
      <c r="X458" s="356">
        <f t="shared" ref="X458" si="858">ROUND(IF(V458="СК",3856.74,3886.86)*W458,2)</f>
        <v>2500324.54</v>
      </c>
      <c r="Y458" s="177">
        <v>0</v>
      </c>
      <c r="Z458" s="177">
        <v>0</v>
      </c>
      <c r="AA458" s="177">
        <v>0</v>
      </c>
      <c r="AB458" s="177">
        <v>0</v>
      </c>
      <c r="AC458" s="177">
        <v>0</v>
      </c>
      <c r="AD458" s="177">
        <v>0</v>
      </c>
      <c r="AE458" s="177">
        <v>0</v>
      </c>
      <c r="AF458" s="177">
        <v>0</v>
      </c>
      <c r="AG458" s="177">
        <v>0</v>
      </c>
      <c r="AH458" s="177">
        <v>0</v>
      </c>
      <c r="AI458" s="177">
        <v>0</v>
      </c>
      <c r="AJ458" s="177">
        <f t="shared" ref="AJ458" si="859">ROUND(X458/95.5*3,2)</f>
        <v>78544.23</v>
      </c>
      <c r="AK458" s="177">
        <f t="shared" ref="AK458" si="860">ROUND(X458/95.5*1.5,2)</f>
        <v>39272.11</v>
      </c>
      <c r="AL458" s="177">
        <v>0</v>
      </c>
      <c r="AN458" s="138" t="e">
        <f>I458/#REF!</f>
        <v>#REF!</v>
      </c>
      <c r="AO458" s="138" t="e">
        <f t="shared" si="828"/>
        <v>#DIV/0!</v>
      </c>
      <c r="AP458" s="138" t="e">
        <f t="shared" si="829"/>
        <v>#DIV/0!</v>
      </c>
      <c r="AQ458" s="138" t="e">
        <f t="shared" si="830"/>
        <v>#DIV/0!</v>
      </c>
      <c r="AR458" s="138" t="e">
        <f t="shared" si="831"/>
        <v>#DIV/0!</v>
      </c>
      <c r="AS458" s="138" t="e">
        <f t="shared" si="832"/>
        <v>#DIV/0!</v>
      </c>
      <c r="AT458" s="138" t="e">
        <f t="shared" si="833"/>
        <v>#DIV/0!</v>
      </c>
      <c r="AU458" s="138">
        <f t="shared" si="834"/>
        <v>3856.7399969150088</v>
      </c>
      <c r="AV458" s="138" t="e">
        <f t="shared" si="835"/>
        <v>#DIV/0!</v>
      </c>
      <c r="AW458" s="138" t="e">
        <f t="shared" si="836"/>
        <v>#DIV/0!</v>
      </c>
      <c r="AX458" s="138" t="e">
        <f t="shared" si="837"/>
        <v>#DIV/0!</v>
      </c>
      <c r="AY458" s="138" t="e">
        <f>AI458/#REF!</f>
        <v>#REF!</v>
      </c>
      <c r="AZ458" s="138">
        <v>766.59</v>
      </c>
      <c r="BA458" s="138">
        <v>2173.62</v>
      </c>
      <c r="BB458" s="138">
        <v>891.36</v>
      </c>
      <c r="BC458" s="138">
        <v>860.72</v>
      </c>
      <c r="BD458" s="138">
        <v>1699.83</v>
      </c>
      <c r="BE458" s="138">
        <v>1134.04</v>
      </c>
      <c r="BF458" s="138">
        <v>2338035</v>
      </c>
      <c r="BG458" s="138">
        <f t="shared" si="838"/>
        <v>4644</v>
      </c>
      <c r="BH458" s="138">
        <v>9186</v>
      </c>
      <c r="BI458" s="138">
        <v>3559.09</v>
      </c>
      <c r="BJ458" s="138">
        <v>6295.55</v>
      </c>
      <c r="BK458" s="138">
        <f t="shared" si="766"/>
        <v>934101.09</v>
      </c>
      <c r="BL458" s="139" t="e">
        <f t="shared" si="839"/>
        <v>#REF!</v>
      </c>
      <c r="BM458" s="139" t="e">
        <f t="shared" si="840"/>
        <v>#DIV/0!</v>
      </c>
      <c r="BN458" s="139" t="e">
        <f t="shared" si="841"/>
        <v>#DIV/0!</v>
      </c>
      <c r="BO458" s="139" t="e">
        <f t="shared" si="842"/>
        <v>#DIV/0!</v>
      </c>
      <c r="BP458" s="139" t="e">
        <f t="shared" si="843"/>
        <v>#DIV/0!</v>
      </c>
      <c r="BQ458" s="139" t="e">
        <f t="shared" si="844"/>
        <v>#DIV/0!</v>
      </c>
      <c r="BR458" s="139" t="e">
        <f t="shared" si="845"/>
        <v>#DIV/0!</v>
      </c>
      <c r="BS458" s="139" t="str">
        <f t="shared" si="846"/>
        <v xml:space="preserve"> </v>
      </c>
      <c r="BT458" s="139" t="e">
        <f t="shared" si="847"/>
        <v>#DIV/0!</v>
      </c>
      <c r="BU458" s="139" t="e">
        <f t="shared" si="848"/>
        <v>#DIV/0!</v>
      </c>
      <c r="BV458" s="139" t="e">
        <f t="shared" si="849"/>
        <v>#DIV/0!</v>
      </c>
      <c r="BW458" s="139" t="e">
        <f t="shared" si="850"/>
        <v>#REF!</v>
      </c>
      <c r="BY458" s="140">
        <f t="shared" si="851"/>
        <v>3.0000001375021497</v>
      </c>
      <c r="BZ458" s="141">
        <f t="shared" si="852"/>
        <v>1.4999998777758667</v>
      </c>
      <c r="CA458" s="142">
        <f t="shared" si="853"/>
        <v>4038.4712016041958</v>
      </c>
      <c r="CB458" s="138">
        <f t="shared" si="854"/>
        <v>4852.9799999999996</v>
      </c>
      <c r="CC458" s="143" t="str">
        <f t="shared" si="855"/>
        <v xml:space="preserve"> </v>
      </c>
    </row>
    <row r="459" spans="1:82" s="137" customFormat="1" ht="29.25" customHeight="1">
      <c r="A459" s="374" t="s">
        <v>77</v>
      </c>
      <c r="B459" s="374"/>
      <c r="C459" s="356">
        <f>SUM(C457:C458)</f>
        <v>5611.4</v>
      </c>
      <c r="D459" s="413"/>
      <c r="E459" s="369"/>
      <c r="F459" s="369"/>
      <c r="G459" s="356">
        <f t="shared" ref="G459:U459" si="861">SUM(G457:G458)</f>
        <v>4422157.6500000004</v>
      </c>
      <c r="H459" s="356">
        <f t="shared" si="861"/>
        <v>1203683.47</v>
      </c>
      <c r="I459" s="356">
        <f t="shared" si="861"/>
        <v>57588.63</v>
      </c>
      <c r="J459" s="356">
        <f t="shared" si="861"/>
        <v>540</v>
      </c>
      <c r="K459" s="356">
        <f t="shared" si="861"/>
        <v>635434.19999999995</v>
      </c>
      <c r="L459" s="356">
        <f t="shared" si="861"/>
        <v>320</v>
      </c>
      <c r="M459" s="356">
        <f t="shared" si="861"/>
        <v>273825.78999999998</v>
      </c>
      <c r="N459" s="356">
        <f t="shared" si="861"/>
        <v>125</v>
      </c>
      <c r="O459" s="356">
        <f t="shared" si="861"/>
        <v>78463.75</v>
      </c>
      <c r="P459" s="356">
        <f t="shared" si="861"/>
        <v>0</v>
      </c>
      <c r="Q459" s="356">
        <f t="shared" si="861"/>
        <v>0</v>
      </c>
      <c r="R459" s="356">
        <f t="shared" si="861"/>
        <v>185</v>
      </c>
      <c r="S459" s="356">
        <f t="shared" si="861"/>
        <v>158371.1</v>
      </c>
      <c r="T459" s="366">
        <f t="shared" si="861"/>
        <v>0</v>
      </c>
      <c r="U459" s="356">
        <f t="shared" si="861"/>
        <v>0</v>
      </c>
      <c r="V459" s="369" t="s">
        <v>68</v>
      </c>
      <c r="W459" s="356">
        <f t="shared" ref="W459:AL459" si="862">SUM(W457:W458)</f>
        <v>648.29999999999995</v>
      </c>
      <c r="X459" s="356">
        <f t="shared" si="862"/>
        <v>2500324.54</v>
      </c>
      <c r="Y459" s="356">
        <f t="shared" si="862"/>
        <v>0</v>
      </c>
      <c r="Z459" s="356">
        <f t="shared" si="862"/>
        <v>0</v>
      </c>
      <c r="AA459" s="356">
        <f t="shared" si="862"/>
        <v>0</v>
      </c>
      <c r="AB459" s="356">
        <f t="shared" si="862"/>
        <v>0</v>
      </c>
      <c r="AC459" s="356">
        <f t="shared" si="862"/>
        <v>0</v>
      </c>
      <c r="AD459" s="356">
        <f t="shared" si="862"/>
        <v>0</v>
      </c>
      <c r="AE459" s="356">
        <f t="shared" si="862"/>
        <v>0</v>
      </c>
      <c r="AF459" s="356">
        <f t="shared" si="862"/>
        <v>0</v>
      </c>
      <c r="AG459" s="356">
        <f t="shared" si="862"/>
        <v>0</v>
      </c>
      <c r="AH459" s="356">
        <f t="shared" si="862"/>
        <v>0</v>
      </c>
      <c r="AI459" s="356">
        <f t="shared" si="862"/>
        <v>519152.55</v>
      </c>
      <c r="AJ459" s="356">
        <f t="shared" si="862"/>
        <v>132664.72999999998</v>
      </c>
      <c r="AK459" s="356">
        <f t="shared" si="862"/>
        <v>66332.36</v>
      </c>
      <c r="AL459" s="356">
        <f t="shared" si="862"/>
        <v>0</v>
      </c>
      <c r="AN459" s="138" t="e">
        <f>I459/#REF!</f>
        <v>#REF!</v>
      </c>
      <c r="AO459" s="138">
        <f t="shared" si="828"/>
        <v>1176.73</v>
      </c>
      <c r="AP459" s="138">
        <f t="shared" si="829"/>
        <v>855.70559374999993</v>
      </c>
      <c r="AQ459" s="138">
        <f t="shared" si="830"/>
        <v>627.71</v>
      </c>
      <c r="AR459" s="138" t="e">
        <f t="shared" si="831"/>
        <v>#DIV/0!</v>
      </c>
      <c r="AS459" s="138">
        <f t="shared" si="832"/>
        <v>856.06000000000006</v>
      </c>
      <c r="AT459" s="138" t="e">
        <f t="shared" si="833"/>
        <v>#DIV/0!</v>
      </c>
      <c r="AU459" s="138">
        <f t="shared" si="834"/>
        <v>3856.7399969150088</v>
      </c>
      <c r="AV459" s="138" t="e">
        <f t="shared" si="835"/>
        <v>#DIV/0!</v>
      </c>
      <c r="AW459" s="138" t="e">
        <f t="shared" si="836"/>
        <v>#DIV/0!</v>
      </c>
      <c r="AX459" s="138" t="e">
        <f t="shared" si="837"/>
        <v>#DIV/0!</v>
      </c>
      <c r="AY459" s="138" t="e">
        <f>AI459/#REF!</f>
        <v>#REF!</v>
      </c>
      <c r="AZ459" s="138">
        <v>766.59</v>
      </c>
      <c r="BA459" s="138">
        <v>2173.62</v>
      </c>
      <c r="BB459" s="138">
        <v>891.36</v>
      </c>
      <c r="BC459" s="138">
        <v>860.72</v>
      </c>
      <c r="BD459" s="138">
        <v>1699.83</v>
      </c>
      <c r="BE459" s="138">
        <v>1134.04</v>
      </c>
      <c r="BF459" s="138">
        <v>2338035</v>
      </c>
      <c r="BG459" s="138">
        <f t="shared" si="838"/>
        <v>4644</v>
      </c>
      <c r="BH459" s="138">
        <v>9186</v>
      </c>
      <c r="BI459" s="138">
        <v>3559.09</v>
      </c>
      <c r="BJ459" s="138">
        <v>6295.55</v>
      </c>
      <c r="BK459" s="138">
        <f t="shared" si="766"/>
        <v>934101.09</v>
      </c>
      <c r="BL459" s="139" t="e">
        <f t="shared" si="839"/>
        <v>#REF!</v>
      </c>
      <c r="BM459" s="139" t="str">
        <f t="shared" si="840"/>
        <v xml:space="preserve"> </v>
      </c>
      <c r="BN459" s="139" t="str">
        <f t="shared" si="841"/>
        <v xml:space="preserve"> </v>
      </c>
      <c r="BO459" s="139" t="str">
        <f t="shared" si="842"/>
        <v xml:space="preserve"> </v>
      </c>
      <c r="BP459" s="139" t="e">
        <f t="shared" si="843"/>
        <v>#DIV/0!</v>
      </c>
      <c r="BQ459" s="139" t="str">
        <f t="shared" si="844"/>
        <v xml:space="preserve"> </v>
      </c>
      <c r="BR459" s="139" t="e">
        <f t="shared" si="845"/>
        <v>#DIV/0!</v>
      </c>
      <c r="BS459" s="139" t="str">
        <f t="shared" si="846"/>
        <v xml:space="preserve"> </v>
      </c>
      <c r="BT459" s="139" t="e">
        <f t="shared" si="847"/>
        <v>#DIV/0!</v>
      </c>
      <c r="BU459" s="139" t="e">
        <f t="shared" si="848"/>
        <v>#DIV/0!</v>
      </c>
      <c r="BV459" s="139" t="e">
        <f t="shared" si="849"/>
        <v>#DIV/0!</v>
      </c>
      <c r="BW459" s="139" t="e">
        <f t="shared" si="850"/>
        <v>#REF!</v>
      </c>
      <c r="BY459" s="140">
        <f t="shared" si="851"/>
        <v>3.0000000113066969</v>
      </c>
      <c r="BZ459" s="141">
        <f t="shared" si="852"/>
        <v>1.4999998925863711</v>
      </c>
      <c r="CA459" s="142">
        <f t="shared" si="853"/>
        <v>6821.1594169366044</v>
      </c>
      <c r="CB459" s="138">
        <f t="shared" si="854"/>
        <v>4852.9799999999996</v>
      </c>
      <c r="CC459" s="143" t="str">
        <f t="shared" si="855"/>
        <v>+</v>
      </c>
    </row>
    <row r="460" spans="1:82" s="137" customFormat="1" ht="12" customHeight="1">
      <c r="A460" s="399" t="s">
        <v>44</v>
      </c>
      <c r="B460" s="400"/>
      <c r="C460" s="400"/>
      <c r="D460" s="400"/>
      <c r="E460" s="400"/>
      <c r="F460" s="400"/>
      <c r="G460" s="400"/>
      <c r="H460" s="400"/>
      <c r="I460" s="400"/>
      <c r="J460" s="400"/>
      <c r="K460" s="400"/>
      <c r="L460" s="400"/>
      <c r="M460" s="400"/>
      <c r="N460" s="400"/>
      <c r="O460" s="400"/>
      <c r="P460" s="400"/>
      <c r="Q460" s="400"/>
      <c r="R460" s="400"/>
      <c r="S460" s="400"/>
      <c r="T460" s="400"/>
      <c r="U460" s="400"/>
      <c r="V460" s="400"/>
      <c r="W460" s="400"/>
      <c r="X460" s="400"/>
      <c r="Y460" s="400"/>
      <c r="Z460" s="400"/>
      <c r="AA460" s="400"/>
      <c r="AB460" s="400"/>
      <c r="AC460" s="400"/>
      <c r="AD460" s="400"/>
      <c r="AE460" s="400"/>
      <c r="AF460" s="400"/>
      <c r="AG460" s="400"/>
      <c r="AH460" s="400"/>
      <c r="AI460" s="400"/>
      <c r="AJ460" s="400"/>
      <c r="AK460" s="400"/>
      <c r="AL460" s="423"/>
      <c r="AN460" s="138" t="e">
        <f>I460/#REF!</f>
        <v>#REF!</v>
      </c>
      <c r="AO460" s="138" t="e">
        <f t="shared" si="784"/>
        <v>#DIV/0!</v>
      </c>
      <c r="AP460" s="138" t="e">
        <f t="shared" si="785"/>
        <v>#DIV/0!</v>
      </c>
      <c r="AQ460" s="138" t="e">
        <f t="shared" si="786"/>
        <v>#DIV/0!</v>
      </c>
      <c r="AR460" s="138" t="e">
        <f t="shared" si="787"/>
        <v>#DIV/0!</v>
      </c>
      <c r="AS460" s="138" t="e">
        <f t="shared" si="788"/>
        <v>#DIV/0!</v>
      </c>
      <c r="AT460" s="138" t="e">
        <f t="shared" si="789"/>
        <v>#DIV/0!</v>
      </c>
      <c r="AU460" s="138" t="e">
        <f t="shared" si="790"/>
        <v>#DIV/0!</v>
      </c>
      <c r="AV460" s="138" t="e">
        <f t="shared" si="791"/>
        <v>#DIV/0!</v>
      </c>
      <c r="AW460" s="138" t="e">
        <f t="shared" si="792"/>
        <v>#DIV/0!</v>
      </c>
      <c r="AX460" s="138" t="e">
        <f t="shared" si="793"/>
        <v>#DIV/0!</v>
      </c>
      <c r="AY460" s="138" t="e">
        <f>AI460/#REF!</f>
        <v>#REF!</v>
      </c>
      <c r="AZ460" s="138">
        <v>766.59</v>
      </c>
      <c r="BA460" s="138">
        <v>2173.62</v>
      </c>
      <c r="BB460" s="138">
        <v>891.36</v>
      </c>
      <c r="BC460" s="138">
        <v>860.72</v>
      </c>
      <c r="BD460" s="138">
        <v>1699.83</v>
      </c>
      <c r="BE460" s="138">
        <v>1134.04</v>
      </c>
      <c r="BF460" s="138">
        <v>2338035</v>
      </c>
      <c r="BG460" s="138">
        <f t="shared" si="794"/>
        <v>4644</v>
      </c>
      <c r="BH460" s="138">
        <v>9186</v>
      </c>
      <c r="BI460" s="138">
        <v>3559.09</v>
      </c>
      <c r="BJ460" s="138">
        <v>6295.55</v>
      </c>
      <c r="BK460" s="138">
        <f t="shared" si="766"/>
        <v>934101.09</v>
      </c>
      <c r="BL460" s="139" t="e">
        <f t="shared" si="795"/>
        <v>#REF!</v>
      </c>
      <c r="BM460" s="139" t="e">
        <f t="shared" si="796"/>
        <v>#DIV/0!</v>
      </c>
      <c r="BN460" s="139" t="e">
        <f t="shared" si="797"/>
        <v>#DIV/0!</v>
      </c>
      <c r="BO460" s="139" t="e">
        <f t="shared" si="798"/>
        <v>#DIV/0!</v>
      </c>
      <c r="BP460" s="139" t="e">
        <f t="shared" si="799"/>
        <v>#DIV/0!</v>
      </c>
      <c r="BQ460" s="139" t="e">
        <f t="shared" si="800"/>
        <v>#DIV/0!</v>
      </c>
      <c r="BR460" s="139" t="e">
        <f t="shared" si="801"/>
        <v>#DIV/0!</v>
      </c>
      <c r="BS460" s="139" t="e">
        <f t="shared" si="802"/>
        <v>#DIV/0!</v>
      </c>
      <c r="BT460" s="139" t="e">
        <f t="shared" si="803"/>
        <v>#DIV/0!</v>
      </c>
      <c r="BU460" s="139" t="e">
        <f t="shared" si="804"/>
        <v>#DIV/0!</v>
      </c>
      <c r="BV460" s="139" t="e">
        <f t="shared" si="805"/>
        <v>#DIV/0!</v>
      </c>
      <c r="BW460" s="139" t="e">
        <f t="shared" si="806"/>
        <v>#REF!</v>
      </c>
      <c r="BY460" s="140" t="e">
        <f t="shared" si="807"/>
        <v>#DIV/0!</v>
      </c>
      <c r="BZ460" s="141" t="e">
        <f t="shared" si="808"/>
        <v>#DIV/0!</v>
      </c>
      <c r="CA460" s="142" t="e">
        <f t="shared" si="809"/>
        <v>#DIV/0!</v>
      </c>
      <c r="CB460" s="138">
        <f t="shared" si="810"/>
        <v>4852.9799999999996</v>
      </c>
      <c r="CC460" s="143" t="e">
        <f t="shared" si="811"/>
        <v>#DIV/0!</v>
      </c>
    </row>
    <row r="461" spans="1:82" s="137" customFormat="1" ht="12" customHeight="1">
      <c r="A461" s="360">
        <v>139</v>
      </c>
      <c r="B461" s="451" t="s">
        <v>279</v>
      </c>
      <c r="C461" s="356">
        <v>702.8</v>
      </c>
      <c r="D461" s="370"/>
      <c r="E461" s="356"/>
      <c r="F461" s="356"/>
      <c r="G461" s="362">
        <f t="shared" ref="G461:G463" si="863">ROUND(H461+U461+X461+Z461+AB461+AD461+AF461+AH461+AI461+AJ461+AK461+AL461,2)</f>
        <v>5079373.07</v>
      </c>
      <c r="H461" s="356">
        <f>I461+K461+M461+O461+Q461+S461</f>
        <v>0</v>
      </c>
      <c r="I461" s="365">
        <v>0</v>
      </c>
      <c r="J461" s="365">
        <v>0</v>
      </c>
      <c r="K461" s="365">
        <v>0</v>
      </c>
      <c r="L461" s="365">
        <v>0</v>
      </c>
      <c r="M461" s="365">
        <v>0</v>
      </c>
      <c r="N461" s="356">
        <v>0</v>
      </c>
      <c r="O461" s="356">
        <v>0</v>
      </c>
      <c r="P461" s="356">
        <v>0</v>
      </c>
      <c r="Q461" s="356">
        <v>0</v>
      </c>
      <c r="R461" s="356">
        <v>0</v>
      </c>
      <c r="S461" s="356">
        <v>0</v>
      </c>
      <c r="T461" s="366">
        <v>0</v>
      </c>
      <c r="U461" s="356">
        <v>0</v>
      </c>
      <c r="V461" s="452" t="s">
        <v>111</v>
      </c>
      <c r="W461" s="453">
        <v>1248</v>
      </c>
      <c r="X461" s="356">
        <f t="shared" ref="X461:X463" si="864">ROUND(IF(V461="СК",3856.74,3886.86)*W461,2)</f>
        <v>4850801.28</v>
      </c>
      <c r="Y461" s="177">
        <v>0</v>
      </c>
      <c r="Z461" s="177">
        <v>0</v>
      </c>
      <c r="AA461" s="177">
        <v>0</v>
      </c>
      <c r="AB461" s="177">
        <v>0</v>
      </c>
      <c r="AC461" s="177">
        <v>0</v>
      </c>
      <c r="AD461" s="177">
        <v>0</v>
      </c>
      <c r="AE461" s="177">
        <v>0</v>
      </c>
      <c r="AF461" s="177">
        <v>0</v>
      </c>
      <c r="AG461" s="177">
        <v>0</v>
      </c>
      <c r="AH461" s="177">
        <v>0</v>
      </c>
      <c r="AI461" s="177">
        <v>0</v>
      </c>
      <c r="AJ461" s="177">
        <f t="shared" ref="AJ461:AJ463" si="865">ROUND(X461/95.5*3,2)</f>
        <v>152381.19</v>
      </c>
      <c r="AK461" s="177">
        <f t="shared" ref="AK461:AK463" si="866">ROUND(X461/95.5*1.5,2)</f>
        <v>76190.600000000006</v>
      </c>
      <c r="AL461" s="177">
        <v>0</v>
      </c>
      <c r="AN461" s="138" t="e">
        <f>I461/#REF!</f>
        <v>#REF!</v>
      </c>
      <c r="AO461" s="138" t="e">
        <f t="shared" si="784"/>
        <v>#DIV/0!</v>
      </c>
      <c r="AP461" s="138" t="e">
        <f t="shared" si="785"/>
        <v>#DIV/0!</v>
      </c>
      <c r="AQ461" s="138" t="e">
        <f t="shared" si="786"/>
        <v>#DIV/0!</v>
      </c>
      <c r="AR461" s="138" t="e">
        <f t="shared" si="787"/>
        <v>#DIV/0!</v>
      </c>
      <c r="AS461" s="138" t="e">
        <f t="shared" si="788"/>
        <v>#DIV/0!</v>
      </c>
      <c r="AT461" s="138" t="e">
        <f t="shared" si="789"/>
        <v>#DIV/0!</v>
      </c>
      <c r="AU461" s="138">
        <f t="shared" si="790"/>
        <v>3886.86</v>
      </c>
      <c r="AV461" s="138" t="e">
        <f t="shared" si="791"/>
        <v>#DIV/0!</v>
      </c>
      <c r="AW461" s="138" t="e">
        <f t="shared" si="792"/>
        <v>#DIV/0!</v>
      </c>
      <c r="AX461" s="138" t="e">
        <f t="shared" si="793"/>
        <v>#DIV/0!</v>
      </c>
      <c r="AY461" s="138" t="e">
        <f>AI461/#REF!</f>
        <v>#REF!</v>
      </c>
      <c r="AZ461" s="138">
        <v>766.59</v>
      </c>
      <c r="BA461" s="138">
        <v>2173.62</v>
      </c>
      <c r="BB461" s="138">
        <v>891.36</v>
      </c>
      <c r="BC461" s="138">
        <v>860.72</v>
      </c>
      <c r="BD461" s="138">
        <v>1699.83</v>
      </c>
      <c r="BE461" s="138">
        <v>1134.04</v>
      </c>
      <c r="BF461" s="138">
        <v>2338035</v>
      </c>
      <c r="BG461" s="138">
        <f t="shared" si="794"/>
        <v>4837.9799999999996</v>
      </c>
      <c r="BH461" s="138">
        <v>9186</v>
      </c>
      <c r="BI461" s="138">
        <v>3559.09</v>
      </c>
      <c r="BJ461" s="138">
        <v>6295.55</v>
      </c>
      <c r="BK461" s="138">
        <f t="shared" si="766"/>
        <v>934101.09</v>
      </c>
      <c r="BL461" s="139" t="e">
        <f t="shared" si="795"/>
        <v>#REF!</v>
      </c>
      <c r="BM461" s="139" t="e">
        <f t="shared" si="796"/>
        <v>#DIV/0!</v>
      </c>
      <c r="BN461" s="139" t="e">
        <f t="shared" si="797"/>
        <v>#DIV/0!</v>
      </c>
      <c r="BO461" s="139" t="e">
        <f t="shared" si="798"/>
        <v>#DIV/0!</v>
      </c>
      <c r="BP461" s="139" t="e">
        <f t="shared" si="799"/>
        <v>#DIV/0!</v>
      </c>
      <c r="BQ461" s="139" t="e">
        <f t="shared" si="800"/>
        <v>#DIV/0!</v>
      </c>
      <c r="BR461" s="139" t="e">
        <f t="shared" si="801"/>
        <v>#DIV/0!</v>
      </c>
      <c r="BS461" s="139" t="str">
        <f t="shared" si="802"/>
        <v xml:space="preserve"> </v>
      </c>
      <c r="BT461" s="139" t="e">
        <f t="shared" si="803"/>
        <v>#DIV/0!</v>
      </c>
      <c r="BU461" s="139" t="e">
        <f t="shared" si="804"/>
        <v>#DIV/0!</v>
      </c>
      <c r="BV461" s="139" t="e">
        <f t="shared" si="805"/>
        <v>#DIV/0!</v>
      </c>
      <c r="BW461" s="139" t="e">
        <f t="shared" si="806"/>
        <v>#REF!</v>
      </c>
      <c r="BY461" s="140">
        <f t="shared" si="807"/>
        <v>2.9999999586563146</v>
      </c>
      <c r="BZ461" s="141">
        <f t="shared" si="808"/>
        <v>1.5000000777655027</v>
      </c>
      <c r="CA461" s="142">
        <f t="shared" si="809"/>
        <v>4070.0104727564103</v>
      </c>
      <c r="CB461" s="138">
        <f t="shared" si="810"/>
        <v>5055.6899999999996</v>
      </c>
      <c r="CC461" s="143" t="str">
        <f t="shared" si="811"/>
        <v xml:space="preserve"> </v>
      </c>
      <c r="CD461" s="146"/>
    </row>
    <row r="462" spans="1:82" s="137" customFormat="1" ht="12" customHeight="1">
      <c r="A462" s="360">
        <v>140</v>
      </c>
      <c r="B462" s="451" t="s">
        <v>280</v>
      </c>
      <c r="C462" s="356"/>
      <c r="D462" s="370"/>
      <c r="E462" s="356"/>
      <c r="F462" s="356"/>
      <c r="G462" s="362">
        <f t="shared" si="863"/>
        <v>2593102.36</v>
      </c>
      <c r="H462" s="356">
        <f>I462+K462+M462+O462+Q462+S462</f>
        <v>0</v>
      </c>
      <c r="I462" s="365">
        <v>0</v>
      </c>
      <c r="J462" s="365">
        <v>0</v>
      </c>
      <c r="K462" s="365">
        <v>0</v>
      </c>
      <c r="L462" s="365">
        <v>0</v>
      </c>
      <c r="M462" s="365">
        <v>0</v>
      </c>
      <c r="N462" s="356">
        <v>0</v>
      </c>
      <c r="O462" s="356">
        <v>0</v>
      </c>
      <c r="P462" s="356">
        <v>0</v>
      </c>
      <c r="Q462" s="356">
        <v>0</v>
      </c>
      <c r="R462" s="356">
        <v>0</v>
      </c>
      <c r="S462" s="356">
        <v>0</v>
      </c>
      <c r="T462" s="366">
        <v>0</v>
      </c>
      <c r="U462" s="356">
        <v>0</v>
      </c>
      <c r="V462" s="452" t="s">
        <v>112</v>
      </c>
      <c r="W462" s="453">
        <v>642.1</v>
      </c>
      <c r="X462" s="356">
        <f t="shared" si="864"/>
        <v>2476412.75</v>
      </c>
      <c r="Y462" s="177">
        <v>0</v>
      </c>
      <c r="Z462" s="177">
        <v>0</v>
      </c>
      <c r="AA462" s="177">
        <v>0</v>
      </c>
      <c r="AB462" s="177">
        <v>0</v>
      </c>
      <c r="AC462" s="177">
        <v>0</v>
      </c>
      <c r="AD462" s="177">
        <v>0</v>
      </c>
      <c r="AE462" s="177">
        <v>0</v>
      </c>
      <c r="AF462" s="177">
        <v>0</v>
      </c>
      <c r="AG462" s="177">
        <v>0</v>
      </c>
      <c r="AH462" s="177">
        <v>0</v>
      </c>
      <c r="AI462" s="177">
        <v>0</v>
      </c>
      <c r="AJ462" s="177">
        <f t="shared" si="865"/>
        <v>77793.070000000007</v>
      </c>
      <c r="AK462" s="177">
        <f t="shared" si="866"/>
        <v>38896.54</v>
      </c>
      <c r="AL462" s="177"/>
      <c r="AN462" s="138"/>
      <c r="AO462" s="138"/>
      <c r="AP462" s="138"/>
      <c r="AQ462" s="138"/>
      <c r="AR462" s="138"/>
      <c r="AS462" s="138"/>
      <c r="AT462" s="138"/>
      <c r="AU462" s="138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8"/>
      <c r="BF462" s="138"/>
      <c r="BG462" s="138"/>
      <c r="BH462" s="138"/>
      <c r="BI462" s="138"/>
      <c r="BJ462" s="138"/>
      <c r="BK462" s="138"/>
      <c r="BL462" s="139"/>
      <c r="BM462" s="139"/>
      <c r="BN462" s="139"/>
      <c r="BO462" s="139"/>
      <c r="BP462" s="139"/>
      <c r="BQ462" s="139"/>
      <c r="BR462" s="139"/>
      <c r="BS462" s="139"/>
      <c r="BT462" s="139"/>
      <c r="BU462" s="139"/>
      <c r="BV462" s="139"/>
      <c r="BW462" s="139"/>
      <c r="BY462" s="140"/>
      <c r="BZ462" s="141"/>
      <c r="CA462" s="142"/>
      <c r="CB462" s="138"/>
      <c r="CC462" s="143"/>
      <c r="CD462" s="146"/>
    </row>
    <row r="463" spans="1:82" s="137" customFormat="1" ht="12" customHeight="1">
      <c r="A463" s="360">
        <v>141</v>
      </c>
      <c r="B463" s="396" t="s">
        <v>281</v>
      </c>
      <c r="C463" s="356">
        <v>1798.2</v>
      </c>
      <c r="D463" s="370"/>
      <c r="E463" s="356"/>
      <c r="F463" s="356"/>
      <c r="G463" s="362">
        <f t="shared" si="863"/>
        <v>2180774.4500000002</v>
      </c>
      <c r="H463" s="356">
        <f>I463+K463+M463+O463+Q463+S463</f>
        <v>0</v>
      </c>
      <c r="I463" s="365">
        <v>0</v>
      </c>
      <c r="J463" s="365">
        <v>0</v>
      </c>
      <c r="K463" s="365">
        <v>0</v>
      </c>
      <c r="L463" s="365">
        <v>0</v>
      </c>
      <c r="M463" s="365">
        <v>0</v>
      </c>
      <c r="N463" s="356">
        <v>0</v>
      </c>
      <c r="O463" s="356">
        <v>0</v>
      </c>
      <c r="P463" s="356">
        <v>0</v>
      </c>
      <c r="Q463" s="356">
        <v>0</v>
      </c>
      <c r="R463" s="356">
        <v>0</v>
      </c>
      <c r="S463" s="356">
        <v>0</v>
      </c>
      <c r="T463" s="366">
        <v>0</v>
      </c>
      <c r="U463" s="356">
        <v>0</v>
      </c>
      <c r="V463" s="452" t="s">
        <v>112</v>
      </c>
      <c r="W463" s="453">
        <v>540</v>
      </c>
      <c r="X463" s="356">
        <f t="shared" si="864"/>
        <v>2082639.6</v>
      </c>
      <c r="Y463" s="177">
        <v>0</v>
      </c>
      <c r="Z463" s="177">
        <v>0</v>
      </c>
      <c r="AA463" s="177">
        <v>0</v>
      </c>
      <c r="AB463" s="177">
        <v>0</v>
      </c>
      <c r="AC463" s="177">
        <v>0</v>
      </c>
      <c r="AD463" s="177">
        <v>0</v>
      </c>
      <c r="AE463" s="177">
        <v>0</v>
      </c>
      <c r="AF463" s="177">
        <v>0</v>
      </c>
      <c r="AG463" s="177">
        <v>0</v>
      </c>
      <c r="AH463" s="177">
        <v>0</v>
      </c>
      <c r="AI463" s="177">
        <v>0</v>
      </c>
      <c r="AJ463" s="177">
        <f t="shared" si="865"/>
        <v>65423.23</v>
      </c>
      <c r="AK463" s="177">
        <f t="shared" si="866"/>
        <v>32711.62</v>
      </c>
      <c r="AL463" s="177">
        <v>0</v>
      </c>
      <c r="AN463" s="138" t="e">
        <f>I463/#REF!</f>
        <v>#REF!</v>
      </c>
      <c r="AO463" s="138" t="e">
        <f t="shared" si="784"/>
        <v>#DIV/0!</v>
      </c>
      <c r="AP463" s="138" t="e">
        <f t="shared" si="785"/>
        <v>#DIV/0!</v>
      </c>
      <c r="AQ463" s="138" t="e">
        <f t="shared" si="786"/>
        <v>#DIV/0!</v>
      </c>
      <c r="AR463" s="138" t="e">
        <f t="shared" si="787"/>
        <v>#DIV/0!</v>
      </c>
      <c r="AS463" s="138" t="e">
        <f t="shared" si="788"/>
        <v>#DIV/0!</v>
      </c>
      <c r="AT463" s="138" t="e">
        <f t="shared" si="789"/>
        <v>#DIV/0!</v>
      </c>
      <c r="AU463" s="138">
        <f t="shared" si="790"/>
        <v>3856.7400000000002</v>
      </c>
      <c r="AV463" s="138" t="e">
        <f t="shared" si="791"/>
        <v>#DIV/0!</v>
      </c>
      <c r="AW463" s="138" t="e">
        <f t="shared" si="792"/>
        <v>#DIV/0!</v>
      </c>
      <c r="AX463" s="138" t="e">
        <f t="shared" si="793"/>
        <v>#DIV/0!</v>
      </c>
      <c r="AY463" s="138" t="e">
        <f>AI463/#REF!</f>
        <v>#REF!</v>
      </c>
      <c r="AZ463" s="138">
        <v>766.59</v>
      </c>
      <c r="BA463" s="138">
        <v>2173.62</v>
      </c>
      <c r="BB463" s="138">
        <v>891.36</v>
      </c>
      <c r="BC463" s="138">
        <v>860.72</v>
      </c>
      <c r="BD463" s="138">
        <v>1699.83</v>
      </c>
      <c r="BE463" s="138">
        <v>1134.04</v>
      </c>
      <c r="BF463" s="138">
        <v>2338035</v>
      </c>
      <c r="BG463" s="138">
        <f t="shared" si="794"/>
        <v>4644</v>
      </c>
      <c r="BH463" s="138">
        <v>9186</v>
      </c>
      <c r="BI463" s="138">
        <v>3559.09</v>
      </c>
      <c r="BJ463" s="138">
        <v>6295.55</v>
      </c>
      <c r="BK463" s="138">
        <f t="shared" si="766"/>
        <v>934101.09</v>
      </c>
      <c r="BL463" s="139" t="e">
        <f t="shared" si="795"/>
        <v>#REF!</v>
      </c>
      <c r="BM463" s="139" t="e">
        <f t="shared" si="796"/>
        <v>#DIV/0!</v>
      </c>
      <c r="BN463" s="139" t="e">
        <f t="shared" si="797"/>
        <v>#DIV/0!</v>
      </c>
      <c r="BO463" s="139" t="e">
        <f t="shared" si="798"/>
        <v>#DIV/0!</v>
      </c>
      <c r="BP463" s="139" t="e">
        <f t="shared" si="799"/>
        <v>#DIV/0!</v>
      </c>
      <c r="BQ463" s="139" t="e">
        <f t="shared" si="800"/>
        <v>#DIV/0!</v>
      </c>
      <c r="BR463" s="139" t="e">
        <f t="shared" si="801"/>
        <v>#DIV/0!</v>
      </c>
      <c r="BS463" s="139" t="str">
        <f t="shared" si="802"/>
        <v xml:space="preserve"> </v>
      </c>
      <c r="BT463" s="139" t="e">
        <f t="shared" si="803"/>
        <v>#DIV/0!</v>
      </c>
      <c r="BU463" s="139" t="e">
        <f t="shared" si="804"/>
        <v>#DIV/0!</v>
      </c>
      <c r="BV463" s="139" t="e">
        <f t="shared" si="805"/>
        <v>#DIV/0!</v>
      </c>
      <c r="BW463" s="139" t="e">
        <f t="shared" si="806"/>
        <v>#REF!</v>
      </c>
      <c r="BY463" s="140">
        <f t="shared" si="807"/>
        <v>2.9999998395065566</v>
      </c>
      <c r="BZ463" s="141">
        <f t="shared" si="808"/>
        <v>1.5000001490296255</v>
      </c>
      <c r="CA463" s="142">
        <f t="shared" si="809"/>
        <v>4038.4712037037038</v>
      </c>
      <c r="CB463" s="138">
        <f t="shared" si="810"/>
        <v>4852.9799999999996</v>
      </c>
      <c r="CC463" s="143" t="str">
        <f t="shared" si="811"/>
        <v xml:space="preserve"> </v>
      </c>
    </row>
    <row r="464" spans="1:82" s="137" customFormat="1" ht="30" customHeight="1">
      <c r="A464" s="414" t="s">
        <v>45</v>
      </c>
      <c r="B464" s="414"/>
      <c r="C464" s="415">
        <f>SUM(C461:C463)</f>
        <v>2501</v>
      </c>
      <c r="D464" s="403"/>
      <c r="E464" s="356"/>
      <c r="F464" s="356"/>
      <c r="G464" s="415">
        <f>SUM(G461:G463)</f>
        <v>9853249.879999999</v>
      </c>
      <c r="H464" s="415">
        <f t="shared" ref="H464:U464" si="867">SUM(H461:H463)</f>
        <v>0</v>
      </c>
      <c r="I464" s="415">
        <f t="shared" si="867"/>
        <v>0</v>
      </c>
      <c r="J464" s="415">
        <f t="shared" si="867"/>
        <v>0</v>
      </c>
      <c r="K464" s="415">
        <f t="shared" si="867"/>
        <v>0</v>
      </c>
      <c r="L464" s="415">
        <f t="shared" si="867"/>
        <v>0</v>
      </c>
      <c r="M464" s="415">
        <f t="shared" si="867"/>
        <v>0</v>
      </c>
      <c r="N464" s="415">
        <f t="shared" si="867"/>
        <v>0</v>
      </c>
      <c r="O464" s="415">
        <f t="shared" si="867"/>
        <v>0</v>
      </c>
      <c r="P464" s="415">
        <f t="shared" si="867"/>
        <v>0</v>
      </c>
      <c r="Q464" s="415">
        <f t="shared" si="867"/>
        <v>0</v>
      </c>
      <c r="R464" s="415">
        <f t="shared" si="867"/>
        <v>0</v>
      </c>
      <c r="S464" s="415">
        <f t="shared" si="867"/>
        <v>0</v>
      </c>
      <c r="T464" s="416">
        <f t="shared" si="867"/>
        <v>0</v>
      </c>
      <c r="U464" s="415">
        <f t="shared" si="867"/>
        <v>0</v>
      </c>
      <c r="V464" s="356" t="s">
        <v>68</v>
      </c>
      <c r="W464" s="415">
        <f t="shared" ref="W464:AL464" si="868">SUM(W461:W463)</f>
        <v>2430.1</v>
      </c>
      <c r="X464" s="415">
        <f t="shared" si="868"/>
        <v>9409853.6300000008</v>
      </c>
      <c r="Y464" s="415">
        <f t="shared" si="868"/>
        <v>0</v>
      </c>
      <c r="Z464" s="415">
        <f t="shared" si="868"/>
        <v>0</v>
      </c>
      <c r="AA464" s="415">
        <f t="shared" si="868"/>
        <v>0</v>
      </c>
      <c r="AB464" s="415">
        <f t="shared" si="868"/>
        <v>0</v>
      </c>
      <c r="AC464" s="415">
        <f t="shared" si="868"/>
        <v>0</v>
      </c>
      <c r="AD464" s="415">
        <f t="shared" si="868"/>
        <v>0</v>
      </c>
      <c r="AE464" s="415">
        <f t="shared" si="868"/>
        <v>0</v>
      </c>
      <c r="AF464" s="415">
        <f t="shared" si="868"/>
        <v>0</v>
      </c>
      <c r="AG464" s="415">
        <f t="shared" si="868"/>
        <v>0</v>
      </c>
      <c r="AH464" s="415">
        <f t="shared" si="868"/>
        <v>0</v>
      </c>
      <c r="AI464" s="415">
        <f t="shared" si="868"/>
        <v>0</v>
      </c>
      <c r="AJ464" s="415">
        <f t="shared" si="868"/>
        <v>295597.49</v>
      </c>
      <c r="AK464" s="415">
        <f t="shared" si="868"/>
        <v>147798.76</v>
      </c>
      <c r="AL464" s="415">
        <f t="shared" si="868"/>
        <v>0</v>
      </c>
      <c r="AN464" s="138" t="e">
        <f>I464/#REF!</f>
        <v>#REF!</v>
      </c>
      <c r="AO464" s="138" t="e">
        <f t="shared" si="784"/>
        <v>#DIV/0!</v>
      </c>
      <c r="AP464" s="138" t="e">
        <f t="shared" si="785"/>
        <v>#DIV/0!</v>
      </c>
      <c r="AQ464" s="138" t="e">
        <f t="shared" si="786"/>
        <v>#DIV/0!</v>
      </c>
      <c r="AR464" s="138" t="e">
        <f t="shared" si="787"/>
        <v>#DIV/0!</v>
      </c>
      <c r="AS464" s="138" t="e">
        <f t="shared" si="788"/>
        <v>#DIV/0!</v>
      </c>
      <c r="AT464" s="138" t="e">
        <f t="shared" si="789"/>
        <v>#DIV/0!</v>
      </c>
      <c r="AU464" s="138">
        <f t="shared" si="790"/>
        <v>3872.2083988313243</v>
      </c>
      <c r="AV464" s="138" t="e">
        <f t="shared" si="791"/>
        <v>#DIV/0!</v>
      </c>
      <c r="AW464" s="138" t="e">
        <f t="shared" si="792"/>
        <v>#DIV/0!</v>
      </c>
      <c r="AX464" s="138" t="e">
        <f t="shared" si="793"/>
        <v>#DIV/0!</v>
      </c>
      <c r="AY464" s="138" t="e">
        <f>AI464/#REF!</f>
        <v>#REF!</v>
      </c>
      <c r="AZ464" s="138">
        <v>766.59</v>
      </c>
      <c r="BA464" s="138">
        <v>2173.62</v>
      </c>
      <c r="BB464" s="138">
        <v>891.36</v>
      </c>
      <c r="BC464" s="138">
        <v>860.72</v>
      </c>
      <c r="BD464" s="138">
        <v>1699.83</v>
      </c>
      <c r="BE464" s="138">
        <v>1134.04</v>
      </c>
      <c r="BF464" s="138">
        <v>2338035</v>
      </c>
      <c r="BG464" s="138">
        <f t="shared" si="794"/>
        <v>4644</v>
      </c>
      <c r="BH464" s="138">
        <v>9186</v>
      </c>
      <c r="BI464" s="138">
        <v>3559.09</v>
      </c>
      <c r="BJ464" s="138">
        <v>6295.55</v>
      </c>
      <c r="BK464" s="138">
        <f t="shared" si="766"/>
        <v>934101.09</v>
      </c>
      <c r="BL464" s="139" t="e">
        <f t="shared" si="795"/>
        <v>#REF!</v>
      </c>
      <c r="BM464" s="139" t="e">
        <f t="shared" si="796"/>
        <v>#DIV/0!</v>
      </c>
      <c r="BN464" s="139" t="e">
        <f t="shared" si="797"/>
        <v>#DIV/0!</v>
      </c>
      <c r="BO464" s="139" t="e">
        <f t="shared" si="798"/>
        <v>#DIV/0!</v>
      </c>
      <c r="BP464" s="139" t="e">
        <f t="shared" si="799"/>
        <v>#DIV/0!</v>
      </c>
      <c r="BQ464" s="139" t="e">
        <f t="shared" si="800"/>
        <v>#DIV/0!</v>
      </c>
      <c r="BR464" s="139" t="e">
        <f t="shared" si="801"/>
        <v>#DIV/0!</v>
      </c>
      <c r="BS464" s="139" t="str">
        <f t="shared" si="802"/>
        <v xml:space="preserve"> </v>
      </c>
      <c r="BT464" s="139" t="e">
        <f t="shared" si="803"/>
        <v>#DIV/0!</v>
      </c>
      <c r="BU464" s="139" t="e">
        <f t="shared" si="804"/>
        <v>#DIV/0!</v>
      </c>
      <c r="BV464" s="139" t="e">
        <f t="shared" si="805"/>
        <v>#DIV/0!</v>
      </c>
      <c r="BW464" s="139" t="e">
        <f t="shared" si="806"/>
        <v>#REF!</v>
      </c>
      <c r="BY464" s="140">
        <f t="shared" si="807"/>
        <v>2.9999999350468114</v>
      </c>
      <c r="BZ464" s="141">
        <f t="shared" si="808"/>
        <v>1.5000001197574422</v>
      </c>
      <c r="CA464" s="142">
        <f t="shared" si="809"/>
        <v>4054.6684827784861</v>
      </c>
      <c r="CB464" s="138">
        <f t="shared" si="810"/>
        <v>4852.9799999999996</v>
      </c>
      <c r="CC464" s="143" t="str">
        <f t="shared" si="811"/>
        <v xml:space="preserve"> </v>
      </c>
    </row>
    <row r="465" spans="1:82" s="137" customFormat="1" ht="12" customHeight="1">
      <c r="A465" s="358" t="s">
        <v>43</v>
      </c>
      <c r="B465" s="359"/>
      <c r="C465" s="359"/>
      <c r="D465" s="359"/>
      <c r="E465" s="359"/>
      <c r="F465" s="359"/>
      <c r="G465" s="359"/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  <c r="Y465" s="359"/>
      <c r="Z465" s="359"/>
      <c r="AA465" s="359"/>
      <c r="AB465" s="359"/>
      <c r="AC465" s="359"/>
      <c r="AD465" s="359"/>
      <c r="AE465" s="359"/>
      <c r="AF465" s="359"/>
      <c r="AG465" s="359"/>
      <c r="AH465" s="359"/>
      <c r="AI465" s="359"/>
      <c r="AJ465" s="359"/>
      <c r="AK465" s="359"/>
      <c r="AL465" s="434"/>
      <c r="AN465" s="138" t="e">
        <f>I465/#REF!</f>
        <v>#REF!</v>
      </c>
      <c r="AO465" s="138" t="e">
        <f t="shared" ref="AO465:AO466" si="869">K465/J465</f>
        <v>#DIV/0!</v>
      </c>
      <c r="AP465" s="138" t="e">
        <f t="shared" ref="AP465:AP466" si="870">M465/L465</f>
        <v>#DIV/0!</v>
      </c>
      <c r="AQ465" s="138" t="e">
        <f t="shared" ref="AQ465:AQ466" si="871">O465/N465</f>
        <v>#DIV/0!</v>
      </c>
      <c r="AR465" s="138" t="e">
        <f t="shared" ref="AR465:AR466" si="872">Q465/P465</f>
        <v>#DIV/0!</v>
      </c>
      <c r="AS465" s="138" t="e">
        <f t="shared" ref="AS465:AS466" si="873">S465/R465</f>
        <v>#DIV/0!</v>
      </c>
      <c r="AT465" s="138" t="e">
        <f t="shared" ref="AT465:AT466" si="874">U465/T465</f>
        <v>#DIV/0!</v>
      </c>
      <c r="AU465" s="138" t="e">
        <f t="shared" ref="AU465:AU466" si="875">X465/W465</f>
        <v>#DIV/0!</v>
      </c>
      <c r="AV465" s="138" t="e">
        <f t="shared" ref="AV465:AV466" si="876">Z465/Y465</f>
        <v>#DIV/0!</v>
      </c>
      <c r="AW465" s="138" t="e">
        <f t="shared" ref="AW465:AW466" si="877">AB465/AA465</f>
        <v>#DIV/0!</v>
      </c>
      <c r="AX465" s="138" t="e">
        <f t="shared" ref="AX465:AX466" si="878">AH465/AG465</f>
        <v>#DIV/0!</v>
      </c>
      <c r="AY465" s="138" t="e">
        <f>AI465/#REF!</f>
        <v>#REF!</v>
      </c>
      <c r="AZ465" s="138">
        <v>766.59</v>
      </c>
      <c r="BA465" s="138">
        <v>2173.62</v>
      </c>
      <c r="BB465" s="138">
        <v>891.36</v>
      </c>
      <c r="BC465" s="138">
        <v>860.72</v>
      </c>
      <c r="BD465" s="138">
        <v>1699.83</v>
      </c>
      <c r="BE465" s="138">
        <v>1134.04</v>
      </c>
      <c r="BF465" s="138">
        <v>2338035</v>
      </c>
      <c r="BG465" s="138">
        <f t="shared" ref="BG465:BG466" si="879">IF(V465="ПК",4837.98,4644)</f>
        <v>4644</v>
      </c>
      <c r="BH465" s="138">
        <v>9186</v>
      </c>
      <c r="BI465" s="138">
        <v>3559.09</v>
      </c>
      <c r="BJ465" s="138">
        <v>6295.55</v>
      </c>
      <c r="BK465" s="138">
        <f t="shared" si="766"/>
        <v>934101.09</v>
      </c>
      <c r="BL465" s="139" t="e">
        <f t="shared" ref="BL465:BL466" si="880">IF(AN465&gt;AZ465, "+", " ")</f>
        <v>#REF!</v>
      </c>
      <c r="BM465" s="139" t="e">
        <f t="shared" ref="BM465:BM466" si="881">IF(AO465&gt;BA465, "+", " ")</f>
        <v>#DIV/0!</v>
      </c>
      <c r="BN465" s="139" t="e">
        <f t="shared" ref="BN465:BN466" si="882">IF(AP465&gt;BB465, "+", " ")</f>
        <v>#DIV/0!</v>
      </c>
      <c r="BO465" s="139" t="e">
        <f t="shared" ref="BO465:BO466" si="883">IF(AQ465&gt;BC465, "+", " ")</f>
        <v>#DIV/0!</v>
      </c>
      <c r="BP465" s="139" t="e">
        <f t="shared" ref="BP465:BP466" si="884">IF(AR465&gt;BD465, "+", " ")</f>
        <v>#DIV/0!</v>
      </c>
      <c r="BQ465" s="139" t="e">
        <f t="shared" ref="BQ465:BQ466" si="885">IF(AS465&gt;BE465, "+", " ")</f>
        <v>#DIV/0!</v>
      </c>
      <c r="BR465" s="139" t="e">
        <f t="shared" ref="BR465:BR466" si="886">IF(AT465&gt;BF465, "+", " ")</f>
        <v>#DIV/0!</v>
      </c>
      <c r="BS465" s="139" t="e">
        <f t="shared" ref="BS465:BS466" si="887">IF(AU465&gt;BG465, "+", " ")</f>
        <v>#DIV/0!</v>
      </c>
      <c r="BT465" s="139" t="e">
        <f t="shared" ref="BT465:BT466" si="888">IF(AV465&gt;BH465, "+", " ")</f>
        <v>#DIV/0!</v>
      </c>
      <c r="BU465" s="139" t="e">
        <f t="shared" ref="BU465:BU466" si="889">IF(AW465&gt;BI465, "+", " ")</f>
        <v>#DIV/0!</v>
      </c>
      <c r="BV465" s="139" t="e">
        <f t="shared" ref="BV465:BV466" si="890">IF(AX465&gt;BJ465, "+", " ")</f>
        <v>#DIV/0!</v>
      </c>
      <c r="BW465" s="139" t="e">
        <f t="shared" ref="BW465:BW466" si="891">IF(AY465&gt;BK465, "+", " ")</f>
        <v>#REF!</v>
      </c>
      <c r="BY465" s="140" t="e">
        <f t="shared" ref="BY465:BY466" si="892">AJ465/G465*100</f>
        <v>#DIV/0!</v>
      </c>
      <c r="BZ465" s="141" t="e">
        <f t="shared" ref="BZ465:BZ466" si="893">AK465/G465*100</f>
        <v>#DIV/0!</v>
      </c>
      <c r="CA465" s="142" t="e">
        <f t="shared" ref="CA465:CA466" si="894">G465/W465</f>
        <v>#DIV/0!</v>
      </c>
      <c r="CB465" s="138">
        <f t="shared" ref="CB465:CB466" si="895">IF(V465="ПК",5055.69,4852.98)</f>
        <v>4852.9799999999996</v>
      </c>
      <c r="CC465" s="143" t="e">
        <f t="shared" ref="CC465:CC466" si="896">IF(CA465&gt;CB465, "+", " ")</f>
        <v>#DIV/0!</v>
      </c>
    </row>
    <row r="466" spans="1:82" s="137" customFormat="1" ht="12" customHeight="1">
      <c r="A466" s="360">
        <v>142</v>
      </c>
      <c r="B466" s="407" t="s">
        <v>700</v>
      </c>
      <c r="C466" s="383">
        <v>977.9</v>
      </c>
      <c r="D466" s="370"/>
      <c r="E466" s="384"/>
      <c r="F466" s="384"/>
      <c r="G466" s="362">
        <f t="shared" ref="G466:G470" si="897">ROUND(H466+U466+X466+Z466+AB466+AD466+AF466+AH466+AI466+AJ466+AK466+AL466,2)</f>
        <v>3830693.86</v>
      </c>
      <c r="H466" s="356">
        <f t="shared" ref="H466:H470" si="898">I466+K466+M466+O466+Q466+S466</f>
        <v>0</v>
      </c>
      <c r="I466" s="365">
        <v>0</v>
      </c>
      <c r="J466" s="365">
        <v>0</v>
      </c>
      <c r="K466" s="365">
        <v>0</v>
      </c>
      <c r="L466" s="365">
        <v>0</v>
      </c>
      <c r="M466" s="365">
        <v>0</v>
      </c>
      <c r="N466" s="356">
        <v>0</v>
      </c>
      <c r="O466" s="356">
        <v>0</v>
      </c>
      <c r="P466" s="356">
        <v>0</v>
      </c>
      <c r="Q466" s="356">
        <v>0</v>
      </c>
      <c r="R466" s="356">
        <v>0</v>
      </c>
      <c r="S466" s="356">
        <v>0</v>
      </c>
      <c r="T466" s="366">
        <v>0</v>
      </c>
      <c r="U466" s="356">
        <v>0</v>
      </c>
      <c r="V466" s="371" t="s">
        <v>111</v>
      </c>
      <c r="W466" s="177">
        <v>941.2</v>
      </c>
      <c r="X466" s="356">
        <f>ROUND(IF(V466="СК",3856.74,3886.86)*W466,2)</f>
        <v>3658312.63</v>
      </c>
      <c r="Y466" s="177">
        <v>0</v>
      </c>
      <c r="Z466" s="177">
        <v>0</v>
      </c>
      <c r="AA466" s="177">
        <v>0</v>
      </c>
      <c r="AB466" s="177">
        <v>0</v>
      </c>
      <c r="AC466" s="177">
        <v>0</v>
      </c>
      <c r="AD466" s="177">
        <v>0</v>
      </c>
      <c r="AE466" s="177">
        <v>0</v>
      </c>
      <c r="AF466" s="177">
        <v>0</v>
      </c>
      <c r="AG466" s="177">
        <v>0</v>
      </c>
      <c r="AH466" s="177">
        <v>0</v>
      </c>
      <c r="AI466" s="177">
        <v>0</v>
      </c>
      <c r="AJ466" s="177">
        <f t="shared" ref="AJ466:AJ470" si="899">ROUND(X466/95.5*3,2)</f>
        <v>114920.82</v>
      </c>
      <c r="AK466" s="177">
        <f t="shared" ref="AK466:AK470" si="900">ROUND(X466/95.5*1.5,2)</f>
        <v>57460.41</v>
      </c>
      <c r="AL466" s="177">
        <v>0</v>
      </c>
      <c r="AN466" s="138" t="e">
        <f>I466/#REF!</f>
        <v>#REF!</v>
      </c>
      <c r="AO466" s="138" t="e">
        <f t="shared" si="869"/>
        <v>#DIV/0!</v>
      </c>
      <c r="AP466" s="138" t="e">
        <f t="shared" si="870"/>
        <v>#DIV/0!</v>
      </c>
      <c r="AQ466" s="138" t="e">
        <f t="shared" si="871"/>
        <v>#DIV/0!</v>
      </c>
      <c r="AR466" s="138" t="e">
        <f t="shared" si="872"/>
        <v>#DIV/0!</v>
      </c>
      <c r="AS466" s="138" t="e">
        <f t="shared" si="873"/>
        <v>#DIV/0!</v>
      </c>
      <c r="AT466" s="138" t="e">
        <f t="shared" si="874"/>
        <v>#DIV/0!</v>
      </c>
      <c r="AU466" s="138">
        <f t="shared" si="875"/>
        <v>3886.8599978750526</v>
      </c>
      <c r="AV466" s="138" t="e">
        <f t="shared" si="876"/>
        <v>#DIV/0!</v>
      </c>
      <c r="AW466" s="138" t="e">
        <f t="shared" si="877"/>
        <v>#DIV/0!</v>
      </c>
      <c r="AX466" s="138" t="e">
        <f t="shared" si="878"/>
        <v>#DIV/0!</v>
      </c>
      <c r="AY466" s="138" t="e">
        <f>AI466/#REF!</f>
        <v>#REF!</v>
      </c>
      <c r="AZ466" s="138">
        <v>766.59</v>
      </c>
      <c r="BA466" s="138">
        <v>2173.62</v>
      </c>
      <c r="BB466" s="138">
        <v>891.36</v>
      </c>
      <c r="BC466" s="138">
        <v>860.72</v>
      </c>
      <c r="BD466" s="138">
        <v>1699.83</v>
      </c>
      <c r="BE466" s="138">
        <v>1134.04</v>
      </c>
      <c r="BF466" s="138">
        <v>2338035</v>
      </c>
      <c r="BG466" s="138">
        <f t="shared" si="879"/>
        <v>4837.9799999999996</v>
      </c>
      <c r="BH466" s="138">
        <v>9186</v>
      </c>
      <c r="BI466" s="138">
        <v>3559.09</v>
      </c>
      <c r="BJ466" s="138">
        <v>6295.55</v>
      </c>
      <c r="BK466" s="138">
        <f t="shared" si="766"/>
        <v>934101.09</v>
      </c>
      <c r="BL466" s="139" t="e">
        <f t="shared" si="880"/>
        <v>#REF!</v>
      </c>
      <c r="BM466" s="139" t="e">
        <f t="shared" si="881"/>
        <v>#DIV/0!</v>
      </c>
      <c r="BN466" s="139" t="e">
        <f t="shared" si="882"/>
        <v>#DIV/0!</v>
      </c>
      <c r="BO466" s="139" t="e">
        <f t="shared" si="883"/>
        <v>#DIV/0!</v>
      </c>
      <c r="BP466" s="139" t="e">
        <f t="shared" si="884"/>
        <v>#DIV/0!</v>
      </c>
      <c r="BQ466" s="139" t="e">
        <f t="shared" si="885"/>
        <v>#DIV/0!</v>
      </c>
      <c r="BR466" s="139" t="e">
        <f t="shared" si="886"/>
        <v>#DIV/0!</v>
      </c>
      <c r="BS466" s="139" t="str">
        <f t="shared" si="887"/>
        <v xml:space="preserve"> </v>
      </c>
      <c r="BT466" s="139" t="e">
        <f t="shared" si="888"/>
        <v>#DIV/0!</v>
      </c>
      <c r="BU466" s="139" t="e">
        <f t="shared" si="889"/>
        <v>#DIV/0!</v>
      </c>
      <c r="BV466" s="139" t="e">
        <f t="shared" si="890"/>
        <v>#DIV/0!</v>
      </c>
      <c r="BW466" s="139" t="e">
        <f t="shared" si="891"/>
        <v>#REF!</v>
      </c>
      <c r="BY466" s="140">
        <f t="shared" si="892"/>
        <v>3.0000001096407116</v>
      </c>
      <c r="BZ466" s="141">
        <f t="shared" si="893"/>
        <v>1.5000000548203558</v>
      </c>
      <c r="CA466" s="142">
        <f t="shared" si="894"/>
        <v>4070.0104759881001</v>
      </c>
      <c r="CB466" s="138">
        <f t="shared" si="895"/>
        <v>5055.6899999999996</v>
      </c>
      <c r="CC466" s="143" t="str">
        <f t="shared" si="896"/>
        <v xml:space="preserve"> </v>
      </c>
      <c r="CD466" s="146">
        <f>CA466-CB466</f>
        <v>-985.6795240118995</v>
      </c>
    </row>
    <row r="467" spans="1:82" s="137" customFormat="1" ht="12" customHeight="1">
      <c r="A467" s="360">
        <v>143</v>
      </c>
      <c r="B467" s="407" t="s">
        <v>701</v>
      </c>
      <c r="C467" s="383"/>
      <c r="D467" s="370"/>
      <c r="E467" s="384"/>
      <c r="F467" s="384"/>
      <c r="G467" s="362">
        <f t="shared" si="897"/>
        <v>3750921.65</v>
      </c>
      <c r="H467" s="356">
        <f t="shared" si="898"/>
        <v>0</v>
      </c>
      <c r="I467" s="365">
        <v>0</v>
      </c>
      <c r="J467" s="365">
        <v>0</v>
      </c>
      <c r="K467" s="365">
        <v>0</v>
      </c>
      <c r="L467" s="365">
        <v>0</v>
      </c>
      <c r="M467" s="365">
        <v>0</v>
      </c>
      <c r="N467" s="356">
        <v>0</v>
      </c>
      <c r="O467" s="356">
        <v>0</v>
      </c>
      <c r="P467" s="356">
        <v>0</v>
      </c>
      <c r="Q467" s="356">
        <v>0</v>
      </c>
      <c r="R467" s="356">
        <v>0</v>
      </c>
      <c r="S467" s="356">
        <v>0</v>
      </c>
      <c r="T467" s="366">
        <v>0</v>
      </c>
      <c r="U467" s="356">
        <v>0</v>
      </c>
      <c r="V467" s="371" t="s">
        <v>111</v>
      </c>
      <c r="W467" s="177">
        <v>921.6</v>
      </c>
      <c r="X467" s="356">
        <f>ROUND(IF(V467="СК",3856.74,3886.86)*W467,2)</f>
        <v>3582130.18</v>
      </c>
      <c r="Y467" s="177">
        <v>0</v>
      </c>
      <c r="Z467" s="177">
        <v>0</v>
      </c>
      <c r="AA467" s="177">
        <v>0</v>
      </c>
      <c r="AB467" s="177">
        <v>0</v>
      </c>
      <c r="AC467" s="177">
        <v>0</v>
      </c>
      <c r="AD467" s="177">
        <v>0</v>
      </c>
      <c r="AE467" s="177">
        <v>0</v>
      </c>
      <c r="AF467" s="177">
        <v>0</v>
      </c>
      <c r="AG467" s="177">
        <v>0</v>
      </c>
      <c r="AH467" s="177">
        <v>0</v>
      </c>
      <c r="AI467" s="177">
        <v>0</v>
      </c>
      <c r="AJ467" s="177">
        <f t="shared" si="899"/>
        <v>112527.65</v>
      </c>
      <c r="AK467" s="177">
        <f t="shared" si="900"/>
        <v>56263.82</v>
      </c>
      <c r="AL467" s="177">
        <v>0</v>
      </c>
      <c r="AN467" s="138"/>
      <c r="AO467" s="138"/>
      <c r="AP467" s="138"/>
      <c r="AQ467" s="138"/>
      <c r="AR467" s="138"/>
      <c r="AS467" s="138"/>
      <c r="AT467" s="138"/>
      <c r="AU467" s="138"/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8"/>
      <c r="BF467" s="138"/>
      <c r="BG467" s="138"/>
      <c r="BH467" s="138"/>
      <c r="BI467" s="138"/>
      <c r="BJ467" s="138"/>
      <c r="BK467" s="138"/>
      <c r="BL467" s="139"/>
      <c r="BM467" s="139"/>
      <c r="BN467" s="139"/>
      <c r="BO467" s="139"/>
      <c r="BP467" s="139"/>
      <c r="BQ467" s="139"/>
      <c r="BR467" s="139"/>
      <c r="BS467" s="139"/>
      <c r="BT467" s="139"/>
      <c r="BU467" s="139"/>
      <c r="BV467" s="139"/>
      <c r="BW467" s="139"/>
      <c r="BY467" s="140"/>
      <c r="BZ467" s="141"/>
      <c r="CA467" s="142"/>
      <c r="CB467" s="138"/>
      <c r="CC467" s="143"/>
      <c r="CD467" s="146"/>
    </row>
    <row r="468" spans="1:82" s="137" customFormat="1" ht="12" customHeight="1">
      <c r="A468" s="360">
        <v>144</v>
      </c>
      <c r="B468" s="407" t="s">
        <v>702</v>
      </c>
      <c r="C468" s="383"/>
      <c r="D468" s="370"/>
      <c r="E468" s="384"/>
      <c r="F468" s="384"/>
      <c r="G468" s="362">
        <f t="shared" si="897"/>
        <v>3899884.03</v>
      </c>
      <c r="H468" s="356">
        <f t="shared" si="898"/>
        <v>0</v>
      </c>
      <c r="I468" s="365">
        <v>0</v>
      </c>
      <c r="J468" s="365">
        <v>0</v>
      </c>
      <c r="K468" s="365">
        <v>0</v>
      </c>
      <c r="L468" s="365">
        <v>0</v>
      </c>
      <c r="M468" s="365">
        <v>0</v>
      </c>
      <c r="N468" s="356">
        <v>0</v>
      </c>
      <c r="O468" s="356">
        <v>0</v>
      </c>
      <c r="P468" s="356">
        <v>0</v>
      </c>
      <c r="Q468" s="356">
        <v>0</v>
      </c>
      <c r="R468" s="356">
        <v>0</v>
      </c>
      <c r="S468" s="356">
        <v>0</v>
      </c>
      <c r="T468" s="366">
        <v>0</v>
      </c>
      <c r="U468" s="356">
        <v>0</v>
      </c>
      <c r="V468" s="371" t="s">
        <v>111</v>
      </c>
      <c r="W468" s="177">
        <v>958.2</v>
      </c>
      <c r="X468" s="356">
        <f>ROUND(IF(V468="СК",3856.74,3886.86)*W468,2)</f>
        <v>3724389.25</v>
      </c>
      <c r="Y468" s="177">
        <v>0</v>
      </c>
      <c r="Z468" s="177">
        <v>0</v>
      </c>
      <c r="AA468" s="177">
        <v>0</v>
      </c>
      <c r="AB468" s="177">
        <v>0</v>
      </c>
      <c r="AC468" s="177">
        <v>0</v>
      </c>
      <c r="AD468" s="177">
        <v>0</v>
      </c>
      <c r="AE468" s="177">
        <v>0</v>
      </c>
      <c r="AF468" s="177">
        <v>0</v>
      </c>
      <c r="AG468" s="177">
        <v>0</v>
      </c>
      <c r="AH468" s="177">
        <v>0</v>
      </c>
      <c r="AI468" s="177">
        <v>0</v>
      </c>
      <c r="AJ468" s="177">
        <f t="shared" si="899"/>
        <v>116996.52</v>
      </c>
      <c r="AK468" s="177">
        <f t="shared" si="900"/>
        <v>58498.26</v>
      </c>
      <c r="AL468" s="177">
        <v>0</v>
      </c>
      <c r="AN468" s="138"/>
      <c r="AO468" s="138"/>
      <c r="AP468" s="138"/>
      <c r="AQ468" s="138"/>
      <c r="AR468" s="138"/>
      <c r="AS468" s="138"/>
      <c r="AT468" s="138"/>
      <c r="AU468" s="138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8"/>
      <c r="BF468" s="138"/>
      <c r="BG468" s="138"/>
      <c r="BH468" s="138"/>
      <c r="BI468" s="138"/>
      <c r="BJ468" s="138"/>
      <c r="BK468" s="138"/>
      <c r="BL468" s="139"/>
      <c r="BM468" s="139"/>
      <c r="BN468" s="139"/>
      <c r="BO468" s="139"/>
      <c r="BP468" s="139"/>
      <c r="BQ468" s="139"/>
      <c r="BR468" s="139"/>
      <c r="BS468" s="139"/>
      <c r="BT468" s="139"/>
      <c r="BU468" s="139"/>
      <c r="BV468" s="139"/>
      <c r="BW468" s="139"/>
      <c r="BY468" s="140"/>
      <c r="BZ468" s="141"/>
      <c r="CA468" s="142"/>
      <c r="CB468" s="138"/>
      <c r="CC468" s="143"/>
      <c r="CD468" s="146"/>
    </row>
    <row r="469" spans="1:82" s="137" customFormat="1" ht="12" customHeight="1">
      <c r="A469" s="360">
        <v>145</v>
      </c>
      <c r="B469" s="407" t="s">
        <v>703</v>
      </c>
      <c r="C469" s="383"/>
      <c r="D469" s="370"/>
      <c r="E469" s="384"/>
      <c r="F469" s="384"/>
      <c r="G469" s="362">
        <f t="shared" si="897"/>
        <v>4566551.75</v>
      </c>
      <c r="H469" s="356">
        <f t="shared" si="898"/>
        <v>0</v>
      </c>
      <c r="I469" s="365">
        <v>0</v>
      </c>
      <c r="J469" s="365">
        <v>0</v>
      </c>
      <c r="K469" s="365">
        <v>0</v>
      </c>
      <c r="L469" s="365">
        <v>0</v>
      </c>
      <c r="M469" s="365">
        <v>0</v>
      </c>
      <c r="N469" s="356">
        <v>0</v>
      </c>
      <c r="O469" s="356">
        <v>0</v>
      </c>
      <c r="P469" s="356">
        <v>0</v>
      </c>
      <c r="Q469" s="356">
        <v>0</v>
      </c>
      <c r="R469" s="356">
        <v>0</v>
      </c>
      <c r="S469" s="356">
        <v>0</v>
      </c>
      <c r="T469" s="366">
        <v>0</v>
      </c>
      <c r="U469" s="356">
        <v>0</v>
      </c>
      <c r="V469" s="371" t="s">
        <v>111</v>
      </c>
      <c r="W469" s="177">
        <v>1122</v>
      </c>
      <c r="X469" s="356">
        <f>ROUND(IF(V469="СК",3856.74,3886.86)*W469,2)</f>
        <v>4361056.92</v>
      </c>
      <c r="Y469" s="177">
        <v>0</v>
      </c>
      <c r="Z469" s="177">
        <v>0</v>
      </c>
      <c r="AA469" s="177">
        <v>0</v>
      </c>
      <c r="AB469" s="177">
        <v>0</v>
      </c>
      <c r="AC469" s="177">
        <v>0</v>
      </c>
      <c r="AD469" s="177">
        <v>0</v>
      </c>
      <c r="AE469" s="177">
        <v>0</v>
      </c>
      <c r="AF469" s="177">
        <v>0</v>
      </c>
      <c r="AG469" s="177">
        <v>0</v>
      </c>
      <c r="AH469" s="177">
        <v>0</v>
      </c>
      <c r="AI469" s="177">
        <v>0</v>
      </c>
      <c r="AJ469" s="177">
        <f t="shared" si="899"/>
        <v>136996.54999999999</v>
      </c>
      <c r="AK469" s="177">
        <f t="shared" si="900"/>
        <v>68498.28</v>
      </c>
      <c r="AL469" s="177">
        <v>0</v>
      </c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9"/>
      <c r="BM469" s="139"/>
      <c r="BN469" s="139"/>
      <c r="BO469" s="139"/>
      <c r="BP469" s="139"/>
      <c r="BQ469" s="139"/>
      <c r="BR469" s="139"/>
      <c r="BS469" s="139"/>
      <c r="BT469" s="139"/>
      <c r="BU469" s="139"/>
      <c r="BV469" s="139"/>
      <c r="BW469" s="139"/>
      <c r="BY469" s="140"/>
      <c r="BZ469" s="141"/>
      <c r="CA469" s="142"/>
      <c r="CB469" s="138"/>
      <c r="CC469" s="143"/>
      <c r="CD469" s="146"/>
    </row>
    <row r="470" spans="1:82" s="137" customFormat="1" ht="12" customHeight="1">
      <c r="A470" s="360">
        <v>146</v>
      </c>
      <c r="B470" s="407" t="s">
        <v>690</v>
      </c>
      <c r="C470" s="408"/>
      <c r="D470" s="409"/>
      <c r="E470" s="410"/>
      <c r="F470" s="410"/>
      <c r="G470" s="362">
        <f t="shared" si="897"/>
        <v>6512016.75</v>
      </c>
      <c r="H470" s="356">
        <f t="shared" si="898"/>
        <v>0</v>
      </c>
      <c r="I470" s="365">
        <v>0</v>
      </c>
      <c r="J470" s="365">
        <v>0</v>
      </c>
      <c r="K470" s="365">
        <v>0</v>
      </c>
      <c r="L470" s="365">
        <v>0</v>
      </c>
      <c r="M470" s="365">
        <v>0</v>
      </c>
      <c r="N470" s="356">
        <v>0</v>
      </c>
      <c r="O470" s="356">
        <v>0</v>
      </c>
      <c r="P470" s="356">
        <v>0</v>
      </c>
      <c r="Q470" s="356">
        <v>0</v>
      </c>
      <c r="R470" s="356">
        <v>0</v>
      </c>
      <c r="S470" s="356">
        <v>0</v>
      </c>
      <c r="T470" s="366">
        <v>0</v>
      </c>
      <c r="U470" s="356">
        <v>0</v>
      </c>
      <c r="V470" s="356" t="s">
        <v>111</v>
      </c>
      <c r="W470" s="356">
        <v>1600</v>
      </c>
      <c r="X470" s="356">
        <f t="shared" ref="X470" si="901">ROUND(IF(V470="СК",3856.74,3886.86)*W470,2)</f>
        <v>6218976</v>
      </c>
      <c r="Y470" s="177">
        <v>0</v>
      </c>
      <c r="Z470" s="177">
        <v>0</v>
      </c>
      <c r="AA470" s="177">
        <v>0</v>
      </c>
      <c r="AB470" s="177">
        <v>0</v>
      </c>
      <c r="AC470" s="177">
        <v>0</v>
      </c>
      <c r="AD470" s="177">
        <v>0</v>
      </c>
      <c r="AE470" s="177">
        <v>0</v>
      </c>
      <c r="AF470" s="177">
        <v>0</v>
      </c>
      <c r="AG470" s="177">
        <v>0</v>
      </c>
      <c r="AH470" s="177">
        <v>0</v>
      </c>
      <c r="AI470" s="177">
        <v>0</v>
      </c>
      <c r="AJ470" s="177">
        <f t="shared" si="899"/>
        <v>195360.5</v>
      </c>
      <c r="AK470" s="177">
        <f t="shared" si="900"/>
        <v>97680.25</v>
      </c>
      <c r="AL470" s="177">
        <v>0</v>
      </c>
      <c r="AN470" s="138"/>
      <c r="AO470" s="138"/>
      <c r="AP470" s="138"/>
      <c r="AQ470" s="138"/>
      <c r="AR470" s="138"/>
      <c r="AS470" s="138"/>
      <c r="AT470" s="138"/>
      <c r="AU470" s="138"/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8"/>
      <c r="BF470" s="138"/>
      <c r="BG470" s="138"/>
      <c r="BH470" s="138"/>
      <c r="BI470" s="138"/>
      <c r="BJ470" s="138"/>
      <c r="BK470" s="138"/>
      <c r="BL470" s="139"/>
      <c r="BM470" s="139"/>
      <c r="BN470" s="139"/>
      <c r="BO470" s="139"/>
      <c r="BP470" s="139"/>
      <c r="BQ470" s="139"/>
      <c r="BR470" s="139"/>
      <c r="BS470" s="139"/>
      <c r="BT470" s="139"/>
      <c r="BU470" s="139"/>
      <c r="BV470" s="139"/>
      <c r="BW470" s="139"/>
      <c r="BY470" s="140"/>
      <c r="BZ470" s="141"/>
      <c r="CA470" s="142"/>
      <c r="CB470" s="138"/>
      <c r="CC470" s="143"/>
    </row>
    <row r="471" spans="1:82" s="137" customFormat="1" ht="24.75" customHeight="1">
      <c r="A471" s="374" t="s">
        <v>42</v>
      </c>
      <c r="B471" s="374"/>
      <c r="C471" s="356">
        <f>SUM(C466:C470)</f>
        <v>977.9</v>
      </c>
      <c r="D471" s="413"/>
      <c r="E471" s="369"/>
      <c r="F471" s="369"/>
      <c r="G471" s="356">
        <f t="shared" ref="G471:U471" si="902">SUM(G466:G470)</f>
        <v>22560068.039999999</v>
      </c>
      <c r="H471" s="356">
        <f t="shared" si="902"/>
        <v>0</v>
      </c>
      <c r="I471" s="356">
        <f t="shared" si="902"/>
        <v>0</v>
      </c>
      <c r="J471" s="356">
        <f t="shared" si="902"/>
        <v>0</v>
      </c>
      <c r="K471" s="356">
        <f t="shared" si="902"/>
        <v>0</v>
      </c>
      <c r="L471" s="356">
        <f t="shared" si="902"/>
        <v>0</v>
      </c>
      <c r="M471" s="356">
        <f t="shared" si="902"/>
        <v>0</v>
      </c>
      <c r="N471" s="356">
        <f t="shared" si="902"/>
        <v>0</v>
      </c>
      <c r="O471" s="356">
        <f t="shared" si="902"/>
        <v>0</v>
      </c>
      <c r="P471" s="356">
        <f t="shared" si="902"/>
        <v>0</v>
      </c>
      <c r="Q471" s="356">
        <f t="shared" si="902"/>
        <v>0</v>
      </c>
      <c r="R471" s="356">
        <f t="shared" si="902"/>
        <v>0</v>
      </c>
      <c r="S471" s="356">
        <f t="shared" si="902"/>
        <v>0</v>
      </c>
      <c r="T471" s="366">
        <f t="shared" si="902"/>
        <v>0</v>
      </c>
      <c r="U471" s="356">
        <f t="shared" si="902"/>
        <v>0</v>
      </c>
      <c r="V471" s="369" t="s">
        <v>68</v>
      </c>
      <c r="W471" s="356">
        <f t="shared" ref="W471:AL471" si="903">SUM(W466:W470)</f>
        <v>5543</v>
      </c>
      <c r="X471" s="356">
        <f t="shared" si="903"/>
        <v>21544864.98</v>
      </c>
      <c r="Y471" s="356">
        <f t="shared" si="903"/>
        <v>0</v>
      </c>
      <c r="Z471" s="356">
        <f t="shared" si="903"/>
        <v>0</v>
      </c>
      <c r="AA471" s="356">
        <f t="shared" si="903"/>
        <v>0</v>
      </c>
      <c r="AB471" s="356">
        <f t="shared" si="903"/>
        <v>0</v>
      </c>
      <c r="AC471" s="356">
        <f t="shared" si="903"/>
        <v>0</v>
      </c>
      <c r="AD471" s="356">
        <f t="shared" si="903"/>
        <v>0</v>
      </c>
      <c r="AE471" s="356">
        <f t="shared" si="903"/>
        <v>0</v>
      </c>
      <c r="AF471" s="356">
        <f t="shared" si="903"/>
        <v>0</v>
      </c>
      <c r="AG471" s="356">
        <f t="shared" si="903"/>
        <v>0</v>
      </c>
      <c r="AH471" s="356">
        <f t="shared" si="903"/>
        <v>0</v>
      </c>
      <c r="AI471" s="356">
        <f t="shared" si="903"/>
        <v>0</v>
      </c>
      <c r="AJ471" s="356">
        <f t="shared" si="903"/>
        <v>676802.04</v>
      </c>
      <c r="AK471" s="356">
        <f t="shared" si="903"/>
        <v>338401.02</v>
      </c>
      <c r="AL471" s="356">
        <f t="shared" si="903"/>
        <v>0</v>
      </c>
      <c r="AN471" s="138" t="e">
        <f>I471/#REF!</f>
        <v>#REF!</v>
      </c>
      <c r="AO471" s="138" t="e">
        <f t="shared" ref="AO471:AO473" si="904">K471/J471</f>
        <v>#DIV/0!</v>
      </c>
      <c r="AP471" s="138" t="e">
        <f t="shared" ref="AP471:AP473" si="905">M471/L471</f>
        <v>#DIV/0!</v>
      </c>
      <c r="AQ471" s="138" t="e">
        <f t="shared" ref="AQ471:AQ473" si="906">O471/N471</f>
        <v>#DIV/0!</v>
      </c>
      <c r="AR471" s="138" t="e">
        <f t="shared" ref="AR471:AR473" si="907">Q471/P471</f>
        <v>#DIV/0!</v>
      </c>
      <c r="AS471" s="138" t="e">
        <f t="shared" ref="AS471:AS473" si="908">S471/R471</f>
        <v>#DIV/0!</v>
      </c>
      <c r="AT471" s="138" t="e">
        <f t="shared" ref="AT471:AT473" si="909">U471/T471</f>
        <v>#DIV/0!</v>
      </c>
      <c r="AU471" s="138">
        <f t="shared" ref="AU471:AU473" si="910">X471/W471</f>
        <v>3886.86</v>
      </c>
      <c r="AV471" s="138" t="e">
        <f t="shared" ref="AV471:AV473" si="911">Z471/Y471</f>
        <v>#DIV/0!</v>
      </c>
      <c r="AW471" s="138" t="e">
        <f t="shared" ref="AW471:AW473" si="912">AB471/AA471</f>
        <v>#DIV/0!</v>
      </c>
      <c r="AX471" s="138" t="e">
        <f t="shared" ref="AX471:AX473" si="913">AH471/AG471</f>
        <v>#DIV/0!</v>
      </c>
      <c r="AY471" s="138" t="e">
        <f>AI471/#REF!</f>
        <v>#REF!</v>
      </c>
      <c r="AZ471" s="138">
        <v>766.59</v>
      </c>
      <c r="BA471" s="138">
        <v>2173.62</v>
      </c>
      <c r="BB471" s="138">
        <v>891.36</v>
      </c>
      <c r="BC471" s="138">
        <v>860.72</v>
      </c>
      <c r="BD471" s="138">
        <v>1699.83</v>
      </c>
      <c r="BE471" s="138">
        <v>1134.04</v>
      </c>
      <c r="BF471" s="138">
        <v>2338035</v>
      </c>
      <c r="BG471" s="138">
        <f t="shared" ref="BG471:BG473" si="914">IF(V471="ПК",4837.98,4644)</f>
        <v>4644</v>
      </c>
      <c r="BH471" s="138">
        <v>9186</v>
      </c>
      <c r="BI471" s="138">
        <v>3559.09</v>
      </c>
      <c r="BJ471" s="138">
        <v>6295.55</v>
      </c>
      <c r="BK471" s="138">
        <f t="shared" si="766"/>
        <v>934101.09</v>
      </c>
      <c r="BL471" s="139" t="e">
        <f t="shared" ref="BL471:BL473" si="915">IF(AN471&gt;AZ471, "+", " ")</f>
        <v>#REF!</v>
      </c>
      <c r="BM471" s="139" t="e">
        <f t="shared" ref="BM471:BM473" si="916">IF(AO471&gt;BA471, "+", " ")</f>
        <v>#DIV/0!</v>
      </c>
      <c r="BN471" s="139" t="e">
        <f t="shared" ref="BN471:BN473" si="917">IF(AP471&gt;BB471, "+", " ")</f>
        <v>#DIV/0!</v>
      </c>
      <c r="BO471" s="139" t="e">
        <f t="shared" ref="BO471:BO473" si="918">IF(AQ471&gt;BC471, "+", " ")</f>
        <v>#DIV/0!</v>
      </c>
      <c r="BP471" s="139" t="e">
        <f t="shared" ref="BP471:BP473" si="919">IF(AR471&gt;BD471, "+", " ")</f>
        <v>#DIV/0!</v>
      </c>
      <c r="BQ471" s="139" t="e">
        <f t="shared" ref="BQ471:BQ473" si="920">IF(AS471&gt;BE471, "+", " ")</f>
        <v>#DIV/0!</v>
      </c>
      <c r="BR471" s="139" t="e">
        <f t="shared" ref="BR471:BR473" si="921">IF(AT471&gt;BF471, "+", " ")</f>
        <v>#DIV/0!</v>
      </c>
      <c r="BS471" s="139" t="str">
        <f t="shared" ref="BS471:BS473" si="922">IF(AU471&gt;BG471, "+", " ")</f>
        <v xml:space="preserve"> </v>
      </c>
      <c r="BT471" s="139" t="e">
        <f t="shared" ref="BT471:BT473" si="923">IF(AV471&gt;BH471, "+", " ")</f>
        <v>#DIV/0!</v>
      </c>
      <c r="BU471" s="139" t="e">
        <f t="shared" ref="BU471:BU473" si="924">IF(AW471&gt;BI471, "+", " ")</f>
        <v>#DIV/0!</v>
      </c>
      <c r="BV471" s="139" t="e">
        <f t="shared" ref="BV471:BV473" si="925">IF(AX471&gt;BJ471, "+", " ")</f>
        <v>#DIV/0!</v>
      </c>
      <c r="BW471" s="139" t="e">
        <f t="shared" ref="BW471:BW473" si="926">IF(AY471&gt;BK471, "+", " ")</f>
        <v>#REF!</v>
      </c>
      <c r="BY471" s="140">
        <f t="shared" ref="BY471:BY473" si="927">AJ471/G471*100</f>
        <v>2.9999999946808673</v>
      </c>
      <c r="BZ471" s="141">
        <f t="shared" ref="BZ471:BZ473" si="928">AK471/G471*100</f>
        <v>1.4999999973404337</v>
      </c>
      <c r="CA471" s="142">
        <f t="shared" ref="CA471:CA473" si="929">G471/W471</f>
        <v>4070.0104708641529</v>
      </c>
      <c r="CB471" s="138">
        <f t="shared" ref="CB471:CB473" si="930">IF(V471="ПК",5055.69,4852.98)</f>
        <v>4852.9799999999996</v>
      </c>
      <c r="CC471" s="143" t="str">
        <f t="shared" ref="CC471:CC473" si="931">IF(CA471&gt;CB471, "+", " ")</f>
        <v xml:space="preserve"> </v>
      </c>
    </row>
    <row r="472" spans="1:82" s="137" customFormat="1" ht="12" customHeight="1">
      <c r="A472" s="399" t="s">
        <v>46</v>
      </c>
      <c r="B472" s="400"/>
      <c r="C472" s="400"/>
      <c r="D472" s="400"/>
      <c r="E472" s="400"/>
      <c r="F472" s="400"/>
      <c r="G472" s="400"/>
      <c r="H472" s="400"/>
      <c r="I472" s="400"/>
      <c r="J472" s="400"/>
      <c r="K472" s="400"/>
      <c r="L472" s="400"/>
      <c r="M472" s="400"/>
      <c r="N472" s="400"/>
      <c r="O472" s="400"/>
      <c r="P472" s="400"/>
      <c r="Q472" s="400"/>
      <c r="R472" s="400"/>
      <c r="S472" s="400"/>
      <c r="T472" s="400"/>
      <c r="U472" s="400"/>
      <c r="V472" s="400"/>
      <c r="W472" s="400"/>
      <c r="X472" s="400"/>
      <c r="Y472" s="400"/>
      <c r="Z472" s="400"/>
      <c r="AA472" s="400"/>
      <c r="AB472" s="400"/>
      <c r="AC472" s="400"/>
      <c r="AD472" s="400"/>
      <c r="AE472" s="400"/>
      <c r="AF472" s="400"/>
      <c r="AG472" s="400"/>
      <c r="AH472" s="400"/>
      <c r="AI472" s="400"/>
      <c r="AJ472" s="400"/>
      <c r="AK472" s="400"/>
      <c r="AL472" s="423"/>
      <c r="AN472" s="138" t="e">
        <f>I472/#REF!</f>
        <v>#REF!</v>
      </c>
      <c r="AO472" s="138" t="e">
        <f t="shared" si="904"/>
        <v>#DIV/0!</v>
      </c>
      <c r="AP472" s="138" t="e">
        <f t="shared" si="905"/>
        <v>#DIV/0!</v>
      </c>
      <c r="AQ472" s="138" t="e">
        <f t="shared" si="906"/>
        <v>#DIV/0!</v>
      </c>
      <c r="AR472" s="138" t="e">
        <f t="shared" si="907"/>
        <v>#DIV/0!</v>
      </c>
      <c r="AS472" s="138" t="e">
        <f t="shared" si="908"/>
        <v>#DIV/0!</v>
      </c>
      <c r="AT472" s="138" t="e">
        <f t="shared" si="909"/>
        <v>#DIV/0!</v>
      </c>
      <c r="AU472" s="138" t="e">
        <f t="shared" si="910"/>
        <v>#DIV/0!</v>
      </c>
      <c r="AV472" s="138" t="e">
        <f t="shared" si="911"/>
        <v>#DIV/0!</v>
      </c>
      <c r="AW472" s="138" t="e">
        <f t="shared" si="912"/>
        <v>#DIV/0!</v>
      </c>
      <c r="AX472" s="138" t="e">
        <f t="shared" si="913"/>
        <v>#DIV/0!</v>
      </c>
      <c r="AY472" s="138" t="e">
        <f>AI472/#REF!</f>
        <v>#REF!</v>
      </c>
      <c r="AZ472" s="138">
        <v>766.59</v>
      </c>
      <c r="BA472" s="138">
        <v>2173.62</v>
      </c>
      <c r="BB472" s="138">
        <v>891.36</v>
      </c>
      <c r="BC472" s="138">
        <v>860.72</v>
      </c>
      <c r="BD472" s="138">
        <v>1699.83</v>
      </c>
      <c r="BE472" s="138">
        <v>1134.04</v>
      </c>
      <c r="BF472" s="138">
        <v>2338035</v>
      </c>
      <c r="BG472" s="138">
        <f t="shared" si="914"/>
        <v>4644</v>
      </c>
      <c r="BH472" s="138">
        <v>9186</v>
      </c>
      <c r="BI472" s="138">
        <v>3559.09</v>
      </c>
      <c r="BJ472" s="138">
        <v>6295.55</v>
      </c>
      <c r="BK472" s="138">
        <f t="shared" si="766"/>
        <v>934101.09</v>
      </c>
      <c r="BL472" s="139" t="e">
        <f t="shared" si="915"/>
        <v>#REF!</v>
      </c>
      <c r="BM472" s="139" t="e">
        <f t="shared" si="916"/>
        <v>#DIV/0!</v>
      </c>
      <c r="BN472" s="139" t="e">
        <f t="shared" si="917"/>
        <v>#DIV/0!</v>
      </c>
      <c r="BO472" s="139" t="e">
        <f t="shared" si="918"/>
        <v>#DIV/0!</v>
      </c>
      <c r="BP472" s="139" t="e">
        <f t="shared" si="919"/>
        <v>#DIV/0!</v>
      </c>
      <c r="BQ472" s="139" t="e">
        <f t="shared" si="920"/>
        <v>#DIV/0!</v>
      </c>
      <c r="BR472" s="139" t="e">
        <f t="shared" si="921"/>
        <v>#DIV/0!</v>
      </c>
      <c r="BS472" s="139" t="e">
        <f t="shared" si="922"/>
        <v>#DIV/0!</v>
      </c>
      <c r="BT472" s="139" t="e">
        <f t="shared" si="923"/>
        <v>#DIV/0!</v>
      </c>
      <c r="BU472" s="139" t="e">
        <f t="shared" si="924"/>
        <v>#DIV/0!</v>
      </c>
      <c r="BV472" s="139" t="e">
        <f t="shared" si="925"/>
        <v>#DIV/0!</v>
      </c>
      <c r="BW472" s="139" t="e">
        <f t="shared" si="926"/>
        <v>#REF!</v>
      </c>
      <c r="BY472" s="140" t="e">
        <f t="shared" si="927"/>
        <v>#DIV/0!</v>
      </c>
      <c r="BZ472" s="141" t="e">
        <f t="shared" si="928"/>
        <v>#DIV/0!</v>
      </c>
      <c r="CA472" s="142" t="e">
        <f t="shared" si="929"/>
        <v>#DIV/0!</v>
      </c>
      <c r="CB472" s="138">
        <f t="shared" si="930"/>
        <v>4852.9799999999996</v>
      </c>
      <c r="CC472" s="143" t="e">
        <f t="shared" si="931"/>
        <v>#DIV/0!</v>
      </c>
    </row>
    <row r="473" spans="1:82" s="137" customFormat="1" ht="12" customHeight="1">
      <c r="A473" s="360">
        <v>147</v>
      </c>
      <c r="B473" s="178" t="s">
        <v>709</v>
      </c>
      <c r="C473" s="356">
        <v>702.8</v>
      </c>
      <c r="D473" s="370"/>
      <c r="E473" s="356"/>
      <c r="F473" s="356"/>
      <c r="G473" s="362">
        <f t="shared" ref="G473:G475" si="932">ROUND(H473+U473+X473+Z473+AB473+AD473+AF473+AH473+AI473+AJ473+AK473+AL473,2)</f>
        <v>2463467.4300000002</v>
      </c>
      <c r="H473" s="356">
        <f>I473+K473+M473+O473+Q473+S473</f>
        <v>0</v>
      </c>
      <c r="I473" s="365">
        <v>0</v>
      </c>
      <c r="J473" s="365">
        <v>0</v>
      </c>
      <c r="K473" s="365">
        <v>0</v>
      </c>
      <c r="L473" s="365">
        <v>0</v>
      </c>
      <c r="M473" s="365">
        <v>0</v>
      </c>
      <c r="N473" s="356">
        <v>0</v>
      </c>
      <c r="O473" s="356">
        <v>0</v>
      </c>
      <c r="P473" s="356">
        <v>0</v>
      </c>
      <c r="Q473" s="356">
        <v>0</v>
      </c>
      <c r="R473" s="356">
        <v>0</v>
      </c>
      <c r="S473" s="356">
        <v>0</v>
      </c>
      <c r="T473" s="366">
        <v>0</v>
      </c>
      <c r="U473" s="356">
        <v>0</v>
      </c>
      <c r="V473" s="452" t="s">
        <v>112</v>
      </c>
      <c r="W473" s="453">
        <v>610</v>
      </c>
      <c r="X473" s="356">
        <f t="shared" ref="X473:X475" si="933">ROUND(IF(V473="СК",3856.74,3886.86)*W473,2)</f>
        <v>2352611.4</v>
      </c>
      <c r="Y473" s="177">
        <v>0</v>
      </c>
      <c r="Z473" s="177">
        <v>0</v>
      </c>
      <c r="AA473" s="177">
        <v>0</v>
      </c>
      <c r="AB473" s="177">
        <v>0</v>
      </c>
      <c r="AC473" s="177">
        <v>0</v>
      </c>
      <c r="AD473" s="177">
        <v>0</v>
      </c>
      <c r="AE473" s="177">
        <v>0</v>
      </c>
      <c r="AF473" s="177">
        <v>0</v>
      </c>
      <c r="AG473" s="177">
        <v>0</v>
      </c>
      <c r="AH473" s="177">
        <v>0</v>
      </c>
      <c r="AI473" s="177">
        <v>0</v>
      </c>
      <c r="AJ473" s="177">
        <f t="shared" ref="AJ473:AJ475" si="934">ROUND(X473/95.5*3,2)</f>
        <v>73904.02</v>
      </c>
      <c r="AK473" s="177">
        <f t="shared" ref="AK473:AK475" si="935">ROUND(X473/95.5*1.5,2)</f>
        <v>36952.01</v>
      </c>
      <c r="AL473" s="177">
        <v>0</v>
      </c>
      <c r="AN473" s="138" t="e">
        <f>I473/#REF!</f>
        <v>#REF!</v>
      </c>
      <c r="AO473" s="138" t="e">
        <f t="shared" si="904"/>
        <v>#DIV/0!</v>
      </c>
      <c r="AP473" s="138" t="e">
        <f t="shared" si="905"/>
        <v>#DIV/0!</v>
      </c>
      <c r="AQ473" s="138" t="e">
        <f t="shared" si="906"/>
        <v>#DIV/0!</v>
      </c>
      <c r="AR473" s="138" t="e">
        <f t="shared" si="907"/>
        <v>#DIV/0!</v>
      </c>
      <c r="AS473" s="138" t="e">
        <f t="shared" si="908"/>
        <v>#DIV/0!</v>
      </c>
      <c r="AT473" s="138" t="e">
        <f t="shared" si="909"/>
        <v>#DIV/0!</v>
      </c>
      <c r="AU473" s="138">
        <f t="shared" si="910"/>
        <v>3856.74</v>
      </c>
      <c r="AV473" s="138" t="e">
        <f t="shared" si="911"/>
        <v>#DIV/0!</v>
      </c>
      <c r="AW473" s="138" t="e">
        <f t="shared" si="912"/>
        <v>#DIV/0!</v>
      </c>
      <c r="AX473" s="138" t="e">
        <f t="shared" si="913"/>
        <v>#DIV/0!</v>
      </c>
      <c r="AY473" s="138" t="e">
        <f>AI473/#REF!</f>
        <v>#REF!</v>
      </c>
      <c r="AZ473" s="138">
        <v>766.59</v>
      </c>
      <c r="BA473" s="138">
        <v>2173.62</v>
      </c>
      <c r="BB473" s="138">
        <v>891.36</v>
      </c>
      <c r="BC473" s="138">
        <v>860.72</v>
      </c>
      <c r="BD473" s="138">
        <v>1699.83</v>
      </c>
      <c r="BE473" s="138">
        <v>1134.04</v>
      </c>
      <c r="BF473" s="138">
        <v>2338035</v>
      </c>
      <c r="BG473" s="138">
        <f t="shared" si="914"/>
        <v>4644</v>
      </c>
      <c r="BH473" s="138">
        <v>9186</v>
      </c>
      <c r="BI473" s="138">
        <v>3559.09</v>
      </c>
      <c r="BJ473" s="138">
        <v>6295.55</v>
      </c>
      <c r="BK473" s="138">
        <f t="shared" si="766"/>
        <v>934101.09</v>
      </c>
      <c r="BL473" s="139" t="e">
        <f t="shared" si="915"/>
        <v>#REF!</v>
      </c>
      <c r="BM473" s="139" t="e">
        <f t="shared" si="916"/>
        <v>#DIV/0!</v>
      </c>
      <c r="BN473" s="139" t="e">
        <f t="shared" si="917"/>
        <v>#DIV/0!</v>
      </c>
      <c r="BO473" s="139" t="e">
        <f t="shared" si="918"/>
        <v>#DIV/0!</v>
      </c>
      <c r="BP473" s="139" t="e">
        <f t="shared" si="919"/>
        <v>#DIV/0!</v>
      </c>
      <c r="BQ473" s="139" t="e">
        <f t="shared" si="920"/>
        <v>#DIV/0!</v>
      </c>
      <c r="BR473" s="139" t="e">
        <f t="shared" si="921"/>
        <v>#DIV/0!</v>
      </c>
      <c r="BS473" s="139" t="str">
        <f t="shared" si="922"/>
        <v xml:space="preserve"> </v>
      </c>
      <c r="BT473" s="139" t="e">
        <f t="shared" si="923"/>
        <v>#DIV/0!</v>
      </c>
      <c r="BU473" s="139" t="e">
        <f t="shared" si="924"/>
        <v>#DIV/0!</v>
      </c>
      <c r="BV473" s="139" t="e">
        <f t="shared" si="925"/>
        <v>#DIV/0!</v>
      </c>
      <c r="BW473" s="139" t="e">
        <f t="shared" si="926"/>
        <v>#REF!</v>
      </c>
      <c r="BY473" s="140">
        <f t="shared" si="927"/>
        <v>2.9999998822797509</v>
      </c>
      <c r="BZ473" s="141">
        <f t="shared" si="928"/>
        <v>1.4999999411398754</v>
      </c>
      <c r="CA473" s="142">
        <f t="shared" si="929"/>
        <v>4038.4711967213116</v>
      </c>
      <c r="CB473" s="138">
        <f t="shared" si="930"/>
        <v>4852.9799999999996</v>
      </c>
      <c r="CC473" s="143" t="str">
        <f t="shared" si="931"/>
        <v xml:space="preserve"> </v>
      </c>
      <c r="CD473" s="146"/>
    </row>
    <row r="474" spans="1:82" s="137" customFormat="1" ht="12" customHeight="1">
      <c r="A474" s="360">
        <v>148</v>
      </c>
      <c r="B474" s="178" t="s">
        <v>712</v>
      </c>
      <c r="C474" s="356"/>
      <c r="D474" s="370"/>
      <c r="E474" s="356"/>
      <c r="F474" s="356"/>
      <c r="G474" s="362">
        <f t="shared" si="932"/>
        <v>1248695.3</v>
      </c>
      <c r="H474" s="356">
        <f>I474+K474+M474+O474+Q474+S474</f>
        <v>0</v>
      </c>
      <c r="I474" s="365">
        <v>0</v>
      </c>
      <c r="J474" s="365">
        <v>0</v>
      </c>
      <c r="K474" s="365">
        <v>0</v>
      </c>
      <c r="L474" s="365">
        <v>0</v>
      </c>
      <c r="M474" s="365">
        <v>0</v>
      </c>
      <c r="N474" s="356">
        <v>0</v>
      </c>
      <c r="O474" s="356">
        <v>0</v>
      </c>
      <c r="P474" s="356">
        <v>0</v>
      </c>
      <c r="Q474" s="356">
        <v>0</v>
      </c>
      <c r="R474" s="356">
        <v>0</v>
      </c>
      <c r="S474" s="356">
        <v>0</v>
      </c>
      <c r="T474" s="366">
        <v>0</v>
      </c>
      <c r="U474" s="356">
        <v>0</v>
      </c>
      <c r="V474" s="452" t="s">
        <v>112</v>
      </c>
      <c r="W474" s="453">
        <v>309.2</v>
      </c>
      <c r="X474" s="356">
        <f t="shared" si="933"/>
        <v>1192504.01</v>
      </c>
      <c r="Y474" s="177">
        <v>0</v>
      </c>
      <c r="Z474" s="177">
        <v>0</v>
      </c>
      <c r="AA474" s="177">
        <v>0</v>
      </c>
      <c r="AB474" s="177">
        <v>0</v>
      </c>
      <c r="AC474" s="177">
        <v>0</v>
      </c>
      <c r="AD474" s="177">
        <v>0</v>
      </c>
      <c r="AE474" s="177">
        <v>0</v>
      </c>
      <c r="AF474" s="177">
        <v>0</v>
      </c>
      <c r="AG474" s="177">
        <v>0</v>
      </c>
      <c r="AH474" s="177">
        <v>0</v>
      </c>
      <c r="AI474" s="177">
        <v>0</v>
      </c>
      <c r="AJ474" s="177">
        <f t="shared" si="934"/>
        <v>37460.86</v>
      </c>
      <c r="AK474" s="177">
        <f t="shared" si="935"/>
        <v>18730.43</v>
      </c>
      <c r="AL474" s="177"/>
      <c r="AN474" s="138"/>
      <c r="AO474" s="138"/>
      <c r="AP474" s="138"/>
      <c r="AQ474" s="138"/>
      <c r="AR474" s="138"/>
      <c r="AS474" s="138"/>
      <c r="AT474" s="138"/>
      <c r="AU474" s="138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8"/>
      <c r="BF474" s="138"/>
      <c r="BG474" s="138"/>
      <c r="BH474" s="138"/>
      <c r="BI474" s="138"/>
      <c r="BJ474" s="138"/>
      <c r="BK474" s="138"/>
      <c r="BL474" s="139"/>
      <c r="BM474" s="139"/>
      <c r="BN474" s="139"/>
      <c r="BO474" s="139"/>
      <c r="BP474" s="139"/>
      <c r="BQ474" s="139"/>
      <c r="BR474" s="139"/>
      <c r="BS474" s="139"/>
      <c r="BT474" s="139"/>
      <c r="BU474" s="139"/>
      <c r="BV474" s="139"/>
      <c r="BW474" s="139"/>
      <c r="BY474" s="140"/>
      <c r="BZ474" s="141"/>
      <c r="CA474" s="142"/>
      <c r="CB474" s="138"/>
      <c r="CC474" s="143"/>
      <c r="CD474" s="146"/>
    </row>
    <row r="475" spans="1:82" s="137" customFormat="1" ht="12" customHeight="1">
      <c r="A475" s="360">
        <v>149</v>
      </c>
      <c r="B475" s="178" t="s">
        <v>714</v>
      </c>
      <c r="C475" s="356">
        <v>1798.2</v>
      </c>
      <c r="D475" s="370"/>
      <c r="E475" s="356"/>
      <c r="F475" s="356"/>
      <c r="G475" s="362">
        <f t="shared" si="932"/>
        <v>841213.55</v>
      </c>
      <c r="H475" s="356">
        <f>I475+K475+M475+O475+Q475+S475</f>
        <v>0</v>
      </c>
      <c r="I475" s="365">
        <v>0</v>
      </c>
      <c r="J475" s="365">
        <v>0</v>
      </c>
      <c r="K475" s="365">
        <v>0</v>
      </c>
      <c r="L475" s="365">
        <v>0</v>
      </c>
      <c r="M475" s="365">
        <v>0</v>
      </c>
      <c r="N475" s="356">
        <v>0</v>
      </c>
      <c r="O475" s="356">
        <v>0</v>
      </c>
      <c r="P475" s="356">
        <v>0</v>
      </c>
      <c r="Q475" s="356">
        <v>0</v>
      </c>
      <c r="R475" s="356">
        <v>0</v>
      </c>
      <c r="S475" s="356">
        <v>0</v>
      </c>
      <c r="T475" s="366">
        <v>0</v>
      </c>
      <c r="U475" s="356">
        <v>0</v>
      </c>
      <c r="V475" s="452" t="s">
        <v>112</v>
      </c>
      <c r="W475" s="453">
        <v>208.3</v>
      </c>
      <c r="X475" s="356">
        <f t="shared" si="933"/>
        <v>803358.94</v>
      </c>
      <c r="Y475" s="177">
        <v>0</v>
      </c>
      <c r="Z475" s="177">
        <v>0</v>
      </c>
      <c r="AA475" s="177">
        <v>0</v>
      </c>
      <c r="AB475" s="177">
        <v>0</v>
      </c>
      <c r="AC475" s="177">
        <v>0</v>
      </c>
      <c r="AD475" s="177">
        <v>0</v>
      </c>
      <c r="AE475" s="177">
        <v>0</v>
      </c>
      <c r="AF475" s="177">
        <v>0</v>
      </c>
      <c r="AG475" s="177">
        <v>0</v>
      </c>
      <c r="AH475" s="177">
        <v>0</v>
      </c>
      <c r="AI475" s="177">
        <v>0</v>
      </c>
      <c r="AJ475" s="177">
        <f t="shared" si="934"/>
        <v>25236.41</v>
      </c>
      <c r="AK475" s="177">
        <f t="shared" si="935"/>
        <v>12618.2</v>
      </c>
      <c r="AL475" s="177">
        <v>0</v>
      </c>
      <c r="AN475" s="138" t="e">
        <f>I475/#REF!</f>
        <v>#REF!</v>
      </c>
      <c r="AO475" s="138" t="e">
        <f t="shared" ref="AO475:AO476" si="936">K475/J475</f>
        <v>#DIV/0!</v>
      </c>
      <c r="AP475" s="138" t="e">
        <f t="shared" ref="AP475:AP476" si="937">M475/L475</f>
        <v>#DIV/0!</v>
      </c>
      <c r="AQ475" s="138" t="e">
        <f t="shared" ref="AQ475:AQ476" si="938">O475/N475</f>
        <v>#DIV/0!</v>
      </c>
      <c r="AR475" s="138" t="e">
        <f t="shared" ref="AR475:AR476" si="939">Q475/P475</f>
        <v>#DIV/0!</v>
      </c>
      <c r="AS475" s="138" t="e">
        <f t="shared" ref="AS475:AS476" si="940">S475/R475</f>
        <v>#DIV/0!</v>
      </c>
      <c r="AT475" s="138" t="e">
        <f t="shared" ref="AT475:AT476" si="941">U475/T475</f>
        <v>#DIV/0!</v>
      </c>
      <c r="AU475" s="138">
        <f t="shared" ref="AU475:AU476" si="942">X475/W475</f>
        <v>3856.7399903984633</v>
      </c>
      <c r="AV475" s="138" t="e">
        <f t="shared" ref="AV475:AV476" si="943">Z475/Y475</f>
        <v>#DIV/0!</v>
      </c>
      <c r="AW475" s="138" t="e">
        <f t="shared" ref="AW475:AW476" si="944">AB475/AA475</f>
        <v>#DIV/0!</v>
      </c>
      <c r="AX475" s="138" t="e">
        <f t="shared" ref="AX475:AX476" si="945">AH475/AG475</f>
        <v>#DIV/0!</v>
      </c>
      <c r="AY475" s="138" t="e">
        <f>AI475/#REF!</f>
        <v>#REF!</v>
      </c>
      <c r="AZ475" s="138">
        <v>766.59</v>
      </c>
      <c r="BA475" s="138">
        <v>2173.62</v>
      </c>
      <c r="BB475" s="138">
        <v>891.36</v>
      </c>
      <c r="BC475" s="138">
        <v>860.72</v>
      </c>
      <c r="BD475" s="138">
        <v>1699.83</v>
      </c>
      <c r="BE475" s="138">
        <v>1134.04</v>
      </c>
      <c r="BF475" s="138">
        <v>2338035</v>
      </c>
      <c r="BG475" s="138">
        <f t="shared" ref="BG475:BG476" si="946">IF(V475="ПК",4837.98,4644)</f>
        <v>4644</v>
      </c>
      <c r="BH475" s="138">
        <v>9186</v>
      </c>
      <c r="BI475" s="138">
        <v>3559.09</v>
      </c>
      <c r="BJ475" s="138">
        <v>6295.55</v>
      </c>
      <c r="BK475" s="138">
        <f t="shared" si="766"/>
        <v>934101.09</v>
      </c>
      <c r="BL475" s="139" t="e">
        <f t="shared" ref="BL475:BL476" si="947">IF(AN475&gt;AZ475, "+", " ")</f>
        <v>#REF!</v>
      </c>
      <c r="BM475" s="139" t="e">
        <f t="shared" ref="BM475:BM476" si="948">IF(AO475&gt;BA475, "+", " ")</f>
        <v>#DIV/0!</v>
      </c>
      <c r="BN475" s="139" t="e">
        <f t="shared" ref="BN475:BN476" si="949">IF(AP475&gt;BB475, "+", " ")</f>
        <v>#DIV/0!</v>
      </c>
      <c r="BO475" s="139" t="e">
        <f t="shared" ref="BO475:BO476" si="950">IF(AQ475&gt;BC475, "+", " ")</f>
        <v>#DIV/0!</v>
      </c>
      <c r="BP475" s="139" t="e">
        <f t="shared" ref="BP475:BP476" si="951">IF(AR475&gt;BD475, "+", " ")</f>
        <v>#DIV/0!</v>
      </c>
      <c r="BQ475" s="139" t="e">
        <f t="shared" ref="BQ475:BQ476" si="952">IF(AS475&gt;BE475, "+", " ")</f>
        <v>#DIV/0!</v>
      </c>
      <c r="BR475" s="139" t="e">
        <f t="shared" ref="BR475:BR476" si="953">IF(AT475&gt;BF475, "+", " ")</f>
        <v>#DIV/0!</v>
      </c>
      <c r="BS475" s="139" t="str">
        <f t="shared" ref="BS475:BS476" si="954">IF(AU475&gt;BG475, "+", " ")</f>
        <v xml:space="preserve"> </v>
      </c>
      <c r="BT475" s="139" t="e">
        <f t="shared" ref="BT475:BT476" si="955">IF(AV475&gt;BH475, "+", " ")</f>
        <v>#DIV/0!</v>
      </c>
      <c r="BU475" s="139" t="e">
        <f t="shared" ref="BU475:BU476" si="956">IF(AW475&gt;BI475, "+", " ")</f>
        <v>#DIV/0!</v>
      </c>
      <c r="BV475" s="139" t="e">
        <f t="shared" ref="BV475:BV476" si="957">IF(AX475&gt;BJ475, "+", " ")</f>
        <v>#DIV/0!</v>
      </c>
      <c r="BW475" s="139" t="e">
        <f t="shared" ref="BW475:BW476" si="958">IF(AY475&gt;BK475, "+", " ")</f>
        <v>#REF!</v>
      </c>
      <c r="BY475" s="140">
        <f t="shared" ref="BY475:BY476" si="959">AJ475/G475*100</f>
        <v>3.0000004160655758</v>
      </c>
      <c r="BZ475" s="141">
        <f t="shared" ref="BZ475:BZ476" si="960">AK475/G475*100</f>
        <v>1.499999613653394</v>
      </c>
      <c r="CA475" s="142">
        <f t="shared" ref="CA475:CA476" si="961">G475/W475</f>
        <v>4038.4711953912624</v>
      </c>
      <c r="CB475" s="138">
        <f t="shared" ref="CB475:CB476" si="962">IF(V475="ПК",5055.69,4852.98)</f>
        <v>4852.9799999999996</v>
      </c>
      <c r="CC475" s="143" t="str">
        <f t="shared" ref="CC475:CC476" si="963">IF(CA475&gt;CB475, "+", " ")</f>
        <v xml:space="preserve"> </v>
      </c>
    </row>
    <row r="476" spans="1:82" s="137" customFormat="1" ht="43.5" customHeight="1">
      <c r="A476" s="414" t="s">
        <v>90</v>
      </c>
      <c r="B476" s="414"/>
      <c r="C476" s="415">
        <f>SUM(C473:C475)</f>
        <v>2501</v>
      </c>
      <c r="D476" s="403"/>
      <c r="E476" s="356"/>
      <c r="F476" s="356"/>
      <c r="G476" s="415">
        <f>SUM(G473:G475)</f>
        <v>4553376.28</v>
      </c>
      <c r="H476" s="415">
        <f t="shared" ref="H476:U476" si="964">SUM(H473:H475)</f>
        <v>0</v>
      </c>
      <c r="I476" s="415">
        <f t="shared" si="964"/>
        <v>0</v>
      </c>
      <c r="J476" s="415">
        <f t="shared" si="964"/>
        <v>0</v>
      </c>
      <c r="K476" s="415">
        <f t="shared" si="964"/>
        <v>0</v>
      </c>
      <c r="L476" s="415">
        <f t="shared" si="964"/>
        <v>0</v>
      </c>
      <c r="M476" s="415">
        <f t="shared" si="964"/>
        <v>0</v>
      </c>
      <c r="N476" s="415">
        <f t="shared" si="964"/>
        <v>0</v>
      </c>
      <c r="O476" s="415">
        <f t="shared" si="964"/>
        <v>0</v>
      </c>
      <c r="P476" s="415">
        <f t="shared" si="964"/>
        <v>0</v>
      </c>
      <c r="Q476" s="415">
        <f t="shared" si="964"/>
        <v>0</v>
      </c>
      <c r="R476" s="415">
        <f t="shared" si="964"/>
        <v>0</v>
      </c>
      <c r="S476" s="415">
        <f t="shared" si="964"/>
        <v>0</v>
      </c>
      <c r="T476" s="416">
        <f t="shared" si="964"/>
        <v>0</v>
      </c>
      <c r="U476" s="415">
        <f t="shared" si="964"/>
        <v>0</v>
      </c>
      <c r="V476" s="356" t="s">
        <v>68</v>
      </c>
      <c r="W476" s="415">
        <f t="shared" ref="W476:AL476" si="965">SUM(W473:W475)</f>
        <v>1127.5</v>
      </c>
      <c r="X476" s="415">
        <f t="shared" si="965"/>
        <v>4348474.3499999996</v>
      </c>
      <c r="Y476" s="415">
        <f t="shared" si="965"/>
        <v>0</v>
      </c>
      <c r="Z476" s="415">
        <f t="shared" si="965"/>
        <v>0</v>
      </c>
      <c r="AA476" s="415">
        <f t="shared" si="965"/>
        <v>0</v>
      </c>
      <c r="AB476" s="415">
        <f t="shared" si="965"/>
        <v>0</v>
      </c>
      <c r="AC476" s="415">
        <f t="shared" si="965"/>
        <v>0</v>
      </c>
      <c r="AD476" s="415">
        <f t="shared" si="965"/>
        <v>0</v>
      </c>
      <c r="AE476" s="415">
        <f t="shared" si="965"/>
        <v>0</v>
      </c>
      <c r="AF476" s="415">
        <f t="shared" si="965"/>
        <v>0</v>
      </c>
      <c r="AG476" s="415">
        <f t="shared" si="965"/>
        <v>0</v>
      </c>
      <c r="AH476" s="415">
        <f t="shared" si="965"/>
        <v>0</v>
      </c>
      <c r="AI476" s="415">
        <f t="shared" si="965"/>
        <v>0</v>
      </c>
      <c r="AJ476" s="415">
        <f t="shared" si="965"/>
        <v>136601.29</v>
      </c>
      <c r="AK476" s="415">
        <f t="shared" si="965"/>
        <v>68300.639999999999</v>
      </c>
      <c r="AL476" s="415">
        <f t="shared" si="965"/>
        <v>0</v>
      </c>
      <c r="AN476" s="138" t="e">
        <f>I476/#REF!</f>
        <v>#REF!</v>
      </c>
      <c r="AO476" s="138" t="e">
        <f t="shared" si="936"/>
        <v>#DIV/0!</v>
      </c>
      <c r="AP476" s="138" t="e">
        <f t="shared" si="937"/>
        <v>#DIV/0!</v>
      </c>
      <c r="AQ476" s="138" t="e">
        <f t="shared" si="938"/>
        <v>#DIV/0!</v>
      </c>
      <c r="AR476" s="138" t="e">
        <f t="shared" si="939"/>
        <v>#DIV/0!</v>
      </c>
      <c r="AS476" s="138" t="e">
        <f t="shared" si="940"/>
        <v>#DIV/0!</v>
      </c>
      <c r="AT476" s="138" t="e">
        <f t="shared" si="941"/>
        <v>#DIV/0!</v>
      </c>
      <c r="AU476" s="138">
        <f t="shared" si="942"/>
        <v>3856.74</v>
      </c>
      <c r="AV476" s="138" t="e">
        <f t="shared" si="943"/>
        <v>#DIV/0!</v>
      </c>
      <c r="AW476" s="138" t="e">
        <f t="shared" si="944"/>
        <v>#DIV/0!</v>
      </c>
      <c r="AX476" s="138" t="e">
        <f t="shared" si="945"/>
        <v>#DIV/0!</v>
      </c>
      <c r="AY476" s="138" t="e">
        <f>AI476/#REF!</f>
        <v>#REF!</v>
      </c>
      <c r="AZ476" s="138">
        <v>766.59</v>
      </c>
      <c r="BA476" s="138">
        <v>2173.62</v>
      </c>
      <c r="BB476" s="138">
        <v>891.36</v>
      </c>
      <c r="BC476" s="138">
        <v>860.72</v>
      </c>
      <c r="BD476" s="138">
        <v>1699.83</v>
      </c>
      <c r="BE476" s="138">
        <v>1134.04</v>
      </c>
      <c r="BF476" s="138">
        <v>2338035</v>
      </c>
      <c r="BG476" s="138">
        <f t="shared" si="946"/>
        <v>4644</v>
      </c>
      <c r="BH476" s="138">
        <v>9186</v>
      </c>
      <c r="BI476" s="138">
        <v>3559.09</v>
      </c>
      <c r="BJ476" s="138">
        <v>6295.55</v>
      </c>
      <c r="BK476" s="138">
        <f t="shared" si="766"/>
        <v>934101.09</v>
      </c>
      <c r="BL476" s="139" t="e">
        <f t="shared" si="947"/>
        <v>#REF!</v>
      </c>
      <c r="BM476" s="139" t="e">
        <f t="shared" si="948"/>
        <v>#DIV/0!</v>
      </c>
      <c r="BN476" s="139" t="e">
        <f t="shared" si="949"/>
        <v>#DIV/0!</v>
      </c>
      <c r="BO476" s="139" t="e">
        <f t="shared" si="950"/>
        <v>#DIV/0!</v>
      </c>
      <c r="BP476" s="139" t="e">
        <f t="shared" si="951"/>
        <v>#DIV/0!</v>
      </c>
      <c r="BQ476" s="139" t="e">
        <f t="shared" si="952"/>
        <v>#DIV/0!</v>
      </c>
      <c r="BR476" s="139" t="e">
        <f t="shared" si="953"/>
        <v>#DIV/0!</v>
      </c>
      <c r="BS476" s="139" t="str">
        <f t="shared" si="954"/>
        <v xml:space="preserve"> </v>
      </c>
      <c r="BT476" s="139" t="e">
        <f t="shared" si="955"/>
        <v>#DIV/0!</v>
      </c>
      <c r="BU476" s="139" t="e">
        <f t="shared" si="956"/>
        <v>#DIV/0!</v>
      </c>
      <c r="BV476" s="139" t="e">
        <f t="shared" si="957"/>
        <v>#DIV/0!</v>
      </c>
      <c r="BW476" s="139" t="e">
        <f t="shared" si="958"/>
        <v>#REF!</v>
      </c>
      <c r="BY476" s="140">
        <f t="shared" si="959"/>
        <v>3.0000000351387608</v>
      </c>
      <c r="BZ476" s="141">
        <f t="shared" si="960"/>
        <v>1.4999999077607529</v>
      </c>
      <c r="CA476" s="142">
        <f t="shared" si="961"/>
        <v>4038.4712017738361</v>
      </c>
      <c r="CB476" s="138">
        <f t="shared" si="962"/>
        <v>4852.9799999999996</v>
      </c>
      <c r="CC476" s="143" t="str">
        <f t="shared" si="963"/>
        <v xml:space="preserve"> </v>
      </c>
    </row>
    <row r="477" spans="1:82" s="137" customFormat="1" ht="12" customHeight="1">
      <c r="A477" s="358" t="s">
        <v>70</v>
      </c>
      <c r="B477" s="359"/>
      <c r="C477" s="359"/>
      <c r="D477" s="359"/>
      <c r="E477" s="359"/>
      <c r="F477" s="359"/>
      <c r="G477" s="359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  <c r="Y477" s="359"/>
      <c r="Z477" s="359"/>
      <c r="AA477" s="359"/>
      <c r="AB477" s="359"/>
      <c r="AC477" s="359"/>
      <c r="AD477" s="359"/>
      <c r="AE477" s="359"/>
      <c r="AF477" s="359"/>
      <c r="AG477" s="359"/>
      <c r="AH477" s="359"/>
      <c r="AI477" s="359"/>
      <c r="AJ477" s="359"/>
      <c r="AK477" s="359"/>
      <c r="AL477" s="434"/>
      <c r="AN477" s="138" t="e">
        <f>I477/#REF!</f>
        <v>#REF!</v>
      </c>
      <c r="AO477" s="138" t="e">
        <f t="shared" ref="AO477" si="966">K477/J477</f>
        <v>#DIV/0!</v>
      </c>
      <c r="AP477" s="138" t="e">
        <f t="shared" ref="AP477" si="967">M477/L477</f>
        <v>#DIV/0!</v>
      </c>
      <c r="AQ477" s="138" t="e">
        <f t="shared" ref="AQ477" si="968">O477/N477</f>
        <v>#DIV/0!</v>
      </c>
      <c r="AR477" s="138" t="e">
        <f t="shared" ref="AR477" si="969">Q477/P477</f>
        <v>#DIV/0!</v>
      </c>
      <c r="AS477" s="138" t="e">
        <f t="shared" ref="AS477" si="970">S477/R477</f>
        <v>#DIV/0!</v>
      </c>
      <c r="AT477" s="138" t="e">
        <f t="shared" ref="AT477" si="971">U477/T477</f>
        <v>#DIV/0!</v>
      </c>
      <c r="AU477" s="138" t="e">
        <f t="shared" ref="AU477" si="972">X477/W477</f>
        <v>#DIV/0!</v>
      </c>
      <c r="AV477" s="138" t="e">
        <f t="shared" ref="AV477" si="973">Z477/Y477</f>
        <v>#DIV/0!</v>
      </c>
      <c r="AW477" s="138" t="e">
        <f t="shared" ref="AW477" si="974">AB477/AA477</f>
        <v>#DIV/0!</v>
      </c>
      <c r="AX477" s="138" t="e">
        <f t="shared" ref="AX477" si="975">AH477/AG477</f>
        <v>#DIV/0!</v>
      </c>
      <c r="AY477" s="138" t="e">
        <f>AI477/#REF!</f>
        <v>#REF!</v>
      </c>
      <c r="AZ477" s="138">
        <v>766.59</v>
      </c>
      <c r="BA477" s="138">
        <v>2173.62</v>
      </c>
      <c r="BB477" s="138">
        <v>891.36</v>
      </c>
      <c r="BC477" s="138">
        <v>860.72</v>
      </c>
      <c r="BD477" s="138">
        <v>1699.83</v>
      </c>
      <c r="BE477" s="138">
        <v>1134.04</v>
      </c>
      <c r="BF477" s="138">
        <v>2338035</v>
      </c>
      <c r="BG477" s="138">
        <f t="shared" ref="BG477" si="976">IF(V477="ПК",4837.98,4644)</f>
        <v>4644</v>
      </c>
      <c r="BH477" s="138">
        <v>9186</v>
      </c>
      <c r="BI477" s="138">
        <v>3559.09</v>
      </c>
      <c r="BJ477" s="138">
        <v>6295.55</v>
      </c>
      <c r="BK477" s="138">
        <f t="shared" ref="BK477:BK530" si="977">105042.09+358512+470547</f>
        <v>934101.09</v>
      </c>
      <c r="BL477" s="139" t="e">
        <f t="shared" ref="BL477" si="978">IF(AN477&gt;AZ477, "+", " ")</f>
        <v>#REF!</v>
      </c>
      <c r="BM477" s="139" t="e">
        <f t="shared" ref="BM477" si="979">IF(AO477&gt;BA477, "+", " ")</f>
        <v>#DIV/0!</v>
      </c>
      <c r="BN477" s="139" t="e">
        <f t="shared" ref="BN477" si="980">IF(AP477&gt;BB477, "+", " ")</f>
        <v>#DIV/0!</v>
      </c>
      <c r="BO477" s="139" t="e">
        <f t="shared" ref="BO477" si="981">IF(AQ477&gt;BC477, "+", " ")</f>
        <v>#DIV/0!</v>
      </c>
      <c r="BP477" s="139" t="e">
        <f t="shared" ref="BP477" si="982">IF(AR477&gt;BD477, "+", " ")</f>
        <v>#DIV/0!</v>
      </c>
      <c r="BQ477" s="139" t="e">
        <f t="shared" ref="BQ477" si="983">IF(AS477&gt;BE477, "+", " ")</f>
        <v>#DIV/0!</v>
      </c>
      <c r="BR477" s="139" t="e">
        <f t="shared" ref="BR477" si="984">IF(AT477&gt;BF477, "+", " ")</f>
        <v>#DIV/0!</v>
      </c>
      <c r="BS477" s="139" t="e">
        <f t="shared" ref="BS477" si="985">IF(AU477&gt;BG477, "+", " ")</f>
        <v>#DIV/0!</v>
      </c>
      <c r="BT477" s="139" t="e">
        <f t="shared" ref="BT477" si="986">IF(AV477&gt;BH477, "+", " ")</f>
        <v>#DIV/0!</v>
      </c>
      <c r="BU477" s="139" t="e">
        <f t="shared" ref="BU477" si="987">IF(AW477&gt;BI477, "+", " ")</f>
        <v>#DIV/0!</v>
      </c>
      <c r="BV477" s="139" t="e">
        <f t="shared" ref="BV477" si="988">IF(AX477&gt;BJ477, "+", " ")</f>
        <v>#DIV/0!</v>
      </c>
      <c r="BW477" s="139" t="e">
        <f t="shared" ref="BW477" si="989">IF(AY477&gt;BK477, "+", " ")</f>
        <v>#REF!</v>
      </c>
      <c r="BY477" s="140" t="e">
        <f t="shared" ref="BY477:BY489" si="990">AJ477/G477*100</f>
        <v>#DIV/0!</v>
      </c>
      <c r="BZ477" s="141" t="e">
        <f t="shared" ref="BZ477:BZ489" si="991">AK477/G477*100</f>
        <v>#DIV/0!</v>
      </c>
      <c r="CA477" s="142" t="e">
        <f t="shared" ref="CA477:CA489" si="992">G477/W477</f>
        <v>#DIV/0!</v>
      </c>
      <c r="CB477" s="138">
        <f t="shared" ref="CB477:CB487" si="993">IF(V477="ПК",5055.69,4852.98)</f>
        <v>4852.9799999999996</v>
      </c>
      <c r="CC477" s="143" t="e">
        <f t="shared" ref="CC477:CC489" si="994">IF(CA477&gt;CB477, "+", " ")</f>
        <v>#DIV/0!</v>
      </c>
    </row>
    <row r="478" spans="1:82" s="137" customFormat="1" ht="12" customHeight="1">
      <c r="A478" s="360">
        <v>150</v>
      </c>
      <c r="B478" s="178" t="s">
        <v>282</v>
      </c>
      <c r="C478" s="356">
        <v>961.6</v>
      </c>
      <c r="D478" s="370"/>
      <c r="E478" s="356"/>
      <c r="F478" s="356"/>
      <c r="G478" s="362">
        <f t="shared" ref="G478:G486" si="995">ROUND(H478+U478+X478+Z478+AB478+AD478+AF478+AH478+AI478+AJ478+AK478+AL478,2)</f>
        <v>3170199.9</v>
      </c>
      <c r="H478" s="356">
        <f>I478+K478+M478+O478+Q478+S478</f>
        <v>0</v>
      </c>
      <c r="I478" s="365">
        <v>0</v>
      </c>
      <c r="J478" s="365">
        <v>0</v>
      </c>
      <c r="K478" s="365">
        <v>0</v>
      </c>
      <c r="L478" s="365">
        <v>0</v>
      </c>
      <c r="M478" s="365">
        <v>0</v>
      </c>
      <c r="N478" s="356">
        <v>0</v>
      </c>
      <c r="O478" s="356">
        <v>0</v>
      </c>
      <c r="P478" s="356">
        <v>0</v>
      </c>
      <c r="Q478" s="356">
        <v>0</v>
      </c>
      <c r="R478" s="356">
        <v>0</v>
      </c>
      <c r="S478" s="356">
        <v>0</v>
      </c>
      <c r="T478" s="366">
        <v>0</v>
      </c>
      <c r="U478" s="356">
        <v>0</v>
      </c>
      <c r="V478" s="452" t="s">
        <v>112</v>
      </c>
      <c r="W478" s="177">
        <v>785</v>
      </c>
      <c r="X478" s="356">
        <f t="shared" ref="X478:X485" si="996">ROUND(IF(V478="СК",3856.74,3886.86)*W478,2)</f>
        <v>3027540.9</v>
      </c>
      <c r="Y478" s="177">
        <v>0</v>
      </c>
      <c r="Z478" s="177">
        <v>0</v>
      </c>
      <c r="AA478" s="177">
        <v>0</v>
      </c>
      <c r="AB478" s="177">
        <v>0</v>
      </c>
      <c r="AC478" s="177">
        <v>0</v>
      </c>
      <c r="AD478" s="177">
        <v>0</v>
      </c>
      <c r="AE478" s="177">
        <v>0</v>
      </c>
      <c r="AF478" s="177">
        <v>0</v>
      </c>
      <c r="AG478" s="177">
        <v>0</v>
      </c>
      <c r="AH478" s="177">
        <v>0</v>
      </c>
      <c r="AI478" s="177">
        <v>0</v>
      </c>
      <c r="AJ478" s="177">
        <f t="shared" ref="AJ478" si="997">ROUND(X478/95.5*3,2)</f>
        <v>95106</v>
      </c>
      <c r="AK478" s="177">
        <f t="shared" ref="AK478" si="998">ROUND(X478/95.5*1.5,2)</f>
        <v>47553</v>
      </c>
      <c r="AL478" s="177">
        <v>0</v>
      </c>
      <c r="AN478" s="138" t="e">
        <f>I478/#REF!</f>
        <v>#REF!</v>
      </c>
      <c r="AO478" s="138" t="e">
        <f t="shared" ref="AO478:AO489" si="999">K478/J478</f>
        <v>#DIV/0!</v>
      </c>
      <c r="AP478" s="138" t="e">
        <f t="shared" ref="AP478:AP489" si="1000">M478/L478</f>
        <v>#DIV/0!</v>
      </c>
      <c r="AQ478" s="138" t="e">
        <f t="shared" ref="AQ478:AQ489" si="1001">O478/N478</f>
        <v>#DIV/0!</v>
      </c>
      <c r="AR478" s="138" t="e">
        <f t="shared" ref="AR478:AR489" si="1002">Q478/P478</f>
        <v>#DIV/0!</v>
      </c>
      <c r="AS478" s="138" t="e">
        <f t="shared" ref="AS478:AS489" si="1003">S478/R478</f>
        <v>#DIV/0!</v>
      </c>
      <c r="AT478" s="138" t="e">
        <f t="shared" ref="AT478:AT489" si="1004">U478/T478</f>
        <v>#DIV/0!</v>
      </c>
      <c r="AU478" s="138">
        <f t="shared" ref="AU478:AU489" si="1005">X478/W478</f>
        <v>3856.74</v>
      </c>
      <c r="AV478" s="138" t="e">
        <f t="shared" ref="AV478:AV489" si="1006">Z478/Y478</f>
        <v>#DIV/0!</v>
      </c>
      <c r="AW478" s="138" t="e">
        <f t="shared" ref="AW478:AW489" si="1007">AB478/AA478</f>
        <v>#DIV/0!</v>
      </c>
      <c r="AX478" s="138" t="e">
        <f t="shared" ref="AX478:AX489" si="1008">AH478/AG478</f>
        <v>#DIV/0!</v>
      </c>
      <c r="AY478" s="138" t="e">
        <f>AI478/#REF!</f>
        <v>#REF!</v>
      </c>
      <c r="AZ478" s="138">
        <v>766.59</v>
      </c>
      <c r="BA478" s="138">
        <v>2173.62</v>
      </c>
      <c r="BB478" s="138">
        <v>891.36</v>
      </c>
      <c r="BC478" s="138">
        <v>860.72</v>
      </c>
      <c r="BD478" s="138">
        <v>1699.83</v>
      </c>
      <c r="BE478" s="138">
        <v>1134.04</v>
      </c>
      <c r="BF478" s="138">
        <v>2338035</v>
      </c>
      <c r="BG478" s="138">
        <f t="shared" ref="BG478:BG487" si="1009">IF(V478="ПК",4837.98,4644)</f>
        <v>4644</v>
      </c>
      <c r="BH478" s="138">
        <v>9186</v>
      </c>
      <c r="BI478" s="138">
        <v>3559.09</v>
      </c>
      <c r="BJ478" s="138">
        <v>6295.55</v>
      </c>
      <c r="BK478" s="138">
        <f t="shared" si="977"/>
        <v>934101.09</v>
      </c>
      <c r="BL478" s="139" t="e">
        <f t="shared" ref="BL478:BL489" si="1010">IF(AN478&gt;AZ478, "+", " ")</f>
        <v>#REF!</v>
      </c>
      <c r="BM478" s="139" t="e">
        <f t="shared" ref="BM478:BM489" si="1011">IF(AO478&gt;BA478, "+", " ")</f>
        <v>#DIV/0!</v>
      </c>
      <c r="BN478" s="139" t="e">
        <f t="shared" ref="BN478:BN489" si="1012">IF(AP478&gt;BB478, "+", " ")</f>
        <v>#DIV/0!</v>
      </c>
      <c r="BO478" s="139" t="e">
        <f t="shared" ref="BO478:BO489" si="1013">IF(AQ478&gt;BC478, "+", " ")</f>
        <v>#DIV/0!</v>
      </c>
      <c r="BP478" s="139" t="e">
        <f t="shared" ref="BP478:BP489" si="1014">IF(AR478&gt;BD478, "+", " ")</f>
        <v>#DIV/0!</v>
      </c>
      <c r="BQ478" s="139" t="e">
        <f t="shared" ref="BQ478:BQ489" si="1015">IF(AS478&gt;BE478, "+", " ")</f>
        <v>#DIV/0!</v>
      </c>
      <c r="BR478" s="139" t="e">
        <f t="shared" ref="BR478:BR489" si="1016">IF(AT478&gt;BF478, "+", " ")</f>
        <v>#DIV/0!</v>
      </c>
      <c r="BS478" s="139" t="str">
        <f t="shared" ref="BS478:BS489" si="1017">IF(AU478&gt;BG478, "+", " ")</f>
        <v xml:space="preserve"> </v>
      </c>
      <c r="BT478" s="139" t="e">
        <f t="shared" ref="BT478:BT489" si="1018">IF(AV478&gt;BH478, "+", " ")</f>
        <v>#DIV/0!</v>
      </c>
      <c r="BU478" s="139" t="e">
        <f t="shared" ref="BU478:BU489" si="1019">IF(AW478&gt;BI478, "+", " ")</f>
        <v>#DIV/0!</v>
      </c>
      <c r="BV478" s="139" t="e">
        <f t="shared" ref="BV478:BV489" si="1020">IF(AX478&gt;BJ478, "+", " ")</f>
        <v>#DIV/0!</v>
      </c>
      <c r="BW478" s="139" t="e">
        <f t="shared" ref="BW478:BW489" si="1021">IF(AY478&gt;BK478, "+", " ")</f>
        <v>#REF!</v>
      </c>
      <c r="BY478" s="140">
        <f t="shared" si="990"/>
        <v>3.0000000946312566</v>
      </c>
      <c r="BZ478" s="141">
        <f t="shared" si="991"/>
        <v>1.5000000473156283</v>
      </c>
      <c r="CA478" s="142">
        <f t="shared" si="992"/>
        <v>4038.4712101910827</v>
      </c>
      <c r="CB478" s="138">
        <f t="shared" si="993"/>
        <v>4852.9799999999996</v>
      </c>
      <c r="CC478" s="143" t="str">
        <f t="shared" si="994"/>
        <v xml:space="preserve"> </v>
      </c>
      <c r="CD478" s="146">
        <f>CA478-CB478</f>
        <v>-814.50878980891684</v>
      </c>
    </row>
    <row r="479" spans="1:82" s="137" customFormat="1" ht="12" customHeight="1">
      <c r="A479" s="360">
        <v>151</v>
      </c>
      <c r="B479" s="178" t="s">
        <v>283</v>
      </c>
      <c r="C479" s="356">
        <v>964.1</v>
      </c>
      <c r="D479" s="370"/>
      <c r="E479" s="356"/>
      <c r="F479" s="356"/>
      <c r="G479" s="362">
        <f t="shared" si="995"/>
        <v>1639619.31</v>
      </c>
      <c r="H479" s="356">
        <f>I479+K479+M479+O479+Q479+S479</f>
        <v>0</v>
      </c>
      <c r="I479" s="365">
        <v>0</v>
      </c>
      <c r="J479" s="365">
        <v>0</v>
      </c>
      <c r="K479" s="365">
        <v>0</v>
      </c>
      <c r="L479" s="365">
        <v>0</v>
      </c>
      <c r="M479" s="365">
        <v>0</v>
      </c>
      <c r="N479" s="356">
        <v>0</v>
      </c>
      <c r="O479" s="356">
        <v>0</v>
      </c>
      <c r="P479" s="356">
        <v>0</v>
      </c>
      <c r="Q479" s="356">
        <v>0</v>
      </c>
      <c r="R479" s="356">
        <v>0</v>
      </c>
      <c r="S479" s="356">
        <v>0</v>
      </c>
      <c r="T479" s="366">
        <v>0</v>
      </c>
      <c r="U479" s="356">
        <v>0</v>
      </c>
      <c r="V479" s="452" t="s">
        <v>112</v>
      </c>
      <c r="W479" s="177">
        <v>406</v>
      </c>
      <c r="X479" s="356">
        <f t="shared" si="996"/>
        <v>1565836.44</v>
      </c>
      <c r="Y479" s="177">
        <v>0</v>
      </c>
      <c r="Z479" s="177">
        <v>0</v>
      </c>
      <c r="AA479" s="177">
        <v>0</v>
      </c>
      <c r="AB479" s="177">
        <v>0</v>
      </c>
      <c r="AC479" s="177">
        <v>0</v>
      </c>
      <c r="AD479" s="177">
        <v>0</v>
      </c>
      <c r="AE479" s="177">
        <v>0</v>
      </c>
      <c r="AF479" s="177">
        <v>0</v>
      </c>
      <c r="AG479" s="177">
        <v>0</v>
      </c>
      <c r="AH479" s="177">
        <v>0</v>
      </c>
      <c r="AI479" s="177">
        <v>0</v>
      </c>
      <c r="AJ479" s="177">
        <f t="shared" ref="AJ479:AJ484" si="1022">ROUND(X479/95.5*3,2)</f>
        <v>49188.58</v>
      </c>
      <c r="AK479" s="177">
        <f t="shared" ref="AK479:AK484" si="1023">ROUND(X479/95.5*1.5,2)</f>
        <v>24594.29</v>
      </c>
      <c r="AL479" s="177">
        <v>0</v>
      </c>
      <c r="AN479" s="138" t="e">
        <f>I479/#REF!</f>
        <v>#REF!</v>
      </c>
      <c r="AO479" s="138" t="e">
        <f t="shared" si="999"/>
        <v>#DIV/0!</v>
      </c>
      <c r="AP479" s="138" t="e">
        <f t="shared" si="1000"/>
        <v>#DIV/0!</v>
      </c>
      <c r="AQ479" s="138" t="e">
        <f t="shared" si="1001"/>
        <v>#DIV/0!</v>
      </c>
      <c r="AR479" s="138" t="e">
        <f t="shared" si="1002"/>
        <v>#DIV/0!</v>
      </c>
      <c r="AS479" s="138" t="e">
        <f t="shared" si="1003"/>
        <v>#DIV/0!</v>
      </c>
      <c r="AT479" s="138" t="e">
        <f t="shared" si="1004"/>
        <v>#DIV/0!</v>
      </c>
      <c r="AU479" s="138">
        <f t="shared" si="1005"/>
        <v>3856.74</v>
      </c>
      <c r="AV479" s="138" t="e">
        <f t="shared" si="1006"/>
        <v>#DIV/0!</v>
      </c>
      <c r="AW479" s="138" t="e">
        <f t="shared" si="1007"/>
        <v>#DIV/0!</v>
      </c>
      <c r="AX479" s="138" t="e">
        <f t="shared" si="1008"/>
        <v>#DIV/0!</v>
      </c>
      <c r="AY479" s="138" t="e">
        <f>AI479/#REF!</f>
        <v>#REF!</v>
      </c>
      <c r="AZ479" s="138">
        <v>766.59</v>
      </c>
      <c r="BA479" s="138">
        <v>2173.62</v>
      </c>
      <c r="BB479" s="138">
        <v>891.36</v>
      </c>
      <c r="BC479" s="138">
        <v>860.72</v>
      </c>
      <c r="BD479" s="138">
        <v>1699.83</v>
      </c>
      <c r="BE479" s="138">
        <v>1134.04</v>
      </c>
      <c r="BF479" s="138">
        <v>2338035</v>
      </c>
      <c r="BG479" s="138">
        <f t="shared" si="1009"/>
        <v>4644</v>
      </c>
      <c r="BH479" s="138">
        <v>9186</v>
      </c>
      <c r="BI479" s="138">
        <v>3559.09</v>
      </c>
      <c r="BJ479" s="138">
        <v>6295.55</v>
      </c>
      <c r="BK479" s="138">
        <f t="shared" si="977"/>
        <v>934101.09</v>
      </c>
      <c r="BL479" s="139" t="e">
        <f t="shared" si="1010"/>
        <v>#REF!</v>
      </c>
      <c r="BM479" s="139" t="e">
        <f t="shared" si="1011"/>
        <v>#DIV/0!</v>
      </c>
      <c r="BN479" s="139" t="e">
        <f t="shared" si="1012"/>
        <v>#DIV/0!</v>
      </c>
      <c r="BO479" s="139" t="e">
        <f t="shared" si="1013"/>
        <v>#DIV/0!</v>
      </c>
      <c r="BP479" s="139" t="e">
        <f t="shared" si="1014"/>
        <v>#DIV/0!</v>
      </c>
      <c r="BQ479" s="139" t="e">
        <f t="shared" si="1015"/>
        <v>#DIV/0!</v>
      </c>
      <c r="BR479" s="139" t="e">
        <f t="shared" si="1016"/>
        <v>#DIV/0!</v>
      </c>
      <c r="BS479" s="139" t="str">
        <f t="shared" si="1017"/>
        <v xml:space="preserve"> </v>
      </c>
      <c r="BT479" s="139" t="e">
        <f t="shared" si="1018"/>
        <v>#DIV/0!</v>
      </c>
      <c r="BU479" s="139" t="e">
        <f t="shared" si="1019"/>
        <v>#DIV/0!</v>
      </c>
      <c r="BV479" s="139" t="e">
        <f t="shared" si="1020"/>
        <v>#DIV/0!</v>
      </c>
      <c r="BW479" s="139" t="e">
        <f t="shared" si="1021"/>
        <v>#REF!</v>
      </c>
      <c r="BY479" s="140">
        <f t="shared" si="990"/>
        <v>3.0000000426928368</v>
      </c>
      <c r="BZ479" s="141">
        <f t="shared" si="991"/>
        <v>1.5000000213464184</v>
      </c>
      <c r="CA479" s="142">
        <f t="shared" si="992"/>
        <v>4038.4712068965518</v>
      </c>
      <c r="CB479" s="138">
        <f t="shared" si="993"/>
        <v>4852.9799999999996</v>
      </c>
      <c r="CC479" s="143" t="str">
        <f t="shared" si="994"/>
        <v xml:space="preserve"> </v>
      </c>
      <c r="CD479" s="146">
        <f>CA479-CB479</f>
        <v>-814.50879310344772</v>
      </c>
    </row>
    <row r="480" spans="1:82" s="137" customFormat="1" ht="12" customHeight="1">
      <c r="A480" s="360">
        <v>152</v>
      </c>
      <c r="B480" s="178" t="s">
        <v>719</v>
      </c>
      <c r="C480" s="356">
        <v>961.6</v>
      </c>
      <c r="D480" s="370"/>
      <c r="E480" s="356"/>
      <c r="F480" s="356"/>
      <c r="G480" s="362">
        <f t="shared" si="995"/>
        <v>3907210.05</v>
      </c>
      <c r="H480" s="356">
        <f t="shared" ref="H480:H481" si="1024">I480+K480+M480+O480+Q480+S480</f>
        <v>0</v>
      </c>
      <c r="I480" s="365">
        <v>0</v>
      </c>
      <c r="J480" s="365">
        <v>0</v>
      </c>
      <c r="K480" s="365">
        <v>0</v>
      </c>
      <c r="L480" s="365">
        <v>0</v>
      </c>
      <c r="M480" s="365">
        <v>0</v>
      </c>
      <c r="N480" s="356">
        <v>0</v>
      </c>
      <c r="O480" s="356">
        <v>0</v>
      </c>
      <c r="P480" s="356">
        <v>0</v>
      </c>
      <c r="Q480" s="356">
        <v>0</v>
      </c>
      <c r="R480" s="356">
        <v>0</v>
      </c>
      <c r="S480" s="356">
        <v>0</v>
      </c>
      <c r="T480" s="366">
        <v>0</v>
      </c>
      <c r="U480" s="356">
        <v>0</v>
      </c>
      <c r="V480" s="452" t="s">
        <v>111</v>
      </c>
      <c r="W480" s="177">
        <v>960</v>
      </c>
      <c r="X480" s="356">
        <f t="shared" si="996"/>
        <v>3731385.6</v>
      </c>
      <c r="Y480" s="177">
        <v>0</v>
      </c>
      <c r="Z480" s="177">
        <v>0</v>
      </c>
      <c r="AA480" s="177">
        <v>0</v>
      </c>
      <c r="AB480" s="177">
        <v>0</v>
      </c>
      <c r="AC480" s="177">
        <v>0</v>
      </c>
      <c r="AD480" s="177">
        <v>0</v>
      </c>
      <c r="AE480" s="177">
        <v>0</v>
      </c>
      <c r="AF480" s="177">
        <v>0</v>
      </c>
      <c r="AG480" s="177">
        <v>0</v>
      </c>
      <c r="AH480" s="177">
        <v>0</v>
      </c>
      <c r="AI480" s="177">
        <v>0</v>
      </c>
      <c r="AJ480" s="177">
        <f t="shared" si="1022"/>
        <v>117216.3</v>
      </c>
      <c r="AK480" s="177">
        <f t="shared" si="1023"/>
        <v>58608.15</v>
      </c>
      <c r="AL480" s="177">
        <v>0</v>
      </c>
      <c r="AN480" s="138" t="e">
        <f>I480/#REF!</f>
        <v>#REF!</v>
      </c>
      <c r="AO480" s="138" t="e">
        <f t="shared" si="999"/>
        <v>#DIV/0!</v>
      </c>
      <c r="AP480" s="138" t="e">
        <f t="shared" si="1000"/>
        <v>#DIV/0!</v>
      </c>
      <c r="AQ480" s="138" t="e">
        <f t="shared" si="1001"/>
        <v>#DIV/0!</v>
      </c>
      <c r="AR480" s="138" t="e">
        <f t="shared" si="1002"/>
        <v>#DIV/0!</v>
      </c>
      <c r="AS480" s="138" t="e">
        <f t="shared" si="1003"/>
        <v>#DIV/0!</v>
      </c>
      <c r="AT480" s="138" t="e">
        <f t="shared" si="1004"/>
        <v>#DIV/0!</v>
      </c>
      <c r="AU480" s="138">
        <f t="shared" si="1005"/>
        <v>3886.86</v>
      </c>
      <c r="AV480" s="138" t="e">
        <f t="shared" si="1006"/>
        <v>#DIV/0!</v>
      </c>
      <c r="AW480" s="138" t="e">
        <f t="shared" si="1007"/>
        <v>#DIV/0!</v>
      </c>
      <c r="AX480" s="138" t="e">
        <f t="shared" si="1008"/>
        <v>#DIV/0!</v>
      </c>
      <c r="AY480" s="138" t="e">
        <f>AI480/#REF!</f>
        <v>#REF!</v>
      </c>
      <c r="AZ480" s="138">
        <v>766.59</v>
      </c>
      <c r="BA480" s="138">
        <v>2173.62</v>
      </c>
      <c r="BB480" s="138">
        <v>891.36</v>
      </c>
      <c r="BC480" s="138">
        <v>860.72</v>
      </c>
      <c r="BD480" s="138">
        <v>1699.83</v>
      </c>
      <c r="BE480" s="138">
        <v>1134.04</v>
      </c>
      <c r="BF480" s="138">
        <v>2338035</v>
      </c>
      <c r="BG480" s="138">
        <f t="shared" si="1009"/>
        <v>4837.9799999999996</v>
      </c>
      <c r="BH480" s="138">
        <v>9186</v>
      </c>
      <c r="BI480" s="138">
        <v>3559.09</v>
      </c>
      <c r="BJ480" s="138">
        <v>6295.55</v>
      </c>
      <c r="BK480" s="138">
        <f t="shared" si="977"/>
        <v>934101.09</v>
      </c>
      <c r="BL480" s="139" t="e">
        <f t="shared" si="1010"/>
        <v>#REF!</v>
      </c>
      <c r="BM480" s="139" t="e">
        <f t="shared" si="1011"/>
        <v>#DIV/0!</v>
      </c>
      <c r="BN480" s="139" t="e">
        <f t="shared" si="1012"/>
        <v>#DIV/0!</v>
      </c>
      <c r="BO480" s="139" t="e">
        <f t="shared" si="1013"/>
        <v>#DIV/0!</v>
      </c>
      <c r="BP480" s="139" t="e">
        <f t="shared" si="1014"/>
        <v>#DIV/0!</v>
      </c>
      <c r="BQ480" s="139" t="e">
        <f t="shared" si="1015"/>
        <v>#DIV/0!</v>
      </c>
      <c r="BR480" s="139" t="e">
        <f t="shared" si="1016"/>
        <v>#DIV/0!</v>
      </c>
      <c r="BS480" s="139" t="str">
        <f t="shared" si="1017"/>
        <v xml:space="preserve"> </v>
      </c>
      <c r="BT480" s="139" t="e">
        <f t="shared" si="1018"/>
        <v>#DIV/0!</v>
      </c>
      <c r="BU480" s="139" t="e">
        <f t="shared" si="1019"/>
        <v>#DIV/0!</v>
      </c>
      <c r="BV480" s="139" t="e">
        <f t="shared" si="1020"/>
        <v>#DIV/0!</v>
      </c>
      <c r="BW480" s="139" t="e">
        <f t="shared" si="1021"/>
        <v>#REF!</v>
      </c>
      <c r="BY480" s="140">
        <f t="shared" si="990"/>
        <v>2.9999999616094355</v>
      </c>
      <c r="BZ480" s="141">
        <f t="shared" si="991"/>
        <v>1.4999999808047177</v>
      </c>
      <c r="CA480" s="142">
        <f t="shared" si="992"/>
        <v>4070.0104687499997</v>
      </c>
      <c r="CB480" s="138">
        <f t="shared" si="993"/>
        <v>5055.6899999999996</v>
      </c>
      <c r="CC480" s="143" t="str">
        <f t="shared" si="994"/>
        <v xml:space="preserve"> </v>
      </c>
      <c r="CD480" s="146">
        <f>CA480-CB480</f>
        <v>-985.67953124999985</v>
      </c>
    </row>
    <row r="481" spans="1:81" s="137" customFormat="1" ht="12" customHeight="1">
      <c r="A481" s="360">
        <v>153</v>
      </c>
      <c r="B481" s="178" t="s">
        <v>725</v>
      </c>
      <c r="C481" s="356">
        <v>1676.6</v>
      </c>
      <c r="D481" s="370"/>
      <c r="E481" s="356"/>
      <c r="F481" s="356"/>
      <c r="G481" s="362">
        <f t="shared" si="995"/>
        <v>3876932.36</v>
      </c>
      <c r="H481" s="356">
        <f t="shared" si="1024"/>
        <v>0</v>
      </c>
      <c r="I481" s="365">
        <v>0</v>
      </c>
      <c r="J481" s="365">
        <v>0</v>
      </c>
      <c r="K481" s="365">
        <v>0</v>
      </c>
      <c r="L481" s="365">
        <v>0</v>
      </c>
      <c r="M481" s="365">
        <v>0</v>
      </c>
      <c r="N481" s="356">
        <v>0</v>
      </c>
      <c r="O481" s="356">
        <v>0</v>
      </c>
      <c r="P481" s="356">
        <v>0</v>
      </c>
      <c r="Q481" s="356">
        <v>0</v>
      </c>
      <c r="R481" s="356">
        <v>0</v>
      </c>
      <c r="S481" s="356">
        <v>0</v>
      </c>
      <c r="T481" s="366">
        <v>0</v>
      </c>
      <c r="U481" s="356">
        <v>0</v>
      </c>
      <c r="V481" s="452" t="s">
        <v>112</v>
      </c>
      <c r="W481" s="177">
        <v>960</v>
      </c>
      <c r="X481" s="356">
        <f t="shared" si="996"/>
        <v>3702470.4</v>
      </c>
      <c r="Y481" s="177">
        <v>0</v>
      </c>
      <c r="Z481" s="177">
        <v>0</v>
      </c>
      <c r="AA481" s="177">
        <v>0</v>
      </c>
      <c r="AB481" s="177">
        <v>0</v>
      </c>
      <c r="AC481" s="177">
        <v>0</v>
      </c>
      <c r="AD481" s="177">
        <v>0</v>
      </c>
      <c r="AE481" s="177">
        <v>0</v>
      </c>
      <c r="AF481" s="177">
        <v>0</v>
      </c>
      <c r="AG481" s="177">
        <v>0</v>
      </c>
      <c r="AH481" s="177">
        <v>0</v>
      </c>
      <c r="AI481" s="177">
        <v>0</v>
      </c>
      <c r="AJ481" s="177">
        <f t="shared" si="1022"/>
        <v>116307.97</v>
      </c>
      <c r="AK481" s="177">
        <f t="shared" si="1023"/>
        <v>58153.99</v>
      </c>
      <c r="AL481" s="177">
        <v>0</v>
      </c>
      <c r="AN481" s="138" t="e">
        <f>I481/#REF!</f>
        <v>#REF!</v>
      </c>
      <c r="AO481" s="138" t="e">
        <f t="shared" si="999"/>
        <v>#DIV/0!</v>
      </c>
      <c r="AP481" s="138" t="e">
        <f t="shared" si="1000"/>
        <v>#DIV/0!</v>
      </c>
      <c r="AQ481" s="138" t="e">
        <f t="shared" si="1001"/>
        <v>#DIV/0!</v>
      </c>
      <c r="AR481" s="138" t="e">
        <f t="shared" si="1002"/>
        <v>#DIV/0!</v>
      </c>
      <c r="AS481" s="138" t="e">
        <f t="shared" si="1003"/>
        <v>#DIV/0!</v>
      </c>
      <c r="AT481" s="138" t="e">
        <f t="shared" si="1004"/>
        <v>#DIV/0!</v>
      </c>
      <c r="AU481" s="138">
        <f t="shared" si="1005"/>
        <v>3856.74</v>
      </c>
      <c r="AV481" s="138" t="e">
        <f t="shared" si="1006"/>
        <v>#DIV/0!</v>
      </c>
      <c r="AW481" s="138" t="e">
        <f t="shared" si="1007"/>
        <v>#DIV/0!</v>
      </c>
      <c r="AX481" s="138" t="e">
        <f t="shared" si="1008"/>
        <v>#DIV/0!</v>
      </c>
      <c r="AY481" s="138" t="e">
        <f>AI481/#REF!</f>
        <v>#REF!</v>
      </c>
      <c r="AZ481" s="138">
        <v>766.59</v>
      </c>
      <c r="BA481" s="138">
        <v>2173.62</v>
      </c>
      <c r="BB481" s="138">
        <v>891.36</v>
      </c>
      <c r="BC481" s="138">
        <v>860.72</v>
      </c>
      <c r="BD481" s="138">
        <v>1699.83</v>
      </c>
      <c r="BE481" s="138">
        <v>1134.04</v>
      </c>
      <c r="BF481" s="138">
        <v>2338035</v>
      </c>
      <c r="BG481" s="138">
        <f t="shared" si="1009"/>
        <v>4644</v>
      </c>
      <c r="BH481" s="138">
        <v>9186</v>
      </c>
      <c r="BI481" s="138">
        <v>3559.09</v>
      </c>
      <c r="BJ481" s="138">
        <v>6295.55</v>
      </c>
      <c r="BK481" s="138">
        <f t="shared" si="977"/>
        <v>934101.09</v>
      </c>
      <c r="BL481" s="139" t="e">
        <f t="shared" si="1010"/>
        <v>#REF!</v>
      </c>
      <c r="BM481" s="139" t="e">
        <f t="shared" si="1011"/>
        <v>#DIV/0!</v>
      </c>
      <c r="BN481" s="139" t="e">
        <f t="shared" si="1012"/>
        <v>#DIV/0!</v>
      </c>
      <c r="BO481" s="139" t="e">
        <f t="shared" si="1013"/>
        <v>#DIV/0!</v>
      </c>
      <c r="BP481" s="139" t="e">
        <f t="shared" si="1014"/>
        <v>#DIV/0!</v>
      </c>
      <c r="BQ481" s="139" t="e">
        <f t="shared" si="1015"/>
        <v>#DIV/0!</v>
      </c>
      <c r="BR481" s="139" t="e">
        <f t="shared" si="1016"/>
        <v>#DIV/0!</v>
      </c>
      <c r="BS481" s="139" t="str">
        <f t="shared" si="1017"/>
        <v xml:space="preserve"> </v>
      </c>
      <c r="BT481" s="139" t="e">
        <f t="shared" si="1018"/>
        <v>#DIV/0!</v>
      </c>
      <c r="BU481" s="139" t="e">
        <f t="shared" si="1019"/>
        <v>#DIV/0!</v>
      </c>
      <c r="BV481" s="139" t="e">
        <f t="shared" si="1020"/>
        <v>#DIV/0!</v>
      </c>
      <c r="BW481" s="139" t="e">
        <f t="shared" si="1021"/>
        <v>#REF!</v>
      </c>
      <c r="BY481" s="140">
        <f t="shared" si="990"/>
        <v>2.9999999793651289</v>
      </c>
      <c r="BZ481" s="141">
        <f t="shared" si="991"/>
        <v>1.5000001186505094</v>
      </c>
      <c r="CA481" s="142">
        <f t="shared" si="992"/>
        <v>4038.4712083333334</v>
      </c>
      <c r="CB481" s="138">
        <f t="shared" si="993"/>
        <v>4852.9799999999996</v>
      </c>
      <c r="CC481" s="143" t="str">
        <f t="shared" si="994"/>
        <v xml:space="preserve"> </v>
      </c>
    </row>
    <row r="482" spans="1:81" s="137" customFormat="1" ht="12" customHeight="1">
      <c r="A482" s="360">
        <v>154</v>
      </c>
      <c r="B482" s="178" t="s">
        <v>726</v>
      </c>
      <c r="C482" s="356"/>
      <c r="D482" s="370"/>
      <c r="E482" s="356"/>
      <c r="F482" s="356"/>
      <c r="G482" s="362">
        <f t="shared" si="995"/>
        <v>3876932.36</v>
      </c>
      <c r="H482" s="356">
        <f t="shared" ref="H482:H486" si="1025">I482+K482+M482+O482+Q482+S482</f>
        <v>0</v>
      </c>
      <c r="I482" s="365">
        <v>0</v>
      </c>
      <c r="J482" s="365">
        <v>0</v>
      </c>
      <c r="K482" s="365">
        <v>0</v>
      </c>
      <c r="L482" s="365">
        <v>0</v>
      </c>
      <c r="M482" s="365">
        <v>0</v>
      </c>
      <c r="N482" s="356">
        <v>0</v>
      </c>
      <c r="O482" s="356">
        <v>0</v>
      </c>
      <c r="P482" s="356">
        <v>0</v>
      </c>
      <c r="Q482" s="356">
        <v>0</v>
      </c>
      <c r="R482" s="356">
        <v>0</v>
      </c>
      <c r="S482" s="356">
        <v>0</v>
      </c>
      <c r="T482" s="366">
        <v>0</v>
      </c>
      <c r="U482" s="356">
        <v>0</v>
      </c>
      <c r="V482" s="452" t="s">
        <v>112</v>
      </c>
      <c r="W482" s="177">
        <v>960</v>
      </c>
      <c r="X482" s="356">
        <f t="shared" si="996"/>
        <v>3702470.4</v>
      </c>
      <c r="Y482" s="177">
        <v>0</v>
      </c>
      <c r="Z482" s="177">
        <v>0</v>
      </c>
      <c r="AA482" s="177">
        <v>0</v>
      </c>
      <c r="AB482" s="177">
        <v>0</v>
      </c>
      <c r="AC482" s="177">
        <v>0</v>
      </c>
      <c r="AD482" s="177">
        <v>0</v>
      </c>
      <c r="AE482" s="177">
        <v>0</v>
      </c>
      <c r="AF482" s="177">
        <v>0</v>
      </c>
      <c r="AG482" s="177">
        <v>0</v>
      </c>
      <c r="AH482" s="177">
        <v>0</v>
      </c>
      <c r="AI482" s="177">
        <v>0</v>
      </c>
      <c r="AJ482" s="177">
        <f t="shared" si="1022"/>
        <v>116307.97</v>
      </c>
      <c r="AK482" s="177">
        <f t="shared" si="1023"/>
        <v>58153.99</v>
      </c>
      <c r="AL482" s="177">
        <v>0</v>
      </c>
      <c r="AN482" s="138"/>
      <c r="AO482" s="138"/>
      <c r="AP482" s="138"/>
      <c r="AQ482" s="138"/>
      <c r="AR482" s="138"/>
      <c r="AS482" s="138"/>
      <c r="AT482" s="138"/>
      <c r="AU482" s="138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8"/>
      <c r="BF482" s="138"/>
      <c r="BG482" s="138"/>
      <c r="BH482" s="138"/>
      <c r="BI482" s="138"/>
      <c r="BJ482" s="138"/>
      <c r="BK482" s="138"/>
      <c r="BL482" s="139"/>
      <c r="BM482" s="139"/>
      <c r="BN482" s="139"/>
      <c r="BO482" s="139"/>
      <c r="BP482" s="139"/>
      <c r="BQ482" s="139"/>
      <c r="BR482" s="139"/>
      <c r="BS482" s="139"/>
      <c r="BT482" s="139"/>
      <c r="BU482" s="139"/>
      <c r="BV482" s="139"/>
      <c r="BW482" s="139"/>
      <c r="BY482" s="140"/>
      <c r="BZ482" s="141"/>
      <c r="CA482" s="142"/>
      <c r="CB482" s="138"/>
      <c r="CC482" s="143"/>
    </row>
    <row r="483" spans="1:81" s="137" customFormat="1" ht="12" customHeight="1">
      <c r="A483" s="360">
        <v>155</v>
      </c>
      <c r="B483" s="178" t="s">
        <v>287</v>
      </c>
      <c r="C483" s="356"/>
      <c r="D483" s="370"/>
      <c r="E483" s="356"/>
      <c r="F483" s="356"/>
      <c r="G483" s="362">
        <f t="shared" si="995"/>
        <v>2956292.8</v>
      </c>
      <c r="H483" s="356">
        <f t="shared" si="1025"/>
        <v>0</v>
      </c>
      <c r="I483" s="365">
        <v>0</v>
      </c>
      <c r="J483" s="365">
        <v>0</v>
      </c>
      <c r="K483" s="365">
        <v>0</v>
      </c>
      <c r="L483" s="365">
        <v>0</v>
      </c>
      <c r="M483" s="365">
        <v>0</v>
      </c>
      <c r="N483" s="356">
        <v>0</v>
      </c>
      <c r="O483" s="356">
        <v>0</v>
      </c>
      <c r="P483" s="356">
        <v>0</v>
      </c>
      <c r="Q483" s="356">
        <v>0</v>
      </c>
      <c r="R483" s="356">
        <v>0</v>
      </c>
      <c r="S483" s="356">
        <v>0</v>
      </c>
      <c r="T483" s="366">
        <v>0</v>
      </c>
      <c r="U483" s="356">
        <v>0</v>
      </c>
      <c r="V483" s="452" t="s">
        <v>111</v>
      </c>
      <c r="W483" s="177">
        <v>726.36</v>
      </c>
      <c r="X483" s="356">
        <f t="shared" si="996"/>
        <v>2823259.63</v>
      </c>
      <c r="Y483" s="177">
        <v>0</v>
      </c>
      <c r="Z483" s="177">
        <v>0</v>
      </c>
      <c r="AA483" s="177">
        <v>0</v>
      </c>
      <c r="AB483" s="177">
        <v>0</v>
      </c>
      <c r="AC483" s="177">
        <v>0</v>
      </c>
      <c r="AD483" s="177">
        <v>0</v>
      </c>
      <c r="AE483" s="177">
        <v>0</v>
      </c>
      <c r="AF483" s="177">
        <v>0</v>
      </c>
      <c r="AG483" s="177">
        <v>0</v>
      </c>
      <c r="AH483" s="177">
        <v>0</v>
      </c>
      <c r="AI483" s="177">
        <v>0</v>
      </c>
      <c r="AJ483" s="177">
        <f t="shared" si="1022"/>
        <v>88688.78</v>
      </c>
      <c r="AK483" s="177">
        <f t="shared" si="1023"/>
        <v>44344.39</v>
      </c>
      <c r="AL483" s="177">
        <v>0</v>
      </c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9"/>
      <c r="BM483" s="139"/>
      <c r="BN483" s="139"/>
      <c r="BO483" s="139"/>
      <c r="BP483" s="139"/>
      <c r="BQ483" s="139"/>
      <c r="BR483" s="139"/>
      <c r="BS483" s="139"/>
      <c r="BT483" s="139"/>
      <c r="BU483" s="139"/>
      <c r="BV483" s="139"/>
      <c r="BW483" s="139"/>
      <c r="BY483" s="140"/>
      <c r="BZ483" s="141"/>
      <c r="CA483" s="142"/>
      <c r="CB483" s="138"/>
      <c r="CC483" s="143"/>
    </row>
    <row r="484" spans="1:81" s="137" customFormat="1" ht="12" customHeight="1">
      <c r="A484" s="360">
        <v>156</v>
      </c>
      <c r="B484" s="178" t="s">
        <v>288</v>
      </c>
      <c r="C484" s="356"/>
      <c r="D484" s="370"/>
      <c r="E484" s="356"/>
      <c r="F484" s="356"/>
      <c r="G484" s="362">
        <f t="shared" si="995"/>
        <v>8140020.9400000004</v>
      </c>
      <c r="H484" s="356">
        <f t="shared" si="1025"/>
        <v>0</v>
      </c>
      <c r="I484" s="365">
        <v>0</v>
      </c>
      <c r="J484" s="365">
        <v>0</v>
      </c>
      <c r="K484" s="365">
        <v>0</v>
      </c>
      <c r="L484" s="365">
        <v>0</v>
      </c>
      <c r="M484" s="365">
        <v>0</v>
      </c>
      <c r="N484" s="356">
        <v>0</v>
      </c>
      <c r="O484" s="356">
        <v>0</v>
      </c>
      <c r="P484" s="356">
        <v>0</v>
      </c>
      <c r="Q484" s="356">
        <v>0</v>
      </c>
      <c r="R484" s="356">
        <v>0</v>
      </c>
      <c r="S484" s="356">
        <v>0</v>
      </c>
      <c r="T484" s="366">
        <v>0</v>
      </c>
      <c r="U484" s="356">
        <v>0</v>
      </c>
      <c r="V484" s="452" t="s">
        <v>111</v>
      </c>
      <c r="W484" s="177">
        <v>2000</v>
      </c>
      <c r="X484" s="356">
        <f t="shared" si="996"/>
        <v>7773720</v>
      </c>
      <c r="Y484" s="177">
        <v>0</v>
      </c>
      <c r="Z484" s="177">
        <v>0</v>
      </c>
      <c r="AA484" s="177">
        <v>0</v>
      </c>
      <c r="AB484" s="177">
        <v>0</v>
      </c>
      <c r="AC484" s="177">
        <v>0</v>
      </c>
      <c r="AD484" s="177">
        <v>0</v>
      </c>
      <c r="AE484" s="177">
        <v>0</v>
      </c>
      <c r="AF484" s="177">
        <v>0</v>
      </c>
      <c r="AG484" s="177">
        <v>0</v>
      </c>
      <c r="AH484" s="177">
        <v>0</v>
      </c>
      <c r="AI484" s="177">
        <v>0</v>
      </c>
      <c r="AJ484" s="177">
        <f t="shared" si="1022"/>
        <v>244200.63</v>
      </c>
      <c r="AK484" s="177">
        <f t="shared" si="1023"/>
        <v>122100.31</v>
      </c>
      <c r="AL484" s="177">
        <v>0</v>
      </c>
      <c r="AN484" s="138"/>
      <c r="AO484" s="138"/>
      <c r="AP484" s="138"/>
      <c r="AQ484" s="138"/>
      <c r="AR484" s="138"/>
      <c r="AS484" s="138"/>
      <c r="AT484" s="138"/>
      <c r="AU484" s="138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8"/>
      <c r="BF484" s="138"/>
      <c r="BG484" s="138"/>
      <c r="BH484" s="138"/>
      <c r="BI484" s="138"/>
      <c r="BJ484" s="138"/>
      <c r="BK484" s="138"/>
      <c r="BL484" s="139"/>
      <c r="BM484" s="139"/>
      <c r="BN484" s="139"/>
      <c r="BO484" s="139"/>
      <c r="BP484" s="139"/>
      <c r="BQ484" s="139"/>
      <c r="BR484" s="139"/>
      <c r="BS484" s="139"/>
      <c r="BT484" s="139"/>
      <c r="BU484" s="139"/>
      <c r="BV484" s="139"/>
      <c r="BW484" s="139"/>
      <c r="BY484" s="140"/>
      <c r="BZ484" s="141"/>
      <c r="CA484" s="142"/>
      <c r="CB484" s="138"/>
      <c r="CC484" s="143"/>
    </row>
    <row r="485" spans="1:81" s="137" customFormat="1" ht="12" customHeight="1">
      <c r="A485" s="360">
        <v>157</v>
      </c>
      <c r="B485" s="178" t="s">
        <v>291</v>
      </c>
      <c r="C485" s="356"/>
      <c r="D485" s="370"/>
      <c r="E485" s="356"/>
      <c r="F485" s="356"/>
      <c r="G485" s="362">
        <f t="shared" si="995"/>
        <v>2250715.79</v>
      </c>
      <c r="H485" s="356">
        <f t="shared" si="1025"/>
        <v>0</v>
      </c>
      <c r="I485" s="365">
        <v>0</v>
      </c>
      <c r="J485" s="365">
        <v>0</v>
      </c>
      <c r="K485" s="365">
        <v>0</v>
      </c>
      <c r="L485" s="365">
        <v>0</v>
      </c>
      <c r="M485" s="365">
        <v>0</v>
      </c>
      <c r="N485" s="356">
        <v>0</v>
      </c>
      <c r="O485" s="356">
        <v>0</v>
      </c>
      <c r="P485" s="356">
        <v>0</v>
      </c>
      <c r="Q485" s="356">
        <v>0</v>
      </c>
      <c r="R485" s="356">
        <v>0</v>
      </c>
      <c r="S485" s="356">
        <v>0</v>
      </c>
      <c r="T485" s="366">
        <v>0</v>
      </c>
      <c r="U485" s="356">
        <v>0</v>
      </c>
      <c r="V485" s="452" t="s">
        <v>111</v>
      </c>
      <c r="W485" s="177">
        <v>553</v>
      </c>
      <c r="X485" s="356">
        <f t="shared" si="996"/>
        <v>2149433.58</v>
      </c>
      <c r="Y485" s="177">
        <v>0</v>
      </c>
      <c r="Z485" s="177">
        <v>0</v>
      </c>
      <c r="AA485" s="177">
        <v>0</v>
      </c>
      <c r="AB485" s="177">
        <v>0</v>
      </c>
      <c r="AC485" s="177">
        <v>0</v>
      </c>
      <c r="AD485" s="177">
        <v>0</v>
      </c>
      <c r="AE485" s="177">
        <v>0</v>
      </c>
      <c r="AF485" s="177">
        <v>0</v>
      </c>
      <c r="AG485" s="177">
        <v>0</v>
      </c>
      <c r="AH485" s="177">
        <v>0</v>
      </c>
      <c r="AI485" s="177">
        <v>0</v>
      </c>
      <c r="AJ485" s="177">
        <f t="shared" ref="AJ485" si="1026">ROUND(X485/95.5*3,2)</f>
        <v>67521.47</v>
      </c>
      <c r="AK485" s="177">
        <f t="shared" ref="AK485" si="1027">ROUND(X485/95.5*1.5,2)</f>
        <v>33760.74</v>
      </c>
      <c r="AL485" s="177">
        <v>0</v>
      </c>
      <c r="AN485" s="138"/>
      <c r="AO485" s="138"/>
      <c r="AP485" s="138"/>
      <c r="AQ485" s="138"/>
      <c r="AR485" s="138"/>
      <c r="AS485" s="138"/>
      <c r="AT485" s="138"/>
      <c r="AU485" s="138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8"/>
      <c r="BF485" s="138"/>
      <c r="BG485" s="138"/>
      <c r="BH485" s="138"/>
      <c r="BI485" s="138"/>
      <c r="BJ485" s="138"/>
      <c r="BK485" s="138"/>
      <c r="BL485" s="139"/>
      <c r="BM485" s="139"/>
      <c r="BN485" s="139"/>
      <c r="BO485" s="139"/>
      <c r="BP485" s="139"/>
      <c r="BQ485" s="139"/>
      <c r="BR485" s="139"/>
      <c r="BS485" s="139"/>
      <c r="BT485" s="139"/>
      <c r="BU485" s="139"/>
      <c r="BV485" s="139"/>
      <c r="BW485" s="139"/>
      <c r="BY485" s="140"/>
      <c r="BZ485" s="141"/>
      <c r="CA485" s="142"/>
      <c r="CB485" s="138"/>
      <c r="CC485" s="143"/>
    </row>
    <row r="486" spans="1:81" s="137" customFormat="1" ht="12" customHeight="1">
      <c r="A486" s="360">
        <v>158</v>
      </c>
      <c r="B486" s="178" t="s">
        <v>292</v>
      </c>
      <c r="C486" s="356"/>
      <c r="D486" s="370"/>
      <c r="E486" s="356"/>
      <c r="F486" s="356"/>
      <c r="G486" s="362">
        <f t="shared" si="995"/>
        <v>5933556.54</v>
      </c>
      <c r="H486" s="356">
        <f t="shared" si="1025"/>
        <v>5147393.9399999995</v>
      </c>
      <c r="I486" s="362">
        <f>ROUND(242.99*'Приложение 1'!J484,2)</f>
        <v>4756777.0999999996</v>
      </c>
      <c r="J486" s="365">
        <v>210</v>
      </c>
      <c r="K486" s="365">
        <f>ROUND(J486*1176.73,2)</f>
        <v>247113.3</v>
      </c>
      <c r="L486" s="365">
        <v>70</v>
      </c>
      <c r="M486" s="362">
        <f>ROUND(L486*891.36*0.96,2)</f>
        <v>59899.39</v>
      </c>
      <c r="N486" s="356">
        <v>65</v>
      </c>
      <c r="O486" s="356">
        <f>ROUND(N486*627.71,2)</f>
        <v>40801.15</v>
      </c>
      <c r="P486" s="356">
        <v>0</v>
      </c>
      <c r="Q486" s="356">
        <v>0</v>
      </c>
      <c r="R486" s="356">
        <v>50</v>
      </c>
      <c r="S486" s="356">
        <f>ROUND(R486*856.06,2)</f>
        <v>42803</v>
      </c>
      <c r="T486" s="366">
        <v>0</v>
      </c>
      <c r="U486" s="356">
        <v>0</v>
      </c>
      <c r="V486" s="452"/>
      <c r="W486" s="177">
        <v>0</v>
      </c>
      <c r="X486" s="356">
        <v>0</v>
      </c>
      <c r="Y486" s="177">
        <v>0</v>
      </c>
      <c r="Z486" s="177">
        <v>0</v>
      </c>
      <c r="AA486" s="177">
        <v>0</v>
      </c>
      <c r="AB486" s="177">
        <v>0</v>
      </c>
      <c r="AC486" s="177">
        <v>0</v>
      </c>
      <c r="AD486" s="177">
        <v>0</v>
      </c>
      <c r="AE486" s="177">
        <v>0</v>
      </c>
      <c r="AF486" s="177">
        <v>0</v>
      </c>
      <c r="AG486" s="177">
        <v>0</v>
      </c>
      <c r="AH486" s="177">
        <v>0</v>
      </c>
      <c r="AI486" s="177">
        <f>ROUND(429276+89876.55,2)</f>
        <v>519152.55</v>
      </c>
      <c r="AJ486" s="177">
        <f>ROUND((X486+H486+AI486)/95.5*3,2)</f>
        <v>178006.7</v>
      </c>
      <c r="AK486" s="177">
        <f>ROUND((X486+H486+AI486)/95.5*1.5,2)</f>
        <v>89003.35</v>
      </c>
      <c r="AL486" s="177">
        <v>0</v>
      </c>
      <c r="AN486" s="138"/>
      <c r="AO486" s="138"/>
      <c r="AP486" s="138"/>
      <c r="AQ486" s="138"/>
      <c r="AR486" s="138"/>
      <c r="AS486" s="138"/>
      <c r="AT486" s="138"/>
      <c r="AU486" s="138"/>
      <c r="AV486" s="138"/>
      <c r="AW486" s="138"/>
      <c r="AX486" s="138"/>
      <c r="AY486" s="138"/>
      <c r="AZ486" s="138"/>
      <c r="BA486" s="138"/>
      <c r="BB486" s="138"/>
      <c r="BC486" s="138"/>
      <c r="BD486" s="138"/>
      <c r="BE486" s="138"/>
      <c r="BF486" s="138"/>
      <c r="BG486" s="138"/>
      <c r="BH486" s="138"/>
      <c r="BI486" s="138"/>
      <c r="BJ486" s="138"/>
      <c r="BK486" s="138"/>
      <c r="BL486" s="139"/>
      <c r="BM486" s="139"/>
      <c r="BN486" s="139"/>
      <c r="BO486" s="139"/>
      <c r="BP486" s="139"/>
      <c r="BQ486" s="139"/>
      <c r="BR486" s="139"/>
      <c r="BS486" s="139"/>
      <c r="BT486" s="139"/>
      <c r="BU486" s="139"/>
      <c r="BV486" s="139"/>
      <c r="BW486" s="139"/>
      <c r="BY486" s="140"/>
      <c r="BZ486" s="141"/>
      <c r="CA486" s="142"/>
      <c r="CB486" s="138"/>
      <c r="CC486" s="143"/>
    </row>
    <row r="487" spans="1:81" s="137" customFormat="1" ht="28.5" customHeight="1">
      <c r="A487" s="374" t="s">
        <v>47</v>
      </c>
      <c r="B487" s="374"/>
      <c r="C487" s="356">
        <f>SUM(C478:C486)</f>
        <v>4563.8999999999996</v>
      </c>
      <c r="D487" s="413"/>
      <c r="E487" s="369"/>
      <c r="F487" s="369"/>
      <c r="G487" s="356">
        <f t="shared" ref="G487:U487" si="1028">SUM(G478:G486)</f>
        <v>35751480.049999997</v>
      </c>
      <c r="H487" s="356">
        <f t="shared" si="1028"/>
        <v>5147393.9399999995</v>
      </c>
      <c r="I487" s="356">
        <f t="shared" si="1028"/>
        <v>4756777.0999999996</v>
      </c>
      <c r="J487" s="356">
        <f t="shared" si="1028"/>
        <v>210</v>
      </c>
      <c r="K487" s="356">
        <f t="shared" si="1028"/>
        <v>247113.3</v>
      </c>
      <c r="L487" s="356">
        <f t="shared" si="1028"/>
        <v>70</v>
      </c>
      <c r="M487" s="356">
        <f t="shared" si="1028"/>
        <v>59899.39</v>
      </c>
      <c r="N487" s="356">
        <f t="shared" si="1028"/>
        <v>65</v>
      </c>
      <c r="O487" s="356">
        <f t="shared" si="1028"/>
        <v>40801.15</v>
      </c>
      <c r="P487" s="356">
        <f t="shared" si="1028"/>
        <v>0</v>
      </c>
      <c r="Q487" s="356">
        <f t="shared" si="1028"/>
        <v>0</v>
      </c>
      <c r="R487" s="356">
        <f t="shared" si="1028"/>
        <v>50</v>
      </c>
      <c r="S487" s="356">
        <f t="shared" si="1028"/>
        <v>42803</v>
      </c>
      <c r="T487" s="366">
        <f t="shared" si="1028"/>
        <v>0</v>
      </c>
      <c r="U487" s="356">
        <f t="shared" si="1028"/>
        <v>0</v>
      </c>
      <c r="V487" s="369" t="s">
        <v>68</v>
      </c>
      <c r="W487" s="356">
        <f t="shared" ref="W487:AL487" si="1029">SUM(W478:W486)</f>
        <v>7350.36</v>
      </c>
      <c r="X487" s="356">
        <f t="shared" si="1029"/>
        <v>28476116.950000003</v>
      </c>
      <c r="Y487" s="356">
        <f t="shared" si="1029"/>
        <v>0</v>
      </c>
      <c r="Z487" s="356">
        <f t="shared" si="1029"/>
        <v>0</v>
      </c>
      <c r="AA487" s="356">
        <f t="shared" si="1029"/>
        <v>0</v>
      </c>
      <c r="AB487" s="356">
        <f t="shared" si="1029"/>
        <v>0</v>
      </c>
      <c r="AC487" s="356">
        <f t="shared" si="1029"/>
        <v>0</v>
      </c>
      <c r="AD487" s="356">
        <f t="shared" si="1029"/>
        <v>0</v>
      </c>
      <c r="AE487" s="356">
        <f t="shared" si="1029"/>
        <v>0</v>
      </c>
      <c r="AF487" s="356">
        <f t="shared" si="1029"/>
        <v>0</v>
      </c>
      <c r="AG487" s="356">
        <f t="shared" si="1029"/>
        <v>0</v>
      </c>
      <c r="AH487" s="356">
        <f t="shared" si="1029"/>
        <v>0</v>
      </c>
      <c r="AI487" s="356">
        <f t="shared" si="1029"/>
        <v>519152.55</v>
      </c>
      <c r="AJ487" s="356">
        <f t="shared" si="1029"/>
        <v>1072544.3999999999</v>
      </c>
      <c r="AK487" s="356">
        <f t="shared" si="1029"/>
        <v>536272.21</v>
      </c>
      <c r="AL487" s="356">
        <f t="shared" si="1029"/>
        <v>0</v>
      </c>
      <c r="AN487" s="138" t="e">
        <f>I487/#REF!</f>
        <v>#REF!</v>
      </c>
      <c r="AO487" s="138">
        <f t="shared" si="999"/>
        <v>1176.73</v>
      </c>
      <c r="AP487" s="138">
        <f t="shared" si="1000"/>
        <v>855.70557142857137</v>
      </c>
      <c r="AQ487" s="138">
        <f t="shared" si="1001"/>
        <v>627.71</v>
      </c>
      <c r="AR487" s="138" t="e">
        <f t="shared" si="1002"/>
        <v>#DIV/0!</v>
      </c>
      <c r="AS487" s="138">
        <f t="shared" si="1003"/>
        <v>856.06</v>
      </c>
      <c r="AT487" s="138" t="e">
        <f t="shared" si="1004"/>
        <v>#DIV/0!</v>
      </c>
      <c r="AU487" s="138">
        <f t="shared" si="1005"/>
        <v>3874.1118734320503</v>
      </c>
      <c r="AV487" s="138" t="e">
        <f t="shared" si="1006"/>
        <v>#DIV/0!</v>
      </c>
      <c r="AW487" s="138" t="e">
        <f t="shared" si="1007"/>
        <v>#DIV/0!</v>
      </c>
      <c r="AX487" s="138" t="e">
        <f t="shared" si="1008"/>
        <v>#DIV/0!</v>
      </c>
      <c r="AY487" s="138" t="e">
        <f>AI487/#REF!</f>
        <v>#REF!</v>
      </c>
      <c r="AZ487" s="138">
        <v>766.59</v>
      </c>
      <c r="BA487" s="138">
        <v>2173.62</v>
      </c>
      <c r="BB487" s="138">
        <v>891.36</v>
      </c>
      <c r="BC487" s="138">
        <v>860.72</v>
      </c>
      <c r="BD487" s="138">
        <v>1699.83</v>
      </c>
      <c r="BE487" s="138">
        <v>1134.04</v>
      </c>
      <c r="BF487" s="138">
        <v>2338035</v>
      </c>
      <c r="BG487" s="138">
        <f t="shared" si="1009"/>
        <v>4644</v>
      </c>
      <c r="BH487" s="138">
        <v>9186</v>
      </c>
      <c r="BI487" s="138">
        <v>3559.09</v>
      </c>
      <c r="BJ487" s="138">
        <v>6295.55</v>
      </c>
      <c r="BK487" s="138">
        <f t="shared" si="977"/>
        <v>934101.09</v>
      </c>
      <c r="BL487" s="139" t="e">
        <f t="shared" si="1010"/>
        <v>#REF!</v>
      </c>
      <c r="BM487" s="139" t="str">
        <f t="shared" si="1011"/>
        <v xml:space="preserve"> </v>
      </c>
      <c r="BN487" s="139" t="str">
        <f t="shared" si="1012"/>
        <v xml:space="preserve"> </v>
      </c>
      <c r="BO487" s="139" t="str">
        <f t="shared" si="1013"/>
        <v xml:space="preserve"> </v>
      </c>
      <c r="BP487" s="139" t="e">
        <f t="shared" si="1014"/>
        <v>#DIV/0!</v>
      </c>
      <c r="BQ487" s="139" t="str">
        <f t="shared" si="1015"/>
        <v xml:space="preserve"> </v>
      </c>
      <c r="BR487" s="139" t="e">
        <f t="shared" si="1016"/>
        <v>#DIV/0!</v>
      </c>
      <c r="BS487" s="139" t="str">
        <f t="shared" si="1017"/>
        <v xml:space="preserve"> </v>
      </c>
      <c r="BT487" s="139" t="e">
        <f t="shared" si="1018"/>
        <v>#DIV/0!</v>
      </c>
      <c r="BU487" s="139" t="e">
        <f t="shared" si="1019"/>
        <v>#DIV/0!</v>
      </c>
      <c r="BV487" s="139" t="e">
        <f t="shared" si="1020"/>
        <v>#DIV/0!</v>
      </c>
      <c r="BW487" s="139" t="e">
        <f t="shared" si="1021"/>
        <v>#REF!</v>
      </c>
      <c r="BY487" s="140">
        <f t="shared" si="990"/>
        <v>2.9999999958043695</v>
      </c>
      <c r="BZ487" s="141">
        <f t="shared" si="991"/>
        <v>1.5000000258730546</v>
      </c>
      <c r="CA487" s="142">
        <f t="shared" si="992"/>
        <v>4863.9087133147223</v>
      </c>
      <c r="CB487" s="138">
        <f t="shared" si="993"/>
        <v>4852.9799999999996</v>
      </c>
      <c r="CC487" s="143" t="str">
        <f t="shared" si="994"/>
        <v>+</v>
      </c>
    </row>
    <row r="488" spans="1:81" s="137" customFormat="1" ht="12" customHeight="1">
      <c r="A488" s="399" t="s">
        <v>92</v>
      </c>
      <c r="B488" s="400"/>
      <c r="C488" s="400"/>
      <c r="D488" s="400"/>
      <c r="E488" s="400"/>
      <c r="F488" s="400"/>
      <c r="G488" s="400"/>
      <c r="H488" s="400"/>
      <c r="I488" s="400"/>
      <c r="J488" s="400"/>
      <c r="K488" s="400"/>
      <c r="L488" s="400"/>
      <c r="M488" s="400"/>
      <c r="N488" s="400"/>
      <c r="O488" s="400"/>
      <c r="P488" s="400"/>
      <c r="Q488" s="400"/>
      <c r="R488" s="400"/>
      <c r="S488" s="400"/>
      <c r="T488" s="400"/>
      <c r="U488" s="400"/>
      <c r="V488" s="400"/>
      <c r="W488" s="400"/>
      <c r="X488" s="400"/>
      <c r="Y488" s="400"/>
      <c r="Z488" s="400"/>
      <c r="AA488" s="400"/>
      <c r="AB488" s="400"/>
      <c r="AC488" s="400"/>
      <c r="AD488" s="400"/>
      <c r="AE488" s="400"/>
      <c r="AF488" s="400"/>
      <c r="AG488" s="400"/>
      <c r="AH488" s="400"/>
      <c r="AI488" s="400"/>
      <c r="AJ488" s="400"/>
      <c r="AK488" s="400"/>
      <c r="AL488" s="400"/>
      <c r="AN488" s="138" t="e">
        <f>I488/#REF!</f>
        <v>#REF!</v>
      </c>
      <c r="AO488" s="138" t="e">
        <f t="shared" si="999"/>
        <v>#DIV/0!</v>
      </c>
      <c r="AP488" s="138" t="e">
        <f t="shared" si="1000"/>
        <v>#DIV/0!</v>
      </c>
      <c r="AQ488" s="138" t="e">
        <f t="shared" si="1001"/>
        <v>#DIV/0!</v>
      </c>
      <c r="AR488" s="138" t="e">
        <f t="shared" si="1002"/>
        <v>#DIV/0!</v>
      </c>
      <c r="AS488" s="138" t="e">
        <f t="shared" si="1003"/>
        <v>#DIV/0!</v>
      </c>
      <c r="AT488" s="138" t="e">
        <f t="shared" si="1004"/>
        <v>#DIV/0!</v>
      </c>
      <c r="AU488" s="138" t="e">
        <f t="shared" si="1005"/>
        <v>#DIV/0!</v>
      </c>
      <c r="AV488" s="138" t="e">
        <f t="shared" si="1006"/>
        <v>#DIV/0!</v>
      </c>
      <c r="AW488" s="138" t="e">
        <f t="shared" si="1007"/>
        <v>#DIV/0!</v>
      </c>
      <c r="AX488" s="138" t="e">
        <f t="shared" si="1008"/>
        <v>#DIV/0!</v>
      </c>
      <c r="AY488" s="138" t="e">
        <f>AI488/#REF!</f>
        <v>#REF!</v>
      </c>
      <c r="AZ488" s="138">
        <v>730.08</v>
      </c>
      <c r="BA488" s="138">
        <v>2070.12</v>
      </c>
      <c r="BB488" s="138">
        <v>848.92</v>
      </c>
      <c r="BC488" s="138">
        <v>819.73</v>
      </c>
      <c r="BD488" s="138">
        <v>611.5</v>
      </c>
      <c r="BE488" s="138">
        <v>1080.04</v>
      </c>
      <c r="BF488" s="138">
        <v>2671800.0099999998</v>
      </c>
      <c r="BG488" s="138">
        <f t="shared" ref="BG488:BG489" si="1030">IF(V488="ПК",4607.6,4422.85)</f>
        <v>4422.8500000000004</v>
      </c>
      <c r="BH488" s="138">
        <v>8748.57</v>
      </c>
      <c r="BI488" s="138">
        <v>3389.61</v>
      </c>
      <c r="BJ488" s="138">
        <v>5995.76</v>
      </c>
      <c r="BK488" s="138">
        <v>548.62</v>
      </c>
      <c r="BL488" s="139" t="e">
        <f t="shared" si="1010"/>
        <v>#REF!</v>
      </c>
      <c r="BM488" s="139" t="e">
        <f t="shared" si="1011"/>
        <v>#DIV/0!</v>
      </c>
      <c r="BN488" s="139" t="e">
        <f t="shared" si="1012"/>
        <v>#DIV/0!</v>
      </c>
      <c r="BO488" s="139" t="e">
        <f t="shared" si="1013"/>
        <v>#DIV/0!</v>
      </c>
      <c r="BP488" s="139" t="e">
        <f t="shared" si="1014"/>
        <v>#DIV/0!</v>
      </c>
      <c r="BQ488" s="139" t="e">
        <f t="shared" si="1015"/>
        <v>#DIV/0!</v>
      </c>
      <c r="BR488" s="139" t="e">
        <f t="shared" si="1016"/>
        <v>#DIV/0!</v>
      </c>
      <c r="BS488" s="139" t="e">
        <f t="shared" si="1017"/>
        <v>#DIV/0!</v>
      </c>
      <c r="BT488" s="139" t="e">
        <f t="shared" si="1018"/>
        <v>#DIV/0!</v>
      </c>
      <c r="BU488" s="139" t="e">
        <f t="shared" si="1019"/>
        <v>#DIV/0!</v>
      </c>
      <c r="BV488" s="139" t="e">
        <f t="shared" si="1020"/>
        <v>#DIV/0!</v>
      </c>
      <c r="BW488" s="139" t="e">
        <f t="shared" si="1021"/>
        <v>#REF!</v>
      </c>
      <c r="BY488" s="140" t="e">
        <f t="shared" si="990"/>
        <v>#DIV/0!</v>
      </c>
      <c r="BZ488" s="141" t="e">
        <f t="shared" si="991"/>
        <v>#DIV/0!</v>
      </c>
      <c r="CA488" s="142" t="e">
        <f t="shared" si="992"/>
        <v>#DIV/0!</v>
      </c>
      <c r="CB488" s="138">
        <f t="shared" ref="CB488:CB489" si="1031">IF(V488="ПК",4814.95,4621.88)</f>
        <v>4621.88</v>
      </c>
      <c r="CC488" s="143" t="e">
        <f t="shared" si="994"/>
        <v>#DIV/0!</v>
      </c>
    </row>
    <row r="489" spans="1:81" s="137" customFormat="1" ht="12" customHeight="1">
      <c r="A489" s="401">
        <v>159</v>
      </c>
      <c r="B489" s="178" t="s">
        <v>730</v>
      </c>
      <c r="C489" s="356">
        <v>291.39999999999998</v>
      </c>
      <c r="D489" s="370">
        <v>15.3</v>
      </c>
      <c r="E489" s="356"/>
      <c r="F489" s="356"/>
      <c r="G489" s="362">
        <f>ROUND(H489+U489+X489+Z489+AB489+AD489+AF489+AH489+AI489+AJ489+AK489+AL489,2)</f>
        <v>2524044.5099999998</v>
      </c>
      <c r="H489" s="356">
        <f>ROUND(I489+K489+M489+O489+Q489+S489,2)</f>
        <v>0</v>
      </c>
      <c r="I489" s="362">
        <v>0</v>
      </c>
      <c r="J489" s="365">
        <v>0</v>
      </c>
      <c r="K489" s="365">
        <v>0</v>
      </c>
      <c r="L489" s="365">
        <v>0</v>
      </c>
      <c r="M489" s="365">
        <v>0</v>
      </c>
      <c r="N489" s="356">
        <v>0</v>
      </c>
      <c r="O489" s="356">
        <v>0</v>
      </c>
      <c r="P489" s="356">
        <v>0</v>
      </c>
      <c r="Q489" s="356">
        <v>0</v>
      </c>
      <c r="R489" s="356">
        <v>0</v>
      </c>
      <c r="S489" s="356">
        <v>0</v>
      </c>
      <c r="T489" s="366">
        <v>0</v>
      </c>
      <c r="U489" s="356">
        <v>0</v>
      </c>
      <c r="V489" s="356" t="s">
        <v>112</v>
      </c>
      <c r="W489" s="356">
        <v>625</v>
      </c>
      <c r="X489" s="356">
        <f t="shared" ref="X489:X490" si="1032">ROUND(IF(V489="СК",3856.74,3886.86)*W489,2)</f>
        <v>2410462.5</v>
      </c>
      <c r="Y489" s="177">
        <v>0</v>
      </c>
      <c r="Z489" s="177">
        <v>0</v>
      </c>
      <c r="AA489" s="177">
        <v>0</v>
      </c>
      <c r="AB489" s="177">
        <v>0</v>
      </c>
      <c r="AC489" s="177">
        <v>0</v>
      </c>
      <c r="AD489" s="177">
        <v>0</v>
      </c>
      <c r="AE489" s="177">
        <v>0</v>
      </c>
      <c r="AF489" s="177">
        <v>0</v>
      </c>
      <c r="AG489" s="177">
        <v>0</v>
      </c>
      <c r="AH489" s="177">
        <v>0</v>
      </c>
      <c r="AI489" s="177">
        <v>0</v>
      </c>
      <c r="AJ489" s="177">
        <f t="shared" ref="AJ489:AJ490" si="1033">ROUND(X489/95.5*3,2)</f>
        <v>75721.34</v>
      </c>
      <c r="AK489" s="177">
        <f t="shared" ref="AK489:AK490" si="1034">ROUND(X489/95.5*1.5,2)</f>
        <v>37860.67</v>
      </c>
      <c r="AL489" s="177">
        <v>0</v>
      </c>
      <c r="AN489" s="138" t="e">
        <f>I489/#REF!</f>
        <v>#REF!</v>
      </c>
      <c r="AO489" s="138" t="e">
        <f t="shared" si="999"/>
        <v>#DIV/0!</v>
      </c>
      <c r="AP489" s="138" t="e">
        <f t="shared" si="1000"/>
        <v>#DIV/0!</v>
      </c>
      <c r="AQ489" s="138" t="e">
        <f t="shared" si="1001"/>
        <v>#DIV/0!</v>
      </c>
      <c r="AR489" s="138" t="e">
        <f t="shared" si="1002"/>
        <v>#DIV/0!</v>
      </c>
      <c r="AS489" s="138" t="e">
        <f t="shared" si="1003"/>
        <v>#DIV/0!</v>
      </c>
      <c r="AT489" s="138" t="e">
        <f t="shared" si="1004"/>
        <v>#DIV/0!</v>
      </c>
      <c r="AU489" s="138">
        <f t="shared" si="1005"/>
        <v>3856.74</v>
      </c>
      <c r="AV489" s="138" t="e">
        <f t="shared" si="1006"/>
        <v>#DIV/0!</v>
      </c>
      <c r="AW489" s="138" t="e">
        <f t="shared" si="1007"/>
        <v>#DIV/0!</v>
      </c>
      <c r="AX489" s="138" t="e">
        <f t="shared" si="1008"/>
        <v>#DIV/0!</v>
      </c>
      <c r="AY489" s="138" t="e">
        <f>AI489/#REF!</f>
        <v>#REF!</v>
      </c>
      <c r="AZ489" s="138">
        <v>730.08</v>
      </c>
      <c r="BA489" s="138">
        <v>2070.12</v>
      </c>
      <c r="BB489" s="138">
        <v>848.92</v>
      </c>
      <c r="BC489" s="138">
        <v>819.73</v>
      </c>
      <c r="BD489" s="138">
        <v>611.5</v>
      </c>
      <c r="BE489" s="138">
        <v>1080.04</v>
      </c>
      <c r="BF489" s="138">
        <v>2671800.0099999998</v>
      </c>
      <c r="BG489" s="138">
        <f t="shared" si="1030"/>
        <v>4422.8500000000004</v>
      </c>
      <c r="BH489" s="138">
        <v>8748.57</v>
      </c>
      <c r="BI489" s="138">
        <v>3389.61</v>
      </c>
      <c r="BJ489" s="138">
        <v>5995.76</v>
      </c>
      <c r="BK489" s="138">
        <v>548.62</v>
      </c>
      <c r="BL489" s="139" t="e">
        <f t="shared" si="1010"/>
        <v>#REF!</v>
      </c>
      <c r="BM489" s="139" t="e">
        <f t="shared" si="1011"/>
        <v>#DIV/0!</v>
      </c>
      <c r="BN489" s="139" t="e">
        <f t="shared" si="1012"/>
        <v>#DIV/0!</v>
      </c>
      <c r="BO489" s="139" t="e">
        <f t="shared" si="1013"/>
        <v>#DIV/0!</v>
      </c>
      <c r="BP489" s="139" t="e">
        <f t="shared" si="1014"/>
        <v>#DIV/0!</v>
      </c>
      <c r="BQ489" s="139" t="e">
        <f t="shared" si="1015"/>
        <v>#DIV/0!</v>
      </c>
      <c r="BR489" s="139" t="e">
        <f t="shared" si="1016"/>
        <v>#DIV/0!</v>
      </c>
      <c r="BS489" s="139" t="str">
        <f t="shared" si="1017"/>
        <v xml:space="preserve"> </v>
      </c>
      <c r="BT489" s="139" t="e">
        <f t="shared" si="1018"/>
        <v>#DIV/0!</v>
      </c>
      <c r="BU489" s="139" t="e">
        <f t="shared" si="1019"/>
        <v>#DIV/0!</v>
      </c>
      <c r="BV489" s="139" t="e">
        <f t="shared" si="1020"/>
        <v>#DIV/0!</v>
      </c>
      <c r="BW489" s="139" t="e">
        <f t="shared" si="1021"/>
        <v>#REF!</v>
      </c>
      <c r="BY489" s="140">
        <f t="shared" si="990"/>
        <v>3.0000001862090775</v>
      </c>
      <c r="BZ489" s="141">
        <f t="shared" si="991"/>
        <v>1.5000000931045387</v>
      </c>
      <c r="CA489" s="142">
        <f t="shared" si="992"/>
        <v>4038.4712159999995</v>
      </c>
      <c r="CB489" s="138">
        <f t="shared" si="1031"/>
        <v>4621.88</v>
      </c>
      <c r="CC489" s="143" t="str">
        <f t="shared" si="994"/>
        <v xml:space="preserve"> </v>
      </c>
    </row>
    <row r="490" spans="1:81" s="137" customFormat="1" ht="12" customHeight="1">
      <c r="A490" s="401">
        <v>160</v>
      </c>
      <c r="B490" s="178" t="s">
        <v>731</v>
      </c>
      <c r="C490" s="356"/>
      <c r="D490" s="370"/>
      <c r="E490" s="356"/>
      <c r="F490" s="356"/>
      <c r="G490" s="362">
        <f>ROUND(H490+U490+X490+Z490+AB490+AD490+AF490+AH490+AI490+AJ490+AK490+AL490,2)</f>
        <v>2532929.14</v>
      </c>
      <c r="H490" s="356">
        <f>I490+K490+M490+O490+Q490+S490</f>
        <v>0</v>
      </c>
      <c r="I490" s="365">
        <v>0</v>
      </c>
      <c r="J490" s="365">
        <v>0</v>
      </c>
      <c r="K490" s="365">
        <v>0</v>
      </c>
      <c r="L490" s="365">
        <v>0</v>
      </c>
      <c r="M490" s="365">
        <v>0</v>
      </c>
      <c r="N490" s="356">
        <v>0</v>
      </c>
      <c r="O490" s="356">
        <v>0</v>
      </c>
      <c r="P490" s="356">
        <v>0</v>
      </c>
      <c r="Q490" s="356">
        <v>0</v>
      </c>
      <c r="R490" s="356">
        <v>0</v>
      </c>
      <c r="S490" s="356">
        <v>0</v>
      </c>
      <c r="T490" s="366">
        <v>0</v>
      </c>
      <c r="U490" s="356">
        <v>0</v>
      </c>
      <c r="V490" s="356" t="s">
        <v>112</v>
      </c>
      <c r="W490" s="356">
        <v>627.20000000000005</v>
      </c>
      <c r="X490" s="356">
        <f t="shared" si="1032"/>
        <v>2418947.33</v>
      </c>
      <c r="Y490" s="177">
        <v>0</v>
      </c>
      <c r="Z490" s="177">
        <v>0</v>
      </c>
      <c r="AA490" s="177">
        <v>0</v>
      </c>
      <c r="AB490" s="177">
        <v>0</v>
      </c>
      <c r="AC490" s="177">
        <v>0</v>
      </c>
      <c r="AD490" s="177">
        <v>0</v>
      </c>
      <c r="AE490" s="177">
        <v>0</v>
      </c>
      <c r="AF490" s="177">
        <v>0</v>
      </c>
      <c r="AG490" s="177">
        <v>0</v>
      </c>
      <c r="AH490" s="177">
        <v>0</v>
      </c>
      <c r="AI490" s="177">
        <v>0</v>
      </c>
      <c r="AJ490" s="177">
        <f t="shared" si="1033"/>
        <v>75987.87</v>
      </c>
      <c r="AK490" s="177">
        <f t="shared" si="1034"/>
        <v>37993.94</v>
      </c>
      <c r="AL490" s="177">
        <v>0</v>
      </c>
      <c r="AN490" s="138"/>
      <c r="AO490" s="138"/>
      <c r="AP490" s="138"/>
      <c r="AQ490" s="138"/>
      <c r="AR490" s="138"/>
      <c r="AS490" s="138"/>
      <c r="AT490" s="138"/>
      <c r="AU490" s="138"/>
      <c r="AV490" s="138"/>
      <c r="AW490" s="138"/>
      <c r="AX490" s="138"/>
      <c r="AY490" s="138"/>
      <c r="AZ490" s="138"/>
      <c r="BA490" s="138"/>
      <c r="BB490" s="138"/>
      <c r="BC490" s="138"/>
      <c r="BD490" s="138"/>
      <c r="BE490" s="138"/>
      <c r="BF490" s="138"/>
      <c r="BG490" s="138"/>
      <c r="BH490" s="138"/>
      <c r="BI490" s="138"/>
      <c r="BJ490" s="138"/>
      <c r="BK490" s="138"/>
      <c r="BL490" s="139"/>
      <c r="BM490" s="139"/>
      <c r="BN490" s="139"/>
      <c r="BO490" s="139"/>
      <c r="BP490" s="139"/>
      <c r="BQ490" s="139"/>
      <c r="BR490" s="139"/>
      <c r="BS490" s="139"/>
      <c r="BT490" s="139"/>
      <c r="BU490" s="139"/>
      <c r="BV490" s="139"/>
      <c r="BW490" s="139"/>
      <c r="BY490" s="140"/>
      <c r="BZ490" s="141"/>
      <c r="CA490" s="142"/>
      <c r="CB490" s="138"/>
      <c r="CC490" s="143"/>
    </row>
    <row r="491" spans="1:81" s="137" customFormat="1" ht="43.5" customHeight="1">
      <c r="A491" s="414" t="s">
        <v>93</v>
      </c>
      <c r="B491" s="414"/>
      <c r="C491" s="415">
        <f>SUM(C489:C489)</f>
        <v>291.39999999999998</v>
      </c>
      <c r="D491" s="415"/>
      <c r="E491" s="415"/>
      <c r="F491" s="415"/>
      <c r="G491" s="415">
        <f>ROUND(SUM(G489:G490),2)</f>
        <v>5056973.6500000004</v>
      </c>
      <c r="H491" s="415">
        <f t="shared" ref="H491" si="1035">ROUND(SUM(H489:H490),2)</f>
        <v>0</v>
      </c>
      <c r="I491" s="415">
        <f t="shared" ref="I491" si="1036">ROUND(SUM(I489:I490),2)</f>
        <v>0</v>
      </c>
      <c r="J491" s="415">
        <f t="shared" ref="J491" si="1037">ROUND(SUM(J489:J490),2)</f>
        <v>0</v>
      </c>
      <c r="K491" s="415">
        <f t="shared" ref="K491" si="1038">ROUND(SUM(K489:K490),2)</f>
        <v>0</v>
      </c>
      <c r="L491" s="415">
        <f t="shared" ref="L491" si="1039">ROUND(SUM(L489:L490),2)</f>
        <v>0</v>
      </c>
      <c r="M491" s="415">
        <f t="shared" ref="M491" si="1040">ROUND(SUM(M489:M490),2)</f>
        <v>0</v>
      </c>
      <c r="N491" s="415">
        <f t="shared" ref="N491" si="1041">ROUND(SUM(N489:N490),2)</f>
        <v>0</v>
      </c>
      <c r="O491" s="415">
        <f t="shared" ref="O491" si="1042">ROUND(SUM(O489:O490),2)</f>
        <v>0</v>
      </c>
      <c r="P491" s="415">
        <f t="shared" ref="P491" si="1043">ROUND(SUM(P489:P490),2)</f>
        <v>0</v>
      </c>
      <c r="Q491" s="415">
        <f t="shared" ref="Q491" si="1044">ROUND(SUM(Q489:Q490),2)</f>
        <v>0</v>
      </c>
      <c r="R491" s="415">
        <f t="shared" ref="R491" si="1045">ROUND(SUM(R489:R490),2)</f>
        <v>0</v>
      </c>
      <c r="S491" s="415">
        <f t="shared" ref="S491" si="1046">ROUND(SUM(S489:S490),2)</f>
        <v>0</v>
      </c>
      <c r="T491" s="416">
        <f>SUM(T489:T490)</f>
        <v>0</v>
      </c>
      <c r="U491" s="415">
        <f>SUM(U489:U490)</f>
        <v>0</v>
      </c>
      <c r="V491" s="415" t="s">
        <v>68</v>
      </c>
      <c r="W491" s="415">
        <f>SUM(W489:W490)</f>
        <v>1252.2</v>
      </c>
      <c r="X491" s="415">
        <f t="shared" ref="X491" si="1047">SUM(X489:X490)</f>
        <v>4829409.83</v>
      </c>
      <c r="Y491" s="415">
        <f t="shared" ref="Y491" si="1048">SUM(Y489:Y490)</f>
        <v>0</v>
      </c>
      <c r="Z491" s="415">
        <f t="shared" ref="Z491" si="1049">SUM(Z489:Z490)</f>
        <v>0</v>
      </c>
      <c r="AA491" s="415">
        <f t="shared" ref="AA491" si="1050">SUM(AA489:AA490)</f>
        <v>0</v>
      </c>
      <c r="AB491" s="415">
        <f t="shared" ref="AB491" si="1051">SUM(AB489:AB490)</f>
        <v>0</v>
      </c>
      <c r="AC491" s="415">
        <f t="shared" ref="AC491" si="1052">SUM(AC489:AC490)</f>
        <v>0</v>
      </c>
      <c r="AD491" s="415">
        <f t="shared" ref="AD491" si="1053">SUM(AD489:AD490)</f>
        <v>0</v>
      </c>
      <c r="AE491" s="415">
        <f t="shared" ref="AE491" si="1054">SUM(AE489:AE490)</f>
        <v>0</v>
      </c>
      <c r="AF491" s="415">
        <f t="shared" ref="AF491" si="1055">SUM(AF489:AF490)</f>
        <v>0</v>
      </c>
      <c r="AG491" s="415">
        <f t="shared" ref="AG491" si="1056">SUM(AG489:AG490)</f>
        <v>0</v>
      </c>
      <c r="AH491" s="415">
        <f t="shared" ref="AH491" si="1057">SUM(AH489:AH490)</f>
        <v>0</v>
      </c>
      <c r="AI491" s="415">
        <f t="shared" ref="AI491" si="1058">SUM(AI489:AI490)</f>
        <v>0</v>
      </c>
      <c r="AJ491" s="415">
        <f t="shared" ref="AJ491" si="1059">SUM(AJ489:AJ490)</f>
        <v>151709.21</v>
      </c>
      <c r="AK491" s="415">
        <f t="shared" ref="AK491" si="1060">SUM(AK489:AK490)</f>
        <v>75854.61</v>
      </c>
      <c r="AL491" s="415">
        <f t="shared" ref="AL491" si="1061">SUM(AL489:AL490)</f>
        <v>0</v>
      </c>
      <c r="AN491" s="138" t="e">
        <f>I491/#REF!</f>
        <v>#REF!</v>
      </c>
      <c r="AO491" s="138" t="e">
        <f t="shared" ref="AO491" si="1062">K491/J491</f>
        <v>#DIV/0!</v>
      </c>
      <c r="AP491" s="138" t="e">
        <f t="shared" ref="AP491" si="1063">M491/L491</f>
        <v>#DIV/0!</v>
      </c>
      <c r="AQ491" s="138" t="e">
        <f t="shared" ref="AQ491" si="1064">O491/N491</f>
        <v>#DIV/0!</v>
      </c>
      <c r="AR491" s="138" t="e">
        <f t="shared" ref="AR491" si="1065">Q491/P491</f>
        <v>#DIV/0!</v>
      </c>
      <c r="AS491" s="138" t="e">
        <f t="shared" ref="AS491" si="1066">S491/R491</f>
        <v>#DIV/0!</v>
      </c>
      <c r="AT491" s="138" t="e">
        <f t="shared" ref="AT491" si="1067">U491/T491</f>
        <v>#DIV/0!</v>
      </c>
      <c r="AU491" s="138">
        <f t="shared" ref="AU491" si="1068">X491/W491</f>
        <v>3856.7400015971889</v>
      </c>
      <c r="AV491" s="138" t="e">
        <f t="shared" ref="AV491" si="1069">Z491/Y491</f>
        <v>#DIV/0!</v>
      </c>
      <c r="AW491" s="138" t="e">
        <f t="shared" ref="AW491" si="1070">AB491/AA491</f>
        <v>#DIV/0!</v>
      </c>
      <c r="AX491" s="138" t="e">
        <f t="shared" ref="AX491" si="1071">AH491/AG491</f>
        <v>#DIV/0!</v>
      </c>
      <c r="AY491" s="138" t="e">
        <f>AI491/#REF!</f>
        <v>#REF!</v>
      </c>
      <c r="AZ491" s="138">
        <v>730.08</v>
      </c>
      <c r="BA491" s="138">
        <v>2070.12</v>
      </c>
      <c r="BB491" s="138">
        <v>848.92</v>
      </c>
      <c r="BC491" s="138">
        <v>819.73</v>
      </c>
      <c r="BD491" s="138">
        <v>611.5</v>
      </c>
      <c r="BE491" s="138">
        <v>1080.04</v>
      </c>
      <c r="BF491" s="138">
        <v>2671800.0099999998</v>
      </c>
      <c r="BG491" s="138">
        <f t="shared" ref="BG491" si="1072">IF(V491="ПК",4607.6,4422.85)</f>
        <v>4422.8500000000004</v>
      </c>
      <c r="BH491" s="138">
        <v>8748.57</v>
      </c>
      <c r="BI491" s="138">
        <v>3389.61</v>
      </c>
      <c r="BJ491" s="138">
        <v>5995.76</v>
      </c>
      <c r="BK491" s="138">
        <v>548.62</v>
      </c>
      <c r="BL491" s="139" t="e">
        <f t="shared" ref="BL491" si="1073">IF(AN491&gt;AZ491, "+", " ")</f>
        <v>#REF!</v>
      </c>
      <c r="BM491" s="139" t="e">
        <f t="shared" ref="BM491" si="1074">IF(AO491&gt;BA491, "+", " ")</f>
        <v>#DIV/0!</v>
      </c>
      <c r="BN491" s="139" t="e">
        <f t="shared" ref="BN491" si="1075">IF(AP491&gt;BB491, "+", " ")</f>
        <v>#DIV/0!</v>
      </c>
      <c r="BO491" s="139" t="e">
        <f t="shared" ref="BO491" si="1076">IF(AQ491&gt;BC491, "+", " ")</f>
        <v>#DIV/0!</v>
      </c>
      <c r="BP491" s="139" t="e">
        <f t="shared" ref="BP491" si="1077">IF(AR491&gt;BD491, "+", " ")</f>
        <v>#DIV/0!</v>
      </c>
      <c r="BQ491" s="139" t="e">
        <f t="shared" ref="BQ491" si="1078">IF(AS491&gt;BE491, "+", " ")</f>
        <v>#DIV/0!</v>
      </c>
      <c r="BR491" s="139" t="e">
        <f t="shared" ref="BR491" si="1079">IF(AT491&gt;BF491, "+", " ")</f>
        <v>#DIV/0!</v>
      </c>
      <c r="BS491" s="139" t="str">
        <f t="shared" ref="BS491" si="1080">IF(AU491&gt;BG491, "+", " ")</f>
        <v xml:space="preserve"> </v>
      </c>
      <c r="BT491" s="139" t="e">
        <f t="shared" ref="BT491" si="1081">IF(AV491&gt;BH491, "+", " ")</f>
        <v>#DIV/0!</v>
      </c>
      <c r="BU491" s="139" t="e">
        <f t="shared" ref="BU491" si="1082">IF(AW491&gt;BI491, "+", " ")</f>
        <v>#DIV/0!</v>
      </c>
      <c r="BV491" s="139" t="e">
        <f t="shared" ref="BV491" si="1083">IF(AX491&gt;BJ491, "+", " ")</f>
        <v>#DIV/0!</v>
      </c>
      <c r="BW491" s="139" t="e">
        <f t="shared" ref="BW491" si="1084">IF(AY491&gt;BK491, "+", " ")</f>
        <v>#REF!</v>
      </c>
      <c r="BY491" s="140">
        <f t="shared" ref="BY491" si="1085">AJ491/G491*100</f>
        <v>3.0000000098873358</v>
      </c>
      <c r="BZ491" s="141">
        <f t="shared" ref="BZ491" si="1086">AK491/G491*100</f>
        <v>1.500000103817033</v>
      </c>
      <c r="CA491" s="142">
        <f t="shared" ref="CA491" si="1087">G491/W491</f>
        <v>4038.4712106692223</v>
      </c>
      <c r="CB491" s="138">
        <f t="shared" ref="CB491" si="1088">IF(V491="ПК",4814.95,4621.88)</f>
        <v>4621.88</v>
      </c>
      <c r="CC491" s="143" t="str">
        <f t="shared" ref="CC491" si="1089">IF(CA491&gt;CB491, "+", " ")</f>
        <v xml:space="preserve"> </v>
      </c>
    </row>
    <row r="492" spans="1:81" s="137" customFormat="1" ht="12" customHeight="1">
      <c r="A492" s="417" t="s">
        <v>91</v>
      </c>
      <c r="B492" s="418"/>
      <c r="C492" s="418"/>
      <c r="D492" s="418"/>
      <c r="E492" s="418"/>
      <c r="F492" s="418"/>
      <c r="G492" s="418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  <c r="T492" s="418"/>
      <c r="U492" s="418"/>
      <c r="V492" s="418"/>
      <c r="W492" s="418"/>
      <c r="X492" s="418"/>
      <c r="Y492" s="418"/>
      <c r="Z492" s="418"/>
      <c r="AA492" s="418"/>
      <c r="AB492" s="418"/>
      <c r="AC492" s="418"/>
      <c r="AD492" s="418"/>
      <c r="AE492" s="418"/>
      <c r="AF492" s="418"/>
      <c r="AG492" s="418"/>
      <c r="AH492" s="418"/>
      <c r="AI492" s="418"/>
      <c r="AJ492" s="418"/>
      <c r="AK492" s="418"/>
      <c r="AL492" s="419"/>
      <c r="AN492" s="138" t="e">
        <f>I492/#REF!</f>
        <v>#REF!</v>
      </c>
      <c r="AO492" s="138" t="e">
        <f>K492/J492</f>
        <v>#DIV/0!</v>
      </c>
      <c r="AP492" s="138" t="e">
        <f>M492/L492</f>
        <v>#DIV/0!</v>
      </c>
      <c r="AQ492" s="138" t="e">
        <f>O492/N492</f>
        <v>#DIV/0!</v>
      </c>
      <c r="AR492" s="138" t="e">
        <f>Q492/P492</f>
        <v>#DIV/0!</v>
      </c>
      <c r="AS492" s="138" t="e">
        <f>S492/R492</f>
        <v>#DIV/0!</v>
      </c>
      <c r="AT492" s="138" t="e">
        <f>U492/T492</f>
        <v>#DIV/0!</v>
      </c>
      <c r="AU492" s="138" t="e">
        <f>X492/W492</f>
        <v>#DIV/0!</v>
      </c>
      <c r="AV492" s="138" t="e">
        <f>Z492/Y492</f>
        <v>#DIV/0!</v>
      </c>
      <c r="AW492" s="138" t="e">
        <f>AB492/AA492</f>
        <v>#DIV/0!</v>
      </c>
      <c r="AX492" s="138" t="e">
        <f>AH492/AG492</f>
        <v>#DIV/0!</v>
      </c>
      <c r="AY492" s="138" t="e">
        <f>AI492/#REF!</f>
        <v>#REF!</v>
      </c>
      <c r="AZ492" s="138">
        <v>730.08</v>
      </c>
      <c r="BA492" s="138">
        <v>2070.12</v>
      </c>
      <c r="BB492" s="138">
        <v>848.92</v>
      </c>
      <c r="BC492" s="138">
        <v>819.73</v>
      </c>
      <c r="BD492" s="138">
        <v>611.5</v>
      </c>
      <c r="BE492" s="138">
        <v>1080.04</v>
      </c>
      <c r="BF492" s="138">
        <v>2671800.0099999998</v>
      </c>
      <c r="BG492" s="138">
        <f>IF(V492="ПК",4607.6,4422.85)</f>
        <v>4422.8500000000004</v>
      </c>
      <c r="BH492" s="138">
        <v>8748.57</v>
      </c>
      <c r="BI492" s="138">
        <v>3389.61</v>
      </c>
      <c r="BJ492" s="138">
        <v>5995.76</v>
      </c>
      <c r="BK492" s="138">
        <v>548.62</v>
      </c>
      <c r="BL492" s="139" t="e">
        <f t="shared" ref="BL492:BW494" si="1090">IF(AN492&gt;AZ492, "+", " ")</f>
        <v>#REF!</v>
      </c>
      <c r="BM492" s="139" t="e">
        <f t="shared" si="1090"/>
        <v>#DIV/0!</v>
      </c>
      <c r="BN492" s="139" t="e">
        <f t="shared" si="1090"/>
        <v>#DIV/0!</v>
      </c>
      <c r="BO492" s="139" t="e">
        <f t="shared" si="1090"/>
        <v>#DIV/0!</v>
      </c>
      <c r="BP492" s="139" t="e">
        <f t="shared" si="1090"/>
        <v>#DIV/0!</v>
      </c>
      <c r="BQ492" s="139" t="e">
        <f t="shared" si="1090"/>
        <v>#DIV/0!</v>
      </c>
      <c r="BR492" s="139" t="e">
        <f t="shared" si="1090"/>
        <v>#DIV/0!</v>
      </c>
      <c r="BS492" s="139" t="e">
        <f t="shared" si="1090"/>
        <v>#DIV/0!</v>
      </c>
      <c r="BT492" s="139" t="e">
        <f t="shared" si="1090"/>
        <v>#DIV/0!</v>
      </c>
      <c r="BU492" s="139" t="e">
        <f t="shared" si="1090"/>
        <v>#DIV/0!</v>
      </c>
      <c r="BV492" s="139" t="e">
        <f t="shared" si="1090"/>
        <v>#DIV/0!</v>
      </c>
      <c r="BW492" s="139" t="e">
        <f t="shared" si="1090"/>
        <v>#REF!</v>
      </c>
      <c r="BY492" s="140" t="e">
        <f>AJ492/G492*100</f>
        <v>#DIV/0!</v>
      </c>
      <c r="BZ492" s="141" t="e">
        <f>AK492/G492*100</f>
        <v>#DIV/0!</v>
      </c>
      <c r="CA492" s="142" t="e">
        <f>G492/W492</f>
        <v>#DIV/0!</v>
      </c>
      <c r="CB492" s="138">
        <f>IF(V492="ПК",4814.95,4621.88)</f>
        <v>4621.88</v>
      </c>
      <c r="CC492" s="143" t="e">
        <f>IF(CA492&gt;CB492, "+", " ")</f>
        <v>#DIV/0!</v>
      </c>
    </row>
    <row r="493" spans="1:81" s="137" customFormat="1" ht="12" customHeight="1">
      <c r="A493" s="360">
        <v>161</v>
      </c>
      <c r="B493" s="178" t="s">
        <v>740</v>
      </c>
      <c r="C493" s="356">
        <f>4576.57+103.1</f>
        <v>4679.67</v>
      </c>
      <c r="D493" s="370"/>
      <c r="E493" s="356"/>
      <c r="F493" s="356"/>
      <c r="G493" s="362">
        <f t="shared" ref="G493:G498" si="1091">ROUND(H493+U493+X493+Z493+AB493+AD493+AF493+AH493+AI493+AJ493+AK493+AL493,2)</f>
        <v>183685.49</v>
      </c>
      <c r="H493" s="356">
        <f t="shared" ref="H493:H498" si="1092">I493+K493+M493+O493+Q493+S493</f>
        <v>175419.65</v>
      </c>
      <c r="I493" s="365">
        <v>0</v>
      </c>
      <c r="J493" s="365">
        <v>0</v>
      </c>
      <c r="K493" s="365">
        <v>0</v>
      </c>
      <c r="L493" s="365">
        <v>205</v>
      </c>
      <c r="M493" s="362">
        <f t="shared" ref="M493:M498" si="1093">ROUND(L493*891.36*0.96,2)</f>
        <v>175419.65</v>
      </c>
      <c r="N493" s="356">
        <v>0</v>
      </c>
      <c r="O493" s="356">
        <v>0</v>
      </c>
      <c r="P493" s="356">
        <v>0</v>
      </c>
      <c r="Q493" s="356">
        <v>0</v>
      </c>
      <c r="R493" s="356">
        <v>0</v>
      </c>
      <c r="S493" s="356">
        <v>0</v>
      </c>
      <c r="T493" s="366">
        <v>0</v>
      </c>
      <c r="U493" s="356">
        <v>0</v>
      </c>
      <c r="V493" s="356"/>
      <c r="W493" s="356">
        <v>0</v>
      </c>
      <c r="X493" s="356">
        <f t="shared" ref="X493:X494" si="1094">ROUND(IF(V493="СК",3856.74,3886.86)*W493,2)</f>
        <v>0</v>
      </c>
      <c r="Y493" s="177">
        <v>0</v>
      </c>
      <c r="Z493" s="177">
        <v>0</v>
      </c>
      <c r="AA493" s="177">
        <v>0</v>
      </c>
      <c r="AB493" s="177">
        <v>0</v>
      </c>
      <c r="AC493" s="177">
        <v>0</v>
      </c>
      <c r="AD493" s="177">
        <v>0</v>
      </c>
      <c r="AE493" s="177">
        <v>0</v>
      </c>
      <c r="AF493" s="177">
        <v>0</v>
      </c>
      <c r="AG493" s="177">
        <v>0</v>
      </c>
      <c r="AH493" s="177">
        <v>0</v>
      </c>
      <c r="AI493" s="177">
        <v>0</v>
      </c>
      <c r="AJ493" s="177">
        <f t="shared" ref="AJ493:AJ498" si="1095">ROUND((X493+H493+AI493)/95.5*3,2)</f>
        <v>5510.56</v>
      </c>
      <c r="AK493" s="177">
        <f t="shared" ref="AK493:AK498" si="1096">ROUND((X493+H493+AI493)/95.5*1.5,2)</f>
        <v>2755.28</v>
      </c>
      <c r="AL493" s="177">
        <v>0</v>
      </c>
      <c r="AN493" s="138" t="e">
        <f>I493/#REF!</f>
        <v>#REF!</v>
      </c>
      <c r="AO493" s="138" t="e">
        <f>K493/J493</f>
        <v>#DIV/0!</v>
      </c>
      <c r="AP493" s="138">
        <f>M493/L493</f>
        <v>855.70560975609749</v>
      </c>
      <c r="AQ493" s="138" t="e">
        <f>O493/N493</f>
        <v>#DIV/0!</v>
      </c>
      <c r="AR493" s="138" t="e">
        <f>Q493/P493</f>
        <v>#DIV/0!</v>
      </c>
      <c r="AS493" s="138" t="e">
        <f>S493/R493</f>
        <v>#DIV/0!</v>
      </c>
      <c r="AT493" s="138" t="e">
        <f>U493/T493</f>
        <v>#DIV/0!</v>
      </c>
      <c r="AU493" s="138" t="e">
        <f>X493/W493</f>
        <v>#DIV/0!</v>
      </c>
      <c r="AV493" s="138" t="e">
        <f>Z493/Y493</f>
        <v>#DIV/0!</v>
      </c>
      <c r="AW493" s="138" t="e">
        <f>AB493/AA493</f>
        <v>#DIV/0!</v>
      </c>
      <c r="AX493" s="138" t="e">
        <f>AH493/AG493</f>
        <v>#DIV/0!</v>
      </c>
      <c r="AY493" s="138" t="e">
        <f>AI493/#REF!</f>
        <v>#REF!</v>
      </c>
      <c r="AZ493" s="138">
        <v>730.08</v>
      </c>
      <c r="BA493" s="138">
        <v>2070.12</v>
      </c>
      <c r="BB493" s="138">
        <v>848.92</v>
      </c>
      <c r="BC493" s="138">
        <v>819.73</v>
      </c>
      <c r="BD493" s="138">
        <v>611.5</v>
      </c>
      <c r="BE493" s="138">
        <v>1080.04</v>
      </c>
      <c r="BF493" s="138">
        <v>2671800.0099999998</v>
      </c>
      <c r="BG493" s="138">
        <f>IF(V493="ПК",4607.6,4422.85)</f>
        <v>4422.8500000000004</v>
      </c>
      <c r="BH493" s="138">
        <v>8748.57</v>
      </c>
      <c r="BI493" s="138">
        <v>3389.61</v>
      </c>
      <c r="BJ493" s="138">
        <v>5995.76</v>
      </c>
      <c r="BK493" s="138">
        <v>548.62</v>
      </c>
      <c r="BL493" s="139" t="e">
        <f t="shared" si="1090"/>
        <v>#REF!</v>
      </c>
      <c r="BM493" s="139" t="e">
        <f t="shared" si="1090"/>
        <v>#DIV/0!</v>
      </c>
      <c r="BN493" s="139" t="str">
        <f t="shared" si="1090"/>
        <v>+</v>
      </c>
      <c r="BO493" s="139" t="e">
        <f t="shared" si="1090"/>
        <v>#DIV/0!</v>
      </c>
      <c r="BP493" s="139" t="e">
        <f t="shared" si="1090"/>
        <v>#DIV/0!</v>
      </c>
      <c r="BQ493" s="139" t="e">
        <f t="shared" si="1090"/>
        <v>#DIV/0!</v>
      </c>
      <c r="BR493" s="139" t="e">
        <f t="shared" si="1090"/>
        <v>#DIV/0!</v>
      </c>
      <c r="BS493" s="139" t="e">
        <f t="shared" si="1090"/>
        <v>#DIV/0!</v>
      </c>
      <c r="BT493" s="139" t="e">
        <f t="shared" si="1090"/>
        <v>#DIV/0!</v>
      </c>
      <c r="BU493" s="139" t="e">
        <f t="shared" si="1090"/>
        <v>#DIV/0!</v>
      </c>
      <c r="BV493" s="139" t="e">
        <f t="shared" si="1090"/>
        <v>#DIV/0!</v>
      </c>
      <c r="BW493" s="139" t="e">
        <f t="shared" si="1090"/>
        <v>#REF!</v>
      </c>
      <c r="BY493" s="140">
        <f>AJ493/G493*100</f>
        <v>2.9999974412785684</v>
      </c>
      <c r="BZ493" s="141">
        <f>AK493/G493*100</f>
        <v>1.4999987206392842</v>
      </c>
      <c r="CA493" s="142" t="e">
        <f>G493/W493</f>
        <v>#DIV/0!</v>
      </c>
      <c r="CB493" s="138">
        <f>IF(V493="ПК",4814.95,4621.88)</f>
        <v>4621.88</v>
      </c>
      <c r="CC493" s="143" t="e">
        <f>IF(CA493&gt;CB493, "+", " ")</f>
        <v>#DIV/0!</v>
      </c>
    </row>
    <row r="494" spans="1:81" s="137" customFormat="1" ht="12" customHeight="1">
      <c r="A494" s="360">
        <v>162</v>
      </c>
      <c r="B494" s="178" t="s">
        <v>741</v>
      </c>
      <c r="C494" s="356">
        <v>3784</v>
      </c>
      <c r="D494" s="370"/>
      <c r="E494" s="356"/>
      <c r="F494" s="356"/>
      <c r="G494" s="362">
        <f t="shared" si="1091"/>
        <v>248199.42</v>
      </c>
      <c r="H494" s="356">
        <f t="shared" si="1092"/>
        <v>237030.45</v>
      </c>
      <c r="I494" s="365">
        <v>0</v>
      </c>
      <c r="J494" s="365">
        <v>0</v>
      </c>
      <c r="K494" s="365">
        <v>0</v>
      </c>
      <c r="L494" s="365">
        <v>277</v>
      </c>
      <c r="M494" s="362">
        <f t="shared" si="1093"/>
        <v>237030.45</v>
      </c>
      <c r="N494" s="356">
        <v>0</v>
      </c>
      <c r="O494" s="356">
        <v>0</v>
      </c>
      <c r="P494" s="356">
        <v>0</v>
      </c>
      <c r="Q494" s="356">
        <v>0</v>
      </c>
      <c r="R494" s="356">
        <v>0</v>
      </c>
      <c r="S494" s="356">
        <v>0</v>
      </c>
      <c r="T494" s="366">
        <v>0</v>
      </c>
      <c r="U494" s="356">
        <v>0</v>
      </c>
      <c r="V494" s="356"/>
      <c r="W494" s="356">
        <v>0</v>
      </c>
      <c r="X494" s="356">
        <f t="shared" si="1094"/>
        <v>0</v>
      </c>
      <c r="Y494" s="177">
        <v>0</v>
      </c>
      <c r="Z494" s="177">
        <v>0</v>
      </c>
      <c r="AA494" s="177">
        <v>0</v>
      </c>
      <c r="AB494" s="177">
        <v>0</v>
      </c>
      <c r="AC494" s="177">
        <v>0</v>
      </c>
      <c r="AD494" s="177">
        <v>0</v>
      </c>
      <c r="AE494" s="177">
        <v>0</v>
      </c>
      <c r="AF494" s="177">
        <v>0</v>
      </c>
      <c r="AG494" s="177">
        <v>0</v>
      </c>
      <c r="AH494" s="177">
        <v>0</v>
      </c>
      <c r="AI494" s="177">
        <v>0</v>
      </c>
      <c r="AJ494" s="177">
        <f t="shared" si="1095"/>
        <v>7445.98</v>
      </c>
      <c r="AK494" s="177">
        <f t="shared" si="1096"/>
        <v>3722.99</v>
      </c>
      <c r="AL494" s="177">
        <v>0</v>
      </c>
      <c r="AN494" s="138" t="e">
        <f>I494/#REF!</f>
        <v>#REF!</v>
      </c>
      <c r="AO494" s="138" t="e">
        <f>K494/J494</f>
        <v>#DIV/0!</v>
      </c>
      <c r="AP494" s="138">
        <f>M494/L494</f>
        <v>855.70559566787006</v>
      </c>
      <c r="AQ494" s="138" t="e">
        <f>O494/N494</f>
        <v>#DIV/0!</v>
      </c>
      <c r="AR494" s="138" t="e">
        <f>Q494/P494</f>
        <v>#DIV/0!</v>
      </c>
      <c r="AS494" s="138" t="e">
        <f>S494/R494</f>
        <v>#DIV/0!</v>
      </c>
      <c r="AT494" s="138" t="e">
        <f>U494/T494</f>
        <v>#DIV/0!</v>
      </c>
      <c r="AU494" s="138" t="e">
        <f>X494/W494</f>
        <v>#DIV/0!</v>
      </c>
      <c r="AV494" s="138" t="e">
        <f>Z494/Y494</f>
        <v>#DIV/0!</v>
      </c>
      <c r="AW494" s="138" t="e">
        <f>AB494/AA494</f>
        <v>#DIV/0!</v>
      </c>
      <c r="AX494" s="138" t="e">
        <f>AH494/AG494</f>
        <v>#DIV/0!</v>
      </c>
      <c r="AY494" s="138" t="e">
        <f>AI494/#REF!</f>
        <v>#REF!</v>
      </c>
      <c r="AZ494" s="138">
        <v>730.08</v>
      </c>
      <c r="BA494" s="138">
        <v>2070.12</v>
      </c>
      <c r="BB494" s="138">
        <v>848.92</v>
      </c>
      <c r="BC494" s="138">
        <v>819.73</v>
      </c>
      <c r="BD494" s="138">
        <v>611.5</v>
      </c>
      <c r="BE494" s="138">
        <v>1080.04</v>
      </c>
      <c r="BF494" s="138">
        <v>2671800.0099999998</v>
      </c>
      <c r="BG494" s="138">
        <f>IF(V494="ПК",4607.6,4422.85)</f>
        <v>4422.8500000000004</v>
      </c>
      <c r="BH494" s="138">
        <v>8748.57</v>
      </c>
      <c r="BI494" s="138">
        <v>3389.61</v>
      </c>
      <c r="BJ494" s="138">
        <v>5995.76</v>
      </c>
      <c r="BK494" s="138">
        <v>548.62</v>
      </c>
      <c r="BL494" s="139" t="e">
        <f t="shared" si="1090"/>
        <v>#REF!</v>
      </c>
      <c r="BM494" s="139" t="e">
        <f t="shared" si="1090"/>
        <v>#DIV/0!</v>
      </c>
      <c r="BN494" s="139" t="str">
        <f t="shared" si="1090"/>
        <v>+</v>
      </c>
      <c r="BO494" s="139" t="e">
        <f t="shared" si="1090"/>
        <v>#DIV/0!</v>
      </c>
      <c r="BP494" s="139" t="e">
        <f t="shared" si="1090"/>
        <v>#DIV/0!</v>
      </c>
      <c r="BQ494" s="139" t="e">
        <f t="shared" si="1090"/>
        <v>#DIV/0!</v>
      </c>
      <c r="BR494" s="139" t="e">
        <f t="shared" si="1090"/>
        <v>#DIV/0!</v>
      </c>
      <c r="BS494" s="139" t="e">
        <f t="shared" si="1090"/>
        <v>#DIV/0!</v>
      </c>
      <c r="BT494" s="139" t="e">
        <f t="shared" si="1090"/>
        <v>#DIV/0!</v>
      </c>
      <c r="BU494" s="139" t="e">
        <f t="shared" si="1090"/>
        <v>#DIV/0!</v>
      </c>
      <c r="BV494" s="139" t="e">
        <f t="shared" si="1090"/>
        <v>#DIV/0!</v>
      </c>
      <c r="BW494" s="139" t="e">
        <f t="shared" si="1090"/>
        <v>#REF!</v>
      </c>
      <c r="BY494" s="140">
        <f>AJ494/G494*100</f>
        <v>2.9999989524552473</v>
      </c>
      <c r="BZ494" s="141">
        <f>AK494/G494*100</f>
        <v>1.4999994762276236</v>
      </c>
      <c r="CA494" s="142" t="e">
        <f>G494/W494</f>
        <v>#DIV/0!</v>
      </c>
      <c r="CB494" s="138">
        <f>IF(V494="ПК",4814.95,4621.88)</f>
        <v>4621.88</v>
      </c>
      <c r="CC494" s="143" t="e">
        <f>IF(CA494&gt;CB494, "+", " ")</f>
        <v>#DIV/0!</v>
      </c>
    </row>
    <row r="495" spans="1:81" s="137" customFormat="1" ht="12" customHeight="1">
      <c r="A495" s="360">
        <v>163</v>
      </c>
      <c r="B495" s="178" t="s">
        <v>742</v>
      </c>
      <c r="C495" s="356"/>
      <c r="D495" s="370"/>
      <c r="E495" s="356"/>
      <c r="F495" s="356"/>
      <c r="G495" s="362">
        <f t="shared" si="1091"/>
        <v>111107.32</v>
      </c>
      <c r="H495" s="356">
        <f t="shared" si="1092"/>
        <v>106107.49</v>
      </c>
      <c r="I495" s="365">
        <v>0</v>
      </c>
      <c r="J495" s="365">
        <v>0</v>
      </c>
      <c r="K495" s="365">
        <v>0</v>
      </c>
      <c r="L495" s="365">
        <v>124</v>
      </c>
      <c r="M495" s="362">
        <f t="shared" si="1093"/>
        <v>106107.49</v>
      </c>
      <c r="N495" s="356">
        <v>0</v>
      </c>
      <c r="O495" s="356">
        <v>0</v>
      </c>
      <c r="P495" s="356">
        <v>0</v>
      </c>
      <c r="Q495" s="356">
        <v>0</v>
      </c>
      <c r="R495" s="356">
        <v>0</v>
      </c>
      <c r="S495" s="356">
        <v>0</v>
      </c>
      <c r="T495" s="366">
        <v>0</v>
      </c>
      <c r="U495" s="356">
        <v>0</v>
      </c>
      <c r="V495" s="356"/>
      <c r="W495" s="356">
        <v>0</v>
      </c>
      <c r="X495" s="356">
        <f t="shared" ref="X495:X498" si="1097">ROUND(IF(V495="СК",3856.74,3886.86)*W495,2)</f>
        <v>0</v>
      </c>
      <c r="Y495" s="177">
        <v>0</v>
      </c>
      <c r="Z495" s="177">
        <v>0</v>
      </c>
      <c r="AA495" s="177">
        <v>0</v>
      </c>
      <c r="AB495" s="177">
        <v>0</v>
      </c>
      <c r="AC495" s="177">
        <v>0</v>
      </c>
      <c r="AD495" s="177">
        <v>0</v>
      </c>
      <c r="AE495" s="177">
        <v>0</v>
      </c>
      <c r="AF495" s="177">
        <v>0</v>
      </c>
      <c r="AG495" s="177">
        <v>0</v>
      </c>
      <c r="AH495" s="177">
        <v>0</v>
      </c>
      <c r="AI495" s="177">
        <v>0</v>
      </c>
      <c r="AJ495" s="177">
        <f t="shared" si="1095"/>
        <v>3333.22</v>
      </c>
      <c r="AK495" s="177">
        <f t="shared" si="1096"/>
        <v>1666.61</v>
      </c>
      <c r="AL495" s="177">
        <v>0</v>
      </c>
      <c r="AN495" s="138"/>
      <c r="AO495" s="138"/>
      <c r="AP495" s="138"/>
      <c r="AQ495" s="138"/>
      <c r="AR495" s="138"/>
      <c r="AS495" s="138"/>
      <c r="AT495" s="138"/>
      <c r="AU495" s="138"/>
      <c r="AV495" s="138"/>
      <c r="AW495" s="138"/>
      <c r="AX495" s="138"/>
      <c r="AY495" s="138"/>
      <c r="AZ495" s="138"/>
      <c r="BA495" s="138"/>
      <c r="BB495" s="138"/>
      <c r="BC495" s="138"/>
      <c r="BD495" s="138"/>
      <c r="BE495" s="138"/>
      <c r="BF495" s="138"/>
      <c r="BG495" s="138"/>
      <c r="BH495" s="138"/>
      <c r="BI495" s="138"/>
      <c r="BJ495" s="138"/>
      <c r="BK495" s="138"/>
      <c r="BL495" s="139"/>
      <c r="BM495" s="139"/>
      <c r="BN495" s="139"/>
      <c r="BO495" s="139"/>
      <c r="BP495" s="139"/>
      <c r="BQ495" s="139"/>
      <c r="BR495" s="139"/>
      <c r="BS495" s="139"/>
      <c r="BT495" s="139"/>
      <c r="BU495" s="139"/>
      <c r="BV495" s="139"/>
      <c r="BW495" s="139"/>
      <c r="BY495" s="140"/>
      <c r="BZ495" s="141"/>
      <c r="CA495" s="142"/>
      <c r="CB495" s="138"/>
      <c r="CC495" s="143"/>
    </row>
    <row r="496" spans="1:81" s="137" customFormat="1" ht="12" customHeight="1">
      <c r="A496" s="360">
        <v>164</v>
      </c>
      <c r="B496" s="178" t="s">
        <v>743</v>
      </c>
      <c r="C496" s="356"/>
      <c r="D496" s="370"/>
      <c r="E496" s="356"/>
      <c r="F496" s="356"/>
      <c r="G496" s="362">
        <f t="shared" si="1091"/>
        <v>257191.98</v>
      </c>
      <c r="H496" s="356">
        <f t="shared" si="1092"/>
        <v>245618.34</v>
      </c>
      <c r="I496" s="365">
        <v>0</v>
      </c>
      <c r="J496" s="365">
        <v>0</v>
      </c>
      <c r="K496" s="365">
        <v>0</v>
      </c>
      <c r="L496" s="365">
        <v>200</v>
      </c>
      <c r="M496" s="362">
        <f t="shared" si="1093"/>
        <v>171141.12</v>
      </c>
      <c r="N496" s="356">
        <v>0</v>
      </c>
      <c r="O496" s="356">
        <v>0</v>
      </c>
      <c r="P496" s="356">
        <v>0</v>
      </c>
      <c r="Q496" s="356">
        <v>0</v>
      </c>
      <c r="R496" s="356">
        <v>87</v>
      </c>
      <c r="S496" s="356">
        <f>ROUND(R496*856.06,2)</f>
        <v>74477.22</v>
      </c>
      <c r="T496" s="366">
        <v>0</v>
      </c>
      <c r="U496" s="356">
        <v>0</v>
      </c>
      <c r="V496" s="356"/>
      <c r="W496" s="356">
        <v>0</v>
      </c>
      <c r="X496" s="356">
        <f t="shared" si="1097"/>
        <v>0</v>
      </c>
      <c r="Y496" s="177">
        <v>0</v>
      </c>
      <c r="Z496" s="177">
        <v>0</v>
      </c>
      <c r="AA496" s="177">
        <v>0</v>
      </c>
      <c r="AB496" s="177">
        <v>0</v>
      </c>
      <c r="AC496" s="177">
        <v>0</v>
      </c>
      <c r="AD496" s="177">
        <v>0</v>
      </c>
      <c r="AE496" s="177">
        <v>0</v>
      </c>
      <c r="AF496" s="177">
        <v>0</v>
      </c>
      <c r="AG496" s="177">
        <v>0</v>
      </c>
      <c r="AH496" s="177">
        <v>0</v>
      </c>
      <c r="AI496" s="177">
        <v>0</v>
      </c>
      <c r="AJ496" s="177">
        <f t="shared" si="1095"/>
        <v>7715.76</v>
      </c>
      <c r="AK496" s="177">
        <f t="shared" si="1096"/>
        <v>3857.88</v>
      </c>
      <c r="AL496" s="177">
        <v>0</v>
      </c>
      <c r="AN496" s="138"/>
      <c r="AO496" s="138"/>
      <c r="AP496" s="138"/>
      <c r="AQ496" s="138"/>
      <c r="AR496" s="138"/>
      <c r="AS496" s="138"/>
      <c r="AT496" s="138"/>
      <c r="AU496" s="138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8"/>
      <c r="BF496" s="138"/>
      <c r="BG496" s="138"/>
      <c r="BH496" s="138"/>
      <c r="BI496" s="138"/>
      <c r="BJ496" s="138"/>
      <c r="BK496" s="138"/>
      <c r="BL496" s="139"/>
      <c r="BM496" s="139"/>
      <c r="BN496" s="139"/>
      <c r="BO496" s="139"/>
      <c r="BP496" s="139"/>
      <c r="BQ496" s="139"/>
      <c r="BR496" s="139"/>
      <c r="BS496" s="139"/>
      <c r="BT496" s="139"/>
      <c r="BU496" s="139"/>
      <c r="BV496" s="139"/>
      <c r="BW496" s="139"/>
      <c r="BY496" s="140"/>
      <c r="BZ496" s="141"/>
      <c r="CA496" s="142"/>
      <c r="CB496" s="138"/>
      <c r="CC496" s="143"/>
    </row>
    <row r="497" spans="1:81" s="137" customFormat="1" ht="12" customHeight="1">
      <c r="A497" s="360">
        <v>165</v>
      </c>
      <c r="B497" s="178" t="s">
        <v>744</v>
      </c>
      <c r="C497" s="356"/>
      <c r="D497" s="370"/>
      <c r="E497" s="356"/>
      <c r="F497" s="356"/>
      <c r="G497" s="362">
        <f t="shared" si="1091"/>
        <v>202502.06</v>
      </c>
      <c r="H497" s="356">
        <f t="shared" si="1092"/>
        <v>193389.47</v>
      </c>
      <c r="I497" s="365">
        <v>0</v>
      </c>
      <c r="J497" s="365">
        <v>0</v>
      </c>
      <c r="K497" s="365">
        <v>0</v>
      </c>
      <c r="L497" s="365">
        <v>226</v>
      </c>
      <c r="M497" s="362">
        <f t="shared" si="1093"/>
        <v>193389.47</v>
      </c>
      <c r="N497" s="356">
        <v>0</v>
      </c>
      <c r="O497" s="356">
        <v>0</v>
      </c>
      <c r="P497" s="356">
        <v>0</v>
      </c>
      <c r="Q497" s="356">
        <v>0</v>
      </c>
      <c r="R497" s="356">
        <v>0</v>
      </c>
      <c r="S497" s="356">
        <v>0</v>
      </c>
      <c r="T497" s="366">
        <v>0</v>
      </c>
      <c r="U497" s="356">
        <v>0</v>
      </c>
      <c r="V497" s="356"/>
      <c r="W497" s="356">
        <v>0</v>
      </c>
      <c r="X497" s="356">
        <f t="shared" si="1097"/>
        <v>0</v>
      </c>
      <c r="Y497" s="177">
        <v>0</v>
      </c>
      <c r="Z497" s="177">
        <v>0</v>
      </c>
      <c r="AA497" s="177">
        <v>0</v>
      </c>
      <c r="AB497" s="177">
        <v>0</v>
      </c>
      <c r="AC497" s="177">
        <v>0</v>
      </c>
      <c r="AD497" s="177">
        <v>0</v>
      </c>
      <c r="AE497" s="177">
        <v>0</v>
      </c>
      <c r="AF497" s="177">
        <v>0</v>
      </c>
      <c r="AG497" s="177">
        <v>0</v>
      </c>
      <c r="AH497" s="177">
        <v>0</v>
      </c>
      <c r="AI497" s="177">
        <v>0</v>
      </c>
      <c r="AJ497" s="177">
        <f t="shared" si="1095"/>
        <v>6075.06</v>
      </c>
      <c r="AK497" s="177">
        <f t="shared" si="1096"/>
        <v>3037.53</v>
      </c>
      <c r="AL497" s="177">
        <v>0</v>
      </c>
      <c r="AN497" s="138"/>
      <c r="AO497" s="138"/>
      <c r="AP497" s="138"/>
      <c r="AQ497" s="138"/>
      <c r="AR497" s="138"/>
      <c r="AS497" s="138"/>
      <c r="AT497" s="138"/>
      <c r="AU497" s="138"/>
      <c r="AV497" s="138"/>
      <c r="AW497" s="138"/>
      <c r="AX497" s="138"/>
      <c r="AY497" s="138"/>
      <c r="AZ497" s="138"/>
      <c r="BA497" s="138"/>
      <c r="BB497" s="138"/>
      <c r="BC497" s="138"/>
      <c r="BD497" s="138"/>
      <c r="BE497" s="138"/>
      <c r="BF497" s="138"/>
      <c r="BG497" s="138"/>
      <c r="BH497" s="138"/>
      <c r="BI497" s="138"/>
      <c r="BJ497" s="138"/>
      <c r="BK497" s="138"/>
      <c r="BL497" s="139"/>
      <c r="BM497" s="139"/>
      <c r="BN497" s="139"/>
      <c r="BO497" s="139"/>
      <c r="BP497" s="139"/>
      <c r="BQ497" s="139"/>
      <c r="BR497" s="139"/>
      <c r="BS497" s="139"/>
      <c r="BT497" s="139"/>
      <c r="BU497" s="139"/>
      <c r="BV497" s="139"/>
      <c r="BW497" s="139"/>
      <c r="BY497" s="140"/>
      <c r="BZ497" s="141"/>
      <c r="CA497" s="142"/>
      <c r="CB497" s="138"/>
      <c r="CC497" s="143"/>
    </row>
    <row r="498" spans="1:81" s="137" customFormat="1" ht="12" customHeight="1">
      <c r="A498" s="360">
        <v>166</v>
      </c>
      <c r="B498" s="178" t="s">
        <v>745</v>
      </c>
      <c r="C498" s="356"/>
      <c r="D498" s="370"/>
      <c r="E498" s="356"/>
      <c r="F498" s="356"/>
      <c r="G498" s="362">
        <f t="shared" si="1091"/>
        <v>111107.32</v>
      </c>
      <c r="H498" s="356">
        <f t="shared" si="1092"/>
        <v>106107.49</v>
      </c>
      <c r="I498" s="365">
        <v>0</v>
      </c>
      <c r="J498" s="365">
        <v>0</v>
      </c>
      <c r="K498" s="365">
        <v>0</v>
      </c>
      <c r="L498" s="365">
        <v>124</v>
      </c>
      <c r="M498" s="362">
        <f t="shared" si="1093"/>
        <v>106107.49</v>
      </c>
      <c r="N498" s="356">
        <v>0</v>
      </c>
      <c r="O498" s="356">
        <v>0</v>
      </c>
      <c r="P498" s="356">
        <v>0</v>
      </c>
      <c r="Q498" s="356">
        <v>0</v>
      </c>
      <c r="R498" s="356">
        <v>0</v>
      </c>
      <c r="S498" s="356">
        <v>0</v>
      </c>
      <c r="T498" s="366">
        <v>0</v>
      </c>
      <c r="U498" s="356">
        <v>0</v>
      </c>
      <c r="V498" s="356"/>
      <c r="W498" s="356">
        <v>0</v>
      </c>
      <c r="X498" s="356">
        <f t="shared" si="1097"/>
        <v>0</v>
      </c>
      <c r="Y498" s="177">
        <v>0</v>
      </c>
      <c r="Z498" s="177">
        <v>0</v>
      </c>
      <c r="AA498" s="177">
        <v>0</v>
      </c>
      <c r="AB498" s="177">
        <v>0</v>
      </c>
      <c r="AC498" s="177">
        <v>0</v>
      </c>
      <c r="AD498" s="177">
        <v>0</v>
      </c>
      <c r="AE498" s="177">
        <v>0</v>
      </c>
      <c r="AF498" s="177">
        <v>0</v>
      </c>
      <c r="AG498" s="177">
        <v>0</v>
      </c>
      <c r="AH498" s="177">
        <v>0</v>
      </c>
      <c r="AI498" s="177">
        <v>0</v>
      </c>
      <c r="AJ498" s="177">
        <f t="shared" si="1095"/>
        <v>3333.22</v>
      </c>
      <c r="AK498" s="177">
        <f t="shared" si="1096"/>
        <v>1666.61</v>
      </c>
      <c r="AL498" s="177">
        <v>0</v>
      </c>
      <c r="AN498" s="138"/>
      <c r="AO498" s="138"/>
      <c r="AP498" s="138"/>
      <c r="AQ498" s="138"/>
      <c r="AR498" s="138"/>
      <c r="AS498" s="138"/>
      <c r="AT498" s="138"/>
      <c r="AU498" s="138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8"/>
      <c r="BF498" s="138"/>
      <c r="BG498" s="138"/>
      <c r="BH498" s="138"/>
      <c r="BI498" s="138"/>
      <c r="BJ498" s="138"/>
      <c r="BK498" s="138"/>
      <c r="BL498" s="139"/>
      <c r="BM498" s="139"/>
      <c r="BN498" s="139"/>
      <c r="BO498" s="139"/>
      <c r="BP498" s="139"/>
      <c r="BQ498" s="139"/>
      <c r="BR498" s="139"/>
      <c r="BS498" s="139"/>
      <c r="BT498" s="139"/>
      <c r="BU498" s="139"/>
      <c r="BV498" s="139"/>
      <c r="BW498" s="139"/>
      <c r="BY498" s="140"/>
      <c r="BZ498" s="141"/>
      <c r="CA498" s="142"/>
      <c r="CB498" s="138"/>
      <c r="CC498" s="143"/>
    </row>
    <row r="499" spans="1:81" s="137" customFormat="1" ht="43.5" customHeight="1">
      <c r="A499" s="420" t="s">
        <v>735</v>
      </c>
      <c r="B499" s="420"/>
      <c r="C499" s="421">
        <f>SUM(C493:C498)</f>
        <v>8463.67</v>
      </c>
      <c r="D499" s="421"/>
      <c r="E499" s="356"/>
      <c r="F499" s="356"/>
      <c r="G499" s="421">
        <f>ROUND(SUM(G493:G498),2)</f>
        <v>1113793.5900000001</v>
      </c>
      <c r="H499" s="421">
        <f t="shared" ref="H499:U499" si="1098">SUM(H493:H498)</f>
        <v>1063672.8899999999</v>
      </c>
      <c r="I499" s="421">
        <f t="shared" si="1098"/>
        <v>0</v>
      </c>
      <c r="J499" s="421">
        <f t="shared" si="1098"/>
        <v>0</v>
      </c>
      <c r="K499" s="421">
        <f t="shared" si="1098"/>
        <v>0</v>
      </c>
      <c r="L499" s="421">
        <f t="shared" si="1098"/>
        <v>1156</v>
      </c>
      <c r="M499" s="421">
        <f t="shared" si="1098"/>
        <v>989195.66999999993</v>
      </c>
      <c r="N499" s="421">
        <f t="shared" si="1098"/>
        <v>0</v>
      </c>
      <c r="O499" s="421">
        <f t="shared" si="1098"/>
        <v>0</v>
      </c>
      <c r="P499" s="421">
        <f t="shared" si="1098"/>
        <v>0</v>
      </c>
      <c r="Q499" s="421">
        <f t="shared" si="1098"/>
        <v>0</v>
      </c>
      <c r="R499" s="421">
        <f t="shared" si="1098"/>
        <v>87</v>
      </c>
      <c r="S499" s="421">
        <f t="shared" si="1098"/>
        <v>74477.22</v>
      </c>
      <c r="T499" s="422">
        <f t="shared" si="1098"/>
        <v>0</v>
      </c>
      <c r="U499" s="421">
        <f t="shared" si="1098"/>
        <v>0</v>
      </c>
      <c r="V499" s="356" t="s">
        <v>68</v>
      </c>
      <c r="W499" s="421">
        <f t="shared" ref="W499:AL499" si="1099">SUM(W493:W498)</f>
        <v>0</v>
      </c>
      <c r="X499" s="421">
        <f t="shared" si="1099"/>
        <v>0</v>
      </c>
      <c r="Y499" s="421">
        <f t="shared" si="1099"/>
        <v>0</v>
      </c>
      <c r="Z499" s="421">
        <f t="shared" si="1099"/>
        <v>0</v>
      </c>
      <c r="AA499" s="421">
        <f t="shared" si="1099"/>
        <v>0</v>
      </c>
      <c r="AB499" s="421">
        <f t="shared" si="1099"/>
        <v>0</v>
      </c>
      <c r="AC499" s="421">
        <f t="shared" si="1099"/>
        <v>0</v>
      </c>
      <c r="AD499" s="421">
        <f t="shared" si="1099"/>
        <v>0</v>
      </c>
      <c r="AE499" s="421">
        <f t="shared" si="1099"/>
        <v>0</v>
      </c>
      <c r="AF499" s="421">
        <f t="shared" si="1099"/>
        <v>0</v>
      </c>
      <c r="AG499" s="421">
        <f t="shared" si="1099"/>
        <v>0</v>
      </c>
      <c r="AH499" s="421">
        <f t="shared" si="1099"/>
        <v>0</v>
      </c>
      <c r="AI499" s="421">
        <f t="shared" si="1099"/>
        <v>0</v>
      </c>
      <c r="AJ499" s="421">
        <f t="shared" si="1099"/>
        <v>33413.800000000003</v>
      </c>
      <c r="AK499" s="421">
        <f t="shared" si="1099"/>
        <v>16706.900000000001</v>
      </c>
      <c r="AL499" s="421">
        <f t="shared" si="1099"/>
        <v>0</v>
      </c>
      <c r="AN499" s="138" t="e">
        <f>I499/#REF!</f>
        <v>#REF!</v>
      </c>
      <c r="AO499" s="138" t="e">
        <f>K499/J499</f>
        <v>#DIV/0!</v>
      </c>
      <c r="AP499" s="138">
        <f>M499/L499</f>
        <v>855.70559688581307</v>
      </c>
      <c r="AQ499" s="138" t="e">
        <f>O499/N499</f>
        <v>#DIV/0!</v>
      </c>
      <c r="AR499" s="138" t="e">
        <f>Q499/P499</f>
        <v>#DIV/0!</v>
      </c>
      <c r="AS499" s="138">
        <f>S499/R499</f>
        <v>856.06000000000006</v>
      </c>
      <c r="AT499" s="138" t="e">
        <f>U499/T499</f>
        <v>#DIV/0!</v>
      </c>
      <c r="AU499" s="138" t="e">
        <f>X499/W499</f>
        <v>#DIV/0!</v>
      </c>
      <c r="AV499" s="138" t="e">
        <f>Z499/Y499</f>
        <v>#DIV/0!</v>
      </c>
      <c r="AW499" s="138" t="e">
        <f>AB499/AA499</f>
        <v>#DIV/0!</v>
      </c>
      <c r="AX499" s="138" t="e">
        <f>AH499/AG499</f>
        <v>#DIV/0!</v>
      </c>
      <c r="AY499" s="138" t="e">
        <f>AI499/#REF!</f>
        <v>#REF!</v>
      </c>
      <c r="AZ499" s="138">
        <v>730.08</v>
      </c>
      <c r="BA499" s="138">
        <v>2070.12</v>
      </c>
      <c r="BB499" s="138">
        <v>848.92</v>
      </c>
      <c r="BC499" s="138">
        <v>819.73</v>
      </c>
      <c r="BD499" s="138">
        <v>611.5</v>
      </c>
      <c r="BE499" s="138">
        <v>1080.04</v>
      </c>
      <c r="BF499" s="138">
        <v>2671800.0099999998</v>
      </c>
      <c r="BG499" s="138">
        <f>IF(V499="ПК",4607.6,4422.85)</f>
        <v>4422.8500000000004</v>
      </c>
      <c r="BH499" s="138">
        <v>8748.57</v>
      </c>
      <c r="BI499" s="138">
        <v>3389.61</v>
      </c>
      <c r="BJ499" s="138">
        <v>5995.76</v>
      </c>
      <c r="BK499" s="138">
        <v>548.62</v>
      </c>
      <c r="BL499" s="139" t="e">
        <f t="shared" ref="BL499:BW499" si="1100">IF(AN499&gt;AZ499, "+", " ")</f>
        <v>#REF!</v>
      </c>
      <c r="BM499" s="139" t="e">
        <f t="shared" si="1100"/>
        <v>#DIV/0!</v>
      </c>
      <c r="BN499" s="139" t="str">
        <f t="shared" si="1100"/>
        <v>+</v>
      </c>
      <c r="BO499" s="139" t="e">
        <f t="shared" si="1100"/>
        <v>#DIV/0!</v>
      </c>
      <c r="BP499" s="139" t="e">
        <f t="shared" si="1100"/>
        <v>#DIV/0!</v>
      </c>
      <c r="BQ499" s="139" t="str">
        <f t="shared" si="1100"/>
        <v xml:space="preserve"> </v>
      </c>
      <c r="BR499" s="139" t="e">
        <f t="shared" si="1100"/>
        <v>#DIV/0!</v>
      </c>
      <c r="BS499" s="139" t="e">
        <f t="shared" si="1100"/>
        <v>#DIV/0!</v>
      </c>
      <c r="BT499" s="139" t="e">
        <f t="shared" si="1100"/>
        <v>#DIV/0!</v>
      </c>
      <c r="BU499" s="139" t="e">
        <f t="shared" si="1100"/>
        <v>#DIV/0!</v>
      </c>
      <c r="BV499" s="139" t="e">
        <f t="shared" si="1100"/>
        <v>#DIV/0!</v>
      </c>
      <c r="BW499" s="139" t="e">
        <f t="shared" si="1100"/>
        <v>#REF!</v>
      </c>
      <c r="BY499" s="140">
        <f>AJ499/G499*100</f>
        <v>2.9999993086690329</v>
      </c>
      <c r="BZ499" s="141">
        <f>AK499/G499*100</f>
        <v>1.4999996543345164</v>
      </c>
      <c r="CA499" s="142" t="e">
        <f>G499/W499</f>
        <v>#DIV/0!</v>
      </c>
      <c r="CB499" s="138">
        <f>IF(V499="ПК",4814.95,4621.88)</f>
        <v>4621.88</v>
      </c>
      <c r="CC499" s="143" t="e">
        <f>IF(CA499&gt;CB499, "+", " ")</f>
        <v>#DIV/0!</v>
      </c>
    </row>
    <row r="500" spans="1:81" s="137" customFormat="1" ht="12" customHeight="1">
      <c r="A500" s="399" t="s">
        <v>86</v>
      </c>
      <c r="B500" s="400"/>
      <c r="C500" s="400"/>
      <c r="D500" s="400"/>
      <c r="E500" s="400"/>
      <c r="F500" s="400"/>
      <c r="G500" s="400"/>
      <c r="H500" s="400"/>
      <c r="I500" s="400"/>
      <c r="J500" s="400"/>
      <c r="K500" s="400"/>
      <c r="L500" s="400"/>
      <c r="M500" s="400"/>
      <c r="N500" s="400"/>
      <c r="O500" s="400"/>
      <c r="P500" s="400"/>
      <c r="Q500" s="400"/>
      <c r="R500" s="400"/>
      <c r="S500" s="400"/>
      <c r="T500" s="400"/>
      <c r="U500" s="400"/>
      <c r="V500" s="400"/>
      <c r="W500" s="400"/>
      <c r="X500" s="400"/>
      <c r="Y500" s="400"/>
      <c r="Z500" s="400"/>
      <c r="AA500" s="400"/>
      <c r="AB500" s="400"/>
      <c r="AC500" s="400"/>
      <c r="AD500" s="400"/>
      <c r="AE500" s="400"/>
      <c r="AF500" s="400"/>
      <c r="AG500" s="400"/>
      <c r="AH500" s="400"/>
      <c r="AI500" s="400"/>
      <c r="AJ500" s="400"/>
      <c r="AK500" s="400"/>
      <c r="AL500" s="423"/>
      <c r="AN500" s="138" t="e">
        <f>I500/#REF!</f>
        <v>#REF!</v>
      </c>
      <c r="AO500" s="138" t="e">
        <f t="shared" ref="AO500:AO502" si="1101">K500/J500</f>
        <v>#DIV/0!</v>
      </c>
      <c r="AP500" s="138" t="e">
        <f t="shared" ref="AP500:AP502" si="1102">M500/L500</f>
        <v>#DIV/0!</v>
      </c>
      <c r="AQ500" s="138" t="e">
        <f t="shared" ref="AQ500:AQ502" si="1103">O500/N500</f>
        <v>#DIV/0!</v>
      </c>
      <c r="AR500" s="138" t="e">
        <f t="shared" ref="AR500:AR502" si="1104">Q500/P500</f>
        <v>#DIV/0!</v>
      </c>
      <c r="AS500" s="138" t="e">
        <f t="shared" ref="AS500:AS502" si="1105">S500/R500</f>
        <v>#DIV/0!</v>
      </c>
      <c r="AT500" s="138" t="e">
        <f t="shared" ref="AT500:AT502" si="1106">U500/T500</f>
        <v>#DIV/0!</v>
      </c>
      <c r="AU500" s="138" t="e">
        <f t="shared" ref="AU500:AU502" si="1107">X500/W500</f>
        <v>#DIV/0!</v>
      </c>
      <c r="AV500" s="138" t="e">
        <f t="shared" ref="AV500:AV502" si="1108">Z500/Y500</f>
        <v>#DIV/0!</v>
      </c>
      <c r="AW500" s="138" t="e">
        <f t="shared" ref="AW500:AW502" si="1109">AB500/AA500</f>
        <v>#DIV/0!</v>
      </c>
      <c r="AX500" s="138" t="e">
        <f t="shared" ref="AX500:AX502" si="1110">AH500/AG500</f>
        <v>#DIV/0!</v>
      </c>
      <c r="AY500" s="138" t="e">
        <f>AI500/#REF!</f>
        <v>#REF!</v>
      </c>
      <c r="AZ500" s="138">
        <v>730.08</v>
      </c>
      <c r="BA500" s="138">
        <v>2070.12</v>
      </c>
      <c r="BB500" s="138">
        <v>848.92</v>
      </c>
      <c r="BC500" s="138">
        <v>819.73</v>
      </c>
      <c r="BD500" s="138">
        <v>611.5</v>
      </c>
      <c r="BE500" s="138">
        <v>1080.04</v>
      </c>
      <c r="BF500" s="138">
        <v>2671800.0099999998</v>
      </c>
      <c r="BG500" s="138">
        <f t="shared" ref="BG500:BG502" si="1111">IF(V500="ПК",4607.6,4422.85)</f>
        <v>4422.8500000000004</v>
      </c>
      <c r="BH500" s="138">
        <v>8748.57</v>
      </c>
      <c r="BI500" s="138">
        <v>3389.61</v>
      </c>
      <c r="BJ500" s="138">
        <v>5995.76</v>
      </c>
      <c r="BK500" s="138">
        <v>548.62</v>
      </c>
      <c r="BL500" s="139" t="e">
        <f t="shared" ref="BL500:BL502" si="1112">IF(AN500&gt;AZ500, "+", " ")</f>
        <v>#REF!</v>
      </c>
      <c r="BM500" s="139" t="e">
        <f t="shared" ref="BM500:BM502" si="1113">IF(AO500&gt;BA500, "+", " ")</f>
        <v>#DIV/0!</v>
      </c>
      <c r="BN500" s="139" t="e">
        <f t="shared" ref="BN500:BN502" si="1114">IF(AP500&gt;BB500, "+", " ")</f>
        <v>#DIV/0!</v>
      </c>
      <c r="BO500" s="139" t="e">
        <f t="shared" ref="BO500:BO502" si="1115">IF(AQ500&gt;BC500, "+", " ")</f>
        <v>#DIV/0!</v>
      </c>
      <c r="BP500" s="139" t="e">
        <f t="shared" ref="BP500:BP502" si="1116">IF(AR500&gt;BD500, "+", " ")</f>
        <v>#DIV/0!</v>
      </c>
      <c r="BQ500" s="139" t="e">
        <f t="shared" ref="BQ500:BQ502" si="1117">IF(AS500&gt;BE500, "+", " ")</f>
        <v>#DIV/0!</v>
      </c>
      <c r="BR500" s="139" t="e">
        <f t="shared" ref="BR500:BR502" si="1118">IF(AT500&gt;BF500, "+", " ")</f>
        <v>#DIV/0!</v>
      </c>
      <c r="BS500" s="139" t="e">
        <f t="shared" ref="BS500:BS502" si="1119">IF(AU500&gt;BG500, "+", " ")</f>
        <v>#DIV/0!</v>
      </c>
      <c r="BT500" s="139" t="e">
        <f t="shared" ref="BT500:BT502" si="1120">IF(AV500&gt;BH500, "+", " ")</f>
        <v>#DIV/0!</v>
      </c>
      <c r="BU500" s="139" t="e">
        <f t="shared" ref="BU500:BU502" si="1121">IF(AW500&gt;BI500, "+", " ")</f>
        <v>#DIV/0!</v>
      </c>
      <c r="BV500" s="139" t="e">
        <f t="shared" ref="BV500:BV502" si="1122">IF(AX500&gt;BJ500, "+", " ")</f>
        <v>#DIV/0!</v>
      </c>
      <c r="BW500" s="139" t="e">
        <f t="shared" ref="BW500:BW502" si="1123">IF(AY500&gt;BK500, "+", " ")</f>
        <v>#REF!</v>
      </c>
      <c r="BY500" s="140" t="e">
        <f t="shared" ref="BY500:BY502" si="1124">AJ500/G500*100</f>
        <v>#DIV/0!</v>
      </c>
      <c r="BZ500" s="141" t="e">
        <f t="shared" ref="BZ500:BZ502" si="1125">AK500/G500*100</f>
        <v>#DIV/0!</v>
      </c>
      <c r="CA500" s="142" t="e">
        <f t="shared" ref="CA500:CA502" si="1126">G500/W500</f>
        <v>#DIV/0!</v>
      </c>
      <c r="CB500" s="138">
        <f t="shared" ref="CB500:CB502" si="1127">IF(V500="ПК",4814.95,4621.88)</f>
        <v>4621.88</v>
      </c>
      <c r="CC500" s="143" t="e">
        <f t="shared" ref="CC500:CC502" si="1128">IF(CA500&gt;CB500, "+", " ")</f>
        <v>#DIV/0!</v>
      </c>
    </row>
    <row r="501" spans="1:81" s="137" customFormat="1" ht="12" customHeight="1">
      <c r="A501" s="401">
        <v>167</v>
      </c>
      <c r="B501" s="178" t="s">
        <v>755</v>
      </c>
      <c r="C501" s="415">
        <v>590.20000000000005</v>
      </c>
      <c r="D501" s="370"/>
      <c r="E501" s="356"/>
      <c r="F501" s="356"/>
      <c r="G501" s="362">
        <f>ROUND(H501+U501+X501+Z501+AB501+AD501+AF501+AH501+AI501+AJ501+AK501+AL501,2)</f>
        <v>3957701.78</v>
      </c>
      <c r="H501" s="356">
        <f>I501+K501+M501+O501+Q501+S501</f>
        <v>0</v>
      </c>
      <c r="I501" s="365">
        <v>0</v>
      </c>
      <c r="J501" s="365">
        <v>0</v>
      </c>
      <c r="K501" s="365">
        <v>0</v>
      </c>
      <c r="L501" s="365">
        <v>0</v>
      </c>
      <c r="M501" s="365">
        <v>0</v>
      </c>
      <c r="N501" s="356">
        <v>0</v>
      </c>
      <c r="O501" s="356">
        <v>0</v>
      </c>
      <c r="P501" s="356">
        <v>0</v>
      </c>
      <c r="Q501" s="356">
        <v>0</v>
      </c>
      <c r="R501" s="356">
        <v>0</v>
      </c>
      <c r="S501" s="356">
        <v>0</v>
      </c>
      <c r="T501" s="366">
        <v>0</v>
      </c>
      <c r="U501" s="356">
        <v>0</v>
      </c>
      <c r="V501" s="356" t="s">
        <v>112</v>
      </c>
      <c r="W501" s="356">
        <v>980</v>
      </c>
      <c r="X501" s="356">
        <f t="shared" ref="X501" si="1129">ROUND(IF(V501="СК",3856.74,3886.86)*W501,2)</f>
        <v>3779605.2</v>
      </c>
      <c r="Y501" s="177">
        <v>0</v>
      </c>
      <c r="Z501" s="177">
        <v>0</v>
      </c>
      <c r="AA501" s="177">
        <v>0</v>
      </c>
      <c r="AB501" s="177">
        <v>0</v>
      </c>
      <c r="AC501" s="177">
        <v>0</v>
      </c>
      <c r="AD501" s="177">
        <v>0</v>
      </c>
      <c r="AE501" s="177">
        <v>0</v>
      </c>
      <c r="AF501" s="177">
        <v>0</v>
      </c>
      <c r="AG501" s="177">
        <v>0</v>
      </c>
      <c r="AH501" s="177">
        <v>0</v>
      </c>
      <c r="AI501" s="177">
        <v>0</v>
      </c>
      <c r="AJ501" s="177">
        <f t="shared" ref="AJ501" si="1130">ROUND(X501/95.5*3,2)</f>
        <v>118731.05</v>
      </c>
      <c r="AK501" s="177">
        <f t="shared" ref="AK501" si="1131">ROUND(X501/95.5*1.5,2)</f>
        <v>59365.53</v>
      </c>
      <c r="AL501" s="177">
        <v>0</v>
      </c>
      <c r="AN501" s="138" t="e">
        <f>I501/#REF!</f>
        <v>#REF!</v>
      </c>
      <c r="AO501" s="138" t="e">
        <f t="shared" si="1101"/>
        <v>#DIV/0!</v>
      </c>
      <c r="AP501" s="138" t="e">
        <f t="shared" si="1102"/>
        <v>#DIV/0!</v>
      </c>
      <c r="AQ501" s="138" t="e">
        <f t="shared" si="1103"/>
        <v>#DIV/0!</v>
      </c>
      <c r="AR501" s="138" t="e">
        <f t="shared" si="1104"/>
        <v>#DIV/0!</v>
      </c>
      <c r="AS501" s="138" t="e">
        <f t="shared" si="1105"/>
        <v>#DIV/0!</v>
      </c>
      <c r="AT501" s="138" t="e">
        <f t="shared" si="1106"/>
        <v>#DIV/0!</v>
      </c>
      <c r="AU501" s="138">
        <f t="shared" si="1107"/>
        <v>3856.7400000000002</v>
      </c>
      <c r="AV501" s="138" t="e">
        <f t="shared" si="1108"/>
        <v>#DIV/0!</v>
      </c>
      <c r="AW501" s="138" t="e">
        <f t="shared" si="1109"/>
        <v>#DIV/0!</v>
      </c>
      <c r="AX501" s="138" t="e">
        <f t="shared" si="1110"/>
        <v>#DIV/0!</v>
      </c>
      <c r="AY501" s="138" t="e">
        <f>AI501/#REF!</f>
        <v>#REF!</v>
      </c>
      <c r="AZ501" s="138">
        <v>730.08</v>
      </c>
      <c r="BA501" s="138">
        <v>2070.12</v>
      </c>
      <c r="BB501" s="138">
        <v>848.92</v>
      </c>
      <c r="BC501" s="138">
        <v>819.73</v>
      </c>
      <c r="BD501" s="138">
        <v>611.5</v>
      </c>
      <c r="BE501" s="138">
        <v>1080.04</v>
      </c>
      <c r="BF501" s="138">
        <v>2671800.0099999998</v>
      </c>
      <c r="BG501" s="138">
        <f t="shared" si="1111"/>
        <v>4422.8500000000004</v>
      </c>
      <c r="BH501" s="138">
        <v>8748.57</v>
      </c>
      <c r="BI501" s="138">
        <v>3389.61</v>
      </c>
      <c r="BJ501" s="138">
        <v>5995.76</v>
      </c>
      <c r="BK501" s="138">
        <v>548.62</v>
      </c>
      <c r="BL501" s="139" t="e">
        <f t="shared" si="1112"/>
        <v>#REF!</v>
      </c>
      <c r="BM501" s="139" t="e">
        <f t="shared" si="1113"/>
        <v>#DIV/0!</v>
      </c>
      <c r="BN501" s="139" t="e">
        <f t="shared" si="1114"/>
        <v>#DIV/0!</v>
      </c>
      <c r="BO501" s="139" t="e">
        <f t="shared" si="1115"/>
        <v>#DIV/0!</v>
      </c>
      <c r="BP501" s="139" t="e">
        <f t="shared" si="1116"/>
        <v>#DIV/0!</v>
      </c>
      <c r="BQ501" s="139" t="e">
        <f t="shared" si="1117"/>
        <v>#DIV/0!</v>
      </c>
      <c r="BR501" s="139" t="e">
        <f t="shared" si="1118"/>
        <v>#DIV/0!</v>
      </c>
      <c r="BS501" s="139" t="str">
        <f t="shared" si="1119"/>
        <v xml:space="preserve"> </v>
      </c>
      <c r="BT501" s="139" t="e">
        <f t="shared" si="1120"/>
        <v>#DIV/0!</v>
      </c>
      <c r="BU501" s="139" t="e">
        <f t="shared" si="1121"/>
        <v>#DIV/0!</v>
      </c>
      <c r="BV501" s="139" t="e">
        <f t="shared" si="1122"/>
        <v>#DIV/0!</v>
      </c>
      <c r="BW501" s="139" t="e">
        <f t="shared" si="1123"/>
        <v>#REF!</v>
      </c>
      <c r="BY501" s="140">
        <f t="shared" si="1124"/>
        <v>2.9999999140915565</v>
      </c>
      <c r="BZ501" s="141">
        <f t="shared" si="1125"/>
        <v>1.5000000833817246</v>
      </c>
      <c r="CA501" s="142">
        <f t="shared" si="1126"/>
        <v>4038.4712040816325</v>
      </c>
      <c r="CB501" s="138">
        <f t="shared" si="1127"/>
        <v>4621.88</v>
      </c>
      <c r="CC501" s="143" t="str">
        <f t="shared" si="1128"/>
        <v xml:space="preserve"> </v>
      </c>
    </row>
    <row r="502" spans="1:81" s="137" customFormat="1" ht="43.5" customHeight="1">
      <c r="A502" s="424" t="s">
        <v>87</v>
      </c>
      <c r="B502" s="424"/>
      <c r="C502" s="425">
        <f>SUM(C501)</f>
        <v>590.20000000000005</v>
      </c>
      <c r="D502" s="426"/>
      <c r="E502" s="425"/>
      <c r="F502" s="425"/>
      <c r="G502" s="425">
        <f>ROUND(SUM(G501),2)</f>
        <v>3957701.78</v>
      </c>
      <c r="H502" s="425">
        <f t="shared" ref="H502:U502" si="1132">SUM(H501)</f>
        <v>0</v>
      </c>
      <c r="I502" s="425">
        <f t="shared" si="1132"/>
        <v>0</v>
      </c>
      <c r="J502" s="425">
        <f t="shared" si="1132"/>
        <v>0</v>
      </c>
      <c r="K502" s="425">
        <f t="shared" si="1132"/>
        <v>0</v>
      </c>
      <c r="L502" s="425">
        <f t="shared" si="1132"/>
        <v>0</v>
      </c>
      <c r="M502" s="425">
        <f t="shared" si="1132"/>
        <v>0</v>
      </c>
      <c r="N502" s="425">
        <f t="shared" si="1132"/>
        <v>0</v>
      </c>
      <c r="O502" s="425">
        <f t="shared" si="1132"/>
        <v>0</v>
      </c>
      <c r="P502" s="425">
        <f t="shared" si="1132"/>
        <v>0</v>
      </c>
      <c r="Q502" s="425">
        <f t="shared" si="1132"/>
        <v>0</v>
      </c>
      <c r="R502" s="425">
        <f t="shared" si="1132"/>
        <v>0</v>
      </c>
      <c r="S502" s="425">
        <f t="shared" si="1132"/>
        <v>0</v>
      </c>
      <c r="T502" s="431">
        <f t="shared" si="1132"/>
        <v>0</v>
      </c>
      <c r="U502" s="425">
        <f t="shared" si="1132"/>
        <v>0</v>
      </c>
      <c r="V502" s="425" t="s">
        <v>68</v>
      </c>
      <c r="W502" s="425">
        <f t="shared" ref="W502:AL502" si="1133">SUM(W501)</f>
        <v>980</v>
      </c>
      <c r="X502" s="425">
        <f t="shared" si="1133"/>
        <v>3779605.2</v>
      </c>
      <c r="Y502" s="425">
        <f t="shared" si="1133"/>
        <v>0</v>
      </c>
      <c r="Z502" s="425">
        <f t="shared" si="1133"/>
        <v>0</v>
      </c>
      <c r="AA502" s="425">
        <f t="shared" si="1133"/>
        <v>0</v>
      </c>
      <c r="AB502" s="425">
        <f t="shared" si="1133"/>
        <v>0</v>
      </c>
      <c r="AC502" s="425">
        <f t="shared" si="1133"/>
        <v>0</v>
      </c>
      <c r="AD502" s="425">
        <f t="shared" si="1133"/>
        <v>0</v>
      </c>
      <c r="AE502" s="425">
        <f t="shared" si="1133"/>
        <v>0</v>
      </c>
      <c r="AF502" s="425">
        <f t="shared" si="1133"/>
        <v>0</v>
      </c>
      <c r="AG502" s="425">
        <f t="shared" si="1133"/>
        <v>0</v>
      </c>
      <c r="AH502" s="425">
        <f t="shared" si="1133"/>
        <v>0</v>
      </c>
      <c r="AI502" s="425">
        <f t="shared" si="1133"/>
        <v>0</v>
      </c>
      <c r="AJ502" s="425">
        <f t="shared" si="1133"/>
        <v>118731.05</v>
      </c>
      <c r="AK502" s="425">
        <f t="shared" si="1133"/>
        <v>59365.53</v>
      </c>
      <c r="AL502" s="425">
        <f t="shared" si="1133"/>
        <v>0</v>
      </c>
      <c r="AN502" s="138" t="e">
        <f>I502/#REF!</f>
        <v>#REF!</v>
      </c>
      <c r="AO502" s="138" t="e">
        <f t="shared" si="1101"/>
        <v>#DIV/0!</v>
      </c>
      <c r="AP502" s="138" t="e">
        <f t="shared" si="1102"/>
        <v>#DIV/0!</v>
      </c>
      <c r="AQ502" s="138" t="e">
        <f t="shared" si="1103"/>
        <v>#DIV/0!</v>
      </c>
      <c r="AR502" s="138" t="e">
        <f t="shared" si="1104"/>
        <v>#DIV/0!</v>
      </c>
      <c r="AS502" s="138" t="e">
        <f t="shared" si="1105"/>
        <v>#DIV/0!</v>
      </c>
      <c r="AT502" s="138" t="e">
        <f t="shared" si="1106"/>
        <v>#DIV/0!</v>
      </c>
      <c r="AU502" s="138">
        <f t="shared" si="1107"/>
        <v>3856.7400000000002</v>
      </c>
      <c r="AV502" s="138" t="e">
        <f t="shared" si="1108"/>
        <v>#DIV/0!</v>
      </c>
      <c r="AW502" s="138" t="e">
        <f t="shared" si="1109"/>
        <v>#DIV/0!</v>
      </c>
      <c r="AX502" s="138" t="e">
        <f t="shared" si="1110"/>
        <v>#DIV/0!</v>
      </c>
      <c r="AY502" s="138" t="e">
        <f>AI502/#REF!</f>
        <v>#REF!</v>
      </c>
      <c r="AZ502" s="138">
        <v>730.08</v>
      </c>
      <c r="BA502" s="138">
        <v>2070.12</v>
      </c>
      <c r="BB502" s="138">
        <v>848.92</v>
      </c>
      <c r="BC502" s="138">
        <v>819.73</v>
      </c>
      <c r="BD502" s="138">
        <v>611.5</v>
      </c>
      <c r="BE502" s="138">
        <v>1080.04</v>
      </c>
      <c r="BF502" s="138">
        <v>2671800.0099999998</v>
      </c>
      <c r="BG502" s="138">
        <f t="shared" si="1111"/>
        <v>4422.8500000000004</v>
      </c>
      <c r="BH502" s="138">
        <v>8748.57</v>
      </c>
      <c r="BI502" s="138">
        <v>3389.61</v>
      </c>
      <c r="BJ502" s="138">
        <v>5995.76</v>
      </c>
      <c r="BK502" s="138">
        <v>548.62</v>
      </c>
      <c r="BL502" s="139" t="e">
        <f t="shared" si="1112"/>
        <v>#REF!</v>
      </c>
      <c r="BM502" s="139" t="e">
        <f t="shared" si="1113"/>
        <v>#DIV/0!</v>
      </c>
      <c r="BN502" s="139" t="e">
        <f t="shared" si="1114"/>
        <v>#DIV/0!</v>
      </c>
      <c r="BO502" s="139" t="e">
        <f t="shared" si="1115"/>
        <v>#DIV/0!</v>
      </c>
      <c r="BP502" s="139" t="e">
        <f t="shared" si="1116"/>
        <v>#DIV/0!</v>
      </c>
      <c r="BQ502" s="139" t="e">
        <f t="shared" si="1117"/>
        <v>#DIV/0!</v>
      </c>
      <c r="BR502" s="139" t="e">
        <f t="shared" si="1118"/>
        <v>#DIV/0!</v>
      </c>
      <c r="BS502" s="139" t="str">
        <f t="shared" si="1119"/>
        <v xml:space="preserve"> </v>
      </c>
      <c r="BT502" s="139" t="e">
        <f t="shared" si="1120"/>
        <v>#DIV/0!</v>
      </c>
      <c r="BU502" s="139" t="e">
        <f t="shared" si="1121"/>
        <v>#DIV/0!</v>
      </c>
      <c r="BV502" s="139" t="e">
        <f t="shared" si="1122"/>
        <v>#DIV/0!</v>
      </c>
      <c r="BW502" s="139" t="e">
        <f t="shared" si="1123"/>
        <v>#REF!</v>
      </c>
      <c r="BY502" s="140">
        <f t="shared" si="1124"/>
        <v>2.9999999140915565</v>
      </c>
      <c r="BZ502" s="141">
        <f t="shared" si="1125"/>
        <v>1.5000000833817246</v>
      </c>
      <c r="CA502" s="142">
        <f t="shared" si="1126"/>
        <v>4038.4712040816325</v>
      </c>
      <c r="CB502" s="138">
        <f t="shared" si="1127"/>
        <v>4621.88</v>
      </c>
      <c r="CC502" s="143" t="str">
        <f t="shared" si="1128"/>
        <v xml:space="preserve"> </v>
      </c>
    </row>
    <row r="503" spans="1:81" s="137" customFormat="1" ht="12" customHeight="1">
      <c r="A503" s="444" t="s">
        <v>56</v>
      </c>
      <c r="B503" s="444"/>
      <c r="C503" s="444"/>
      <c r="D503" s="444"/>
      <c r="E503" s="444"/>
      <c r="F503" s="444"/>
      <c r="G503" s="444"/>
      <c r="H503" s="444"/>
      <c r="I503" s="444"/>
      <c r="J503" s="444"/>
      <c r="K503" s="444"/>
      <c r="L503" s="444"/>
      <c r="M503" s="444"/>
      <c r="N503" s="444"/>
      <c r="O503" s="444"/>
      <c r="P503" s="444"/>
      <c r="Q503" s="444"/>
      <c r="R503" s="444"/>
      <c r="S503" s="444"/>
      <c r="T503" s="444"/>
      <c r="U503" s="444"/>
      <c r="V503" s="444"/>
      <c r="W503" s="444"/>
      <c r="X503" s="444"/>
      <c r="Y503" s="444"/>
      <c r="Z503" s="444"/>
      <c r="AA503" s="444"/>
      <c r="AB503" s="444"/>
      <c r="AC503" s="444"/>
      <c r="AD503" s="444"/>
      <c r="AE503" s="444"/>
      <c r="AF503" s="444"/>
      <c r="AG503" s="444"/>
      <c r="AH503" s="444"/>
      <c r="AI503" s="444"/>
      <c r="AJ503" s="444"/>
      <c r="AK503" s="444"/>
      <c r="AL503" s="444"/>
      <c r="AN503" s="138"/>
      <c r="AO503" s="138"/>
      <c r="AP503" s="138"/>
      <c r="AQ503" s="138"/>
      <c r="AR503" s="138"/>
      <c r="AS503" s="138"/>
      <c r="AT503" s="138"/>
      <c r="AU503" s="138"/>
      <c r="AV503" s="138"/>
      <c r="AW503" s="138"/>
      <c r="AX503" s="138"/>
      <c r="AY503" s="138"/>
      <c r="AZ503" s="138"/>
      <c r="BA503" s="138"/>
      <c r="BB503" s="138"/>
      <c r="BC503" s="138"/>
      <c r="BD503" s="138"/>
      <c r="BE503" s="138"/>
      <c r="BF503" s="138"/>
      <c r="BG503" s="138"/>
      <c r="BH503" s="138"/>
      <c r="BI503" s="138"/>
      <c r="BJ503" s="138"/>
      <c r="BK503" s="138"/>
      <c r="BL503" s="139"/>
      <c r="BM503" s="139"/>
      <c r="BN503" s="139"/>
      <c r="BO503" s="139"/>
      <c r="BP503" s="139"/>
      <c r="BQ503" s="139"/>
      <c r="BR503" s="139"/>
      <c r="BS503" s="139"/>
      <c r="BT503" s="139"/>
      <c r="BU503" s="139"/>
      <c r="BV503" s="139"/>
      <c r="BW503" s="139"/>
      <c r="BY503" s="140"/>
      <c r="BZ503" s="141"/>
      <c r="CA503" s="142"/>
      <c r="CB503" s="138"/>
      <c r="CC503" s="143"/>
    </row>
    <row r="504" spans="1:81" s="137" customFormat="1" ht="12" customHeight="1">
      <c r="A504" s="360">
        <v>168</v>
      </c>
      <c r="B504" s="178" t="s">
        <v>777</v>
      </c>
      <c r="C504" s="454"/>
      <c r="D504" s="454"/>
      <c r="E504" s="454"/>
      <c r="F504" s="454"/>
      <c r="G504" s="362">
        <f>ROUND(H504+U504+X504+Z504+AB504+AD504+AF504+AH504+AI504+AJ504+AK504+AL504,2)</f>
        <v>2598392.75</v>
      </c>
      <c r="H504" s="356">
        <f>I504+K504+M504+O504+Q504+S504</f>
        <v>0</v>
      </c>
      <c r="I504" s="365">
        <v>0</v>
      </c>
      <c r="J504" s="365">
        <v>0</v>
      </c>
      <c r="K504" s="365">
        <v>0</v>
      </c>
      <c r="L504" s="365">
        <v>0</v>
      </c>
      <c r="M504" s="365">
        <v>0</v>
      </c>
      <c r="N504" s="356">
        <v>0</v>
      </c>
      <c r="O504" s="356">
        <v>0</v>
      </c>
      <c r="P504" s="356">
        <v>0</v>
      </c>
      <c r="Q504" s="356">
        <v>0</v>
      </c>
      <c r="R504" s="356">
        <v>0</v>
      </c>
      <c r="S504" s="356">
        <v>0</v>
      </c>
      <c r="T504" s="366">
        <v>0</v>
      </c>
      <c r="U504" s="356">
        <v>0</v>
      </c>
      <c r="V504" s="356" t="s">
        <v>112</v>
      </c>
      <c r="W504" s="356">
        <v>643.41</v>
      </c>
      <c r="X504" s="356">
        <f t="shared" ref="X504:X507" si="1134">ROUND(IF(V504="СК",3856.74,3886.86)*W504,2)</f>
        <v>2481465.08</v>
      </c>
      <c r="Y504" s="177">
        <v>0</v>
      </c>
      <c r="Z504" s="177">
        <v>0</v>
      </c>
      <c r="AA504" s="177">
        <v>0</v>
      </c>
      <c r="AB504" s="177">
        <v>0</v>
      </c>
      <c r="AC504" s="177">
        <v>0</v>
      </c>
      <c r="AD504" s="177">
        <v>0</v>
      </c>
      <c r="AE504" s="177">
        <v>0</v>
      </c>
      <c r="AF504" s="177">
        <v>0</v>
      </c>
      <c r="AG504" s="177">
        <v>0</v>
      </c>
      <c r="AH504" s="177">
        <v>0</v>
      </c>
      <c r="AI504" s="177">
        <v>0</v>
      </c>
      <c r="AJ504" s="177">
        <f t="shared" ref="AJ504:AJ507" si="1135">ROUND(X504/95.5*3,2)</f>
        <v>77951.78</v>
      </c>
      <c r="AK504" s="177">
        <f t="shared" ref="AK504:AK507" si="1136">ROUND(X504/95.5*1.5,2)</f>
        <v>38975.89</v>
      </c>
      <c r="AL504" s="177">
        <v>0</v>
      </c>
      <c r="AN504" s="138"/>
      <c r="AO504" s="138"/>
      <c r="AP504" s="138"/>
      <c r="AQ504" s="138"/>
      <c r="AR504" s="138"/>
      <c r="AS504" s="138"/>
      <c r="AT504" s="138"/>
      <c r="AU504" s="138"/>
      <c r="AV504" s="138"/>
      <c r="AW504" s="138"/>
      <c r="AX504" s="138"/>
      <c r="AY504" s="138"/>
      <c r="AZ504" s="138"/>
      <c r="BA504" s="138"/>
      <c r="BB504" s="138"/>
      <c r="BC504" s="138"/>
      <c r="BD504" s="138"/>
      <c r="BE504" s="138"/>
      <c r="BF504" s="138"/>
      <c r="BG504" s="138"/>
      <c r="BH504" s="138"/>
      <c r="BI504" s="138"/>
      <c r="BJ504" s="138"/>
      <c r="BK504" s="138"/>
      <c r="BL504" s="139"/>
      <c r="BM504" s="139"/>
      <c r="BN504" s="139"/>
      <c r="BO504" s="139"/>
      <c r="BP504" s="139"/>
      <c r="BQ504" s="139"/>
      <c r="BR504" s="139"/>
      <c r="BS504" s="139"/>
      <c r="BT504" s="139"/>
      <c r="BU504" s="139"/>
      <c r="BV504" s="139"/>
      <c r="BW504" s="139"/>
      <c r="BY504" s="140"/>
      <c r="BZ504" s="141"/>
      <c r="CA504" s="142"/>
      <c r="CB504" s="138"/>
      <c r="CC504" s="143"/>
    </row>
    <row r="505" spans="1:81" s="137" customFormat="1" ht="12" customHeight="1">
      <c r="A505" s="360">
        <v>169</v>
      </c>
      <c r="B505" s="178" t="s">
        <v>778</v>
      </c>
      <c r="C505" s="454"/>
      <c r="D505" s="454"/>
      <c r="E505" s="454"/>
      <c r="F505" s="454"/>
      <c r="G505" s="362">
        <f>ROUND(H505+U505+X505+Z505+AB505+AD505+AF505+AH505+AI505+AJ505+AK505+AL505,2)</f>
        <v>2950183.98</v>
      </c>
      <c r="H505" s="356">
        <f>I505+K505+M505+O505+Q505+S505</f>
        <v>0</v>
      </c>
      <c r="I505" s="365">
        <v>0</v>
      </c>
      <c r="J505" s="365">
        <v>0</v>
      </c>
      <c r="K505" s="365">
        <v>0</v>
      </c>
      <c r="L505" s="365">
        <v>0</v>
      </c>
      <c r="M505" s="365">
        <v>0</v>
      </c>
      <c r="N505" s="356">
        <v>0</v>
      </c>
      <c r="O505" s="356">
        <v>0</v>
      </c>
      <c r="P505" s="356">
        <v>0</v>
      </c>
      <c r="Q505" s="356">
        <v>0</v>
      </c>
      <c r="R505" s="356">
        <v>0</v>
      </c>
      <c r="S505" s="356">
        <v>0</v>
      </c>
      <c r="T505" s="366">
        <v>0</v>
      </c>
      <c r="U505" s="356">
        <v>0</v>
      </c>
      <c r="V505" s="356" t="s">
        <v>112</v>
      </c>
      <c r="W505" s="356">
        <v>730.52</v>
      </c>
      <c r="X505" s="356">
        <f t="shared" si="1134"/>
        <v>2817425.7</v>
      </c>
      <c r="Y505" s="177">
        <v>0</v>
      </c>
      <c r="Z505" s="177">
        <v>0</v>
      </c>
      <c r="AA505" s="177">
        <v>0</v>
      </c>
      <c r="AB505" s="177">
        <v>0</v>
      </c>
      <c r="AC505" s="177">
        <v>0</v>
      </c>
      <c r="AD505" s="177">
        <v>0</v>
      </c>
      <c r="AE505" s="177">
        <v>0</v>
      </c>
      <c r="AF505" s="177">
        <v>0</v>
      </c>
      <c r="AG505" s="177">
        <v>0</v>
      </c>
      <c r="AH505" s="177">
        <v>0</v>
      </c>
      <c r="AI505" s="177">
        <v>0</v>
      </c>
      <c r="AJ505" s="177">
        <f t="shared" si="1135"/>
        <v>88505.52</v>
      </c>
      <c r="AK505" s="177">
        <f t="shared" si="1136"/>
        <v>44252.76</v>
      </c>
      <c r="AL505" s="177">
        <v>0</v>
      </c>
      <c r="AN505" s="138"/>
      <c r="AO505" s="138"/>
      <c r="AP505" s="138"/>
      <c r="AQ505" s="138"/>
      <c r="AR505" s="138"/>
      <c r="AS505" s="138"/>
      <c r="AT505" s="138"/>
      <c r="AU505" s="138"/>
      <c r="AV505" s="138"/>
      <c r="AW505" s="138"/>
      <c r="AX505" s="138"/>
      <c r="AY505" s="138"/>
      <c r="AZ505" s="138"/>
      <c r="BA505" s="138"/>
      <c r="BB505" s="138"/>
      <c r="BC505" s="138"/>
      <c r="BD505" s="138"/>
      <c r="BE505" s="138"/>
      <c r="BF505" s="138"/>
      <c r="BG505" s="138"/>
      <c r="BH505" s="138"/>
      <c r="BI505" s="138"/>
      <c r="BJ505" s="138"/>
      <c r="BK505" s="138"/>
      <c r="BL505" s="139"/>
      <c r="BM505" s="139"/>
      <c r="BN505" s="139"/>
      <c r="BO505" s="139"/>
      <c r="BP505" s="139"/>
      <c r="BQ505" s="139"/>
      <c r="BR505" s="139"/>
      <c r="BS505" s="139"/>
      <c r="BT505" s="139"/>
      <c r="BU505" s="139"/>
      <c r="BV505" s="139"/>
      <c r="BW505" s="139"/>
      <c r="BY505" s="140"/>
      <c r="BZ505" s="141"/>
      <c r="CA505" s="142"/>
      <c r="CB505" s="138"/>
      <c r="CC505" s="143"/>
    </row>
    <row r="506" spans="1:81" s="137" customFormat="1" ht="12" customHeight="1">
      <c r="A506" s="360">
        <v>170</v>
      </c>
      <c r="B506" s="178" t="s">
        <v>781</v>
      </c>
      <c r="C506" s="454"/>
      <c r="D506" s="454"/>
      <c r="E506" s="454"/>
      <c r="F506" s="454"/>
      <c r="G506" s="362">
        <f>ROUND(H506+U506+X506+Z506+AB506+AD506+AF506+AH506+AI506+AJ506+AK506+AL506,2)</f>
        <v>2878501.12</v>
      </c>
      <c r="H506" s="356">
        <f>I506+K506+M506+O506+Q506+S506</f>
        <v>0</v>
      </c>
      <c r="I506" s="365">
        <v>0</v>
      </c>
      <c r="J506" s="365">
        <v>0</v>
      </c>
      <c r="K506" s="365">
        <v>0</v>
      </c>
      <c r="L506" s="365">
        <v>0</v>
      </c>
      <c r="M506" s="365">
        <v>0</v>
      </c>
      <c r="N506" s="356">
        <v>0</v>
      </c>
      <c r="O506" s="356">
        <v>0</v>
      </c>
      <c r="P506" s="356">
        <v>0</v>
      </c>
      <c r="Q506" s="356">
        <v>0</v>
      </c>
      <c r="R506" s="356">
        <v>0</v>
      </c>
      <c r="S506" s="356">
        <v>0</v>
      </c>
      <c r="T506" s="366">
        <v>0</v>
      </c>
      <c r="U506" s="356">
        <v>0</v>
      </c>
      <c r="V506" s="356" t="s">
        <v>112</v>
      </c>
      <c r="W506" s="356">
        <v>712.77</v>
      </c>
      <c r="X506" s="356">
        <f t="shared" si="1134"/>
        <v>2748968.57</v>
      </c>
      <c r="Y506" s="177">
        <v>0</v>
      </c>
      <c r="Z506" s="177">
        <v>0</v>
      </c>
      <c r="AA506" s="177">
        <v>0</v>
      </c>
      <c r="AB506" s="177">
        <v>0</v>
      </c>
      <c r="AC506" s="177">
        <v>0</v>
      </c>
      <c r="AD506" s="177">
        <v>0</v>
      </c>
      <c r="AE506" s="177">
        <v>0</v>
      </c>
      <c r="AF506" s="177">
        <v>0</v>
      </c>
      <c r="AG506" s="177">
        <v>0</v>
      </c>
      <c r="AH506" s="177">
        <v>0</v>
      </c>
      <c r="AI506" s="177">
        <v>0</v>
      </c>
      <c r="AJ506" s="177">
        <f t="shared" si="1135"/>
        <v>86355.03</v>
      </c>
      <c r="AK506" s="177">
        <f t="shared" si="1136"/>
        <v>43177.52</v>
      </c>
      <c r="AL506" s="177">
        <v>0</v>
      </c>
      <c r="AN506" s="138"/>
      <c r="AO506" s="138"/>
      <c r="AP506" s="138"/>
      <c r="AQ506" s="138"/>
      <c r="AR506" s="138"/>
      <c r="AS506" s="138"/>
      <c r="AT506" s="138"/>
      <c r="AU506" s="138"/>
      <c r="AV506" s="138"/>
      <c r="AW506" s="138"/>
      <c r="AX506" s="138"/>
      <c r="AY506" s="138"/>
      <c r="AZ506" s="138"/>
      <c r="BA506" s="138"/>
      <c r="BB506" s="138"/>
      <c r="BC506" s="138"/>
      <c r="BD506" s="138"/>
      <c r="BE506" s="138"/>
      <c r="BF506" s="138"/>
      <c r="BG506" s="138"/>
      <c r="BH506" s="138"/>
      <c r="BI506" s="138"/>
      <c r="BJ506" s="138"/>
      <c r="BK506" s="138"/>
      <c r="BL506" s="139"/>
      <c r="BM506" s="139"/>
      <c r="BN506" s="139"/>
      <c r="BO506" s="139"/>
      <c r="BP506" s="139"/>
      <c r="BQ506" s="139"/>
      <c r="BR506" s="139"/>
      <c r="BS506" s="139"/>
      <c r="BT506" s="139"/>
      <c r="BU506" s="139"/>
      <c r="BV506" s="139"/>
      <c r="BW506" s="139"/>
      <c r="BY506" s="140"/>
      <c r="BZ506" s="141"/>
      <c r="CA506" s="142"/>
      <c r="CB506" s="138"/>
      <c r="CC506" s="143"/>
    </row>
    <row r="507" spans="1:81" s="137" customFormat="1" ht="12" customHeight="1">
      <c r="A507" s="360">
        <v>171</v>
      </c>
      <c r="B507" s="178" t="s">
        <v>782</v>
      </c>
      <c r="C507" s="415">
        <v>590.20000000000005</v>
      </c>
      <c r="D507" s="370"/>
      <c r="E507" s="356"/>
      <c r="F507" s="356"/>
      <c r="G507" s="362">
        <f>ROUND(H507+U507+X507+Z507+AB507+AD507+AF507+AH507+AI507+AJ507+AK507+AL507,2)</f>
        <v>2135453.09</v>
      </c>
      <c r="H507" s="356">
        <f>I507+K507+M507+O507+Q507+S507</f>
        <v>0</v>
      </c>
      <c r="I507" s="365">
        <v>0</v>
      </c>
      <c r="J507" s="365">
        <v>0</v>
      </c>
      <c r="K507" s="365">
        <v>0</v>
      </c>
      <c r="L507" s="365">
        <v>0</v>
      </c>
      <c r="M507" s="365">
        <v>0</v>
      </c>
      <c r="N507" s="356">
        <v>0</v>
      </c>
      <c r="O507" s="356">
        <v>0</v>
      </c>
      <c r="P507" s="356">
        <v>0</v>
      </c>
      <c r="Q507" s="356">
        <v>0</v>
      </c>
      <c r="R507" s="356">
        <v>0</v>
      </c>
      <c r="S507" s="356">
        <v>0</v>
      </c>
      <c r="T507" s="366">
        <v>0</v>
      </c>
      <c r="U507" s="356">
        <v>0</v>
      </c>
      <c r="V507" s="356" t="s">
        <v>111</v>
      </c>
      <c r="W507" s="356">
        <v>524.67999999999995</v>
      </c>
      <c r="X507" s="356">
        <f t="shared" si="1134"/>
        <v>2039357.7</v>
      </c>
      <c r="Y507" s="177">
        <v>0</v>
      </c>
      <c r="Z507" s="177">
        <v>0</v>
      </c>
      <c r="AA507" s="177">
        <v>0</v>
      </c>
      <c r="AB507" s="177">
        <v>0</v>
      </c>
      <c r="AC507" s="177">
        <v>0</v>
      </c>
      <c r="AD507" s="177">
        <v>0</v>
      </c>
      <c r="AE507" s="177">
        <v>0</v>
      </c>
      <c r="AF507" s="177">
        <v>0</v>
      </c>
      <c r="AG507" s="177">
        <v>0</v>
      </c>
      <c r="AH507" s="177">
        <v>0</v>
      </c>
      <c r="AI507" s="177">
        <v>0</v>
      </c>
      <c r="AJ507" s="177">
        <f t="shared" si="1135"/>
        <v>64063.59</v>
      </c>
      <c r="AK507" s="177">
        <f t="shared" si="1136"/>
        <v>32031.8</v>
      </c>
      <c r="AL507" s="177">
        <v>0</v>
      </c>
      <c r="AN507" s="138"/>
      <c r="AO507" s="138"/>
      <c r="AP507" s="138"/>
      <c r="AQ507" s="138"/>
      <c r="AR507" s="138"/>
      <c r="AS507" s="138"/>
      <c r="AT507" s="138"/>
      <c r="AU507" s="138"/>
      <c r="AV507" s="138"/>
      <c r="AW507" s="138"/>
      <c r="AX507" s="138"/>
      <c r="AY507" s="138"/>
      <c r="AZ507" s="138"/>
      <c r="BA507" s="138"/>
      <c r="BB507" s="138"/>
      <c r="BC507" s="138"/>
      <c r="BD507" s="138"/>
      <c r="BE507" s="138"/>
      <c r="BF507" s="138"/>
      <c r="BG507" s="138"/>
      <c r="BH507" s="138"/>
      <c r="BI507" s="138"/>
      <c r="BJ507" s="138"/>
      <c r="BK507" s="138"/>
      <c r="BL507" s="139"/>
      <c r="BM507" s="139"/>
      <c r="BN507" s="139"/>
      <c r="BO507" s="139"/>
      <c r="BP507" s="139"/>
      <c r="BQ507" s="139"/>
      <c r="BR507" s="139"/>
      <c r="BS507" s="139"/>
      <c r="BT507" s="139"/>
      <c r="BU507" s="139"/>
      <c r="BV507" s="139"/>
      <c r="BW507" s="139"/>
      <c r="BY507" s="140"/>
      <c r="BZ507" s="141"/>
      <c r="CA507" s="142"/>
      <c r="CB507" s="138"/>
      <c r="CC507" s="143"/>
    </row>
    <row r="508" spans="1:81" s="137" customFormat="1" ht="43.5" customHeight="1">
      <c r="A508" s="424" t="s">
        <v>52</v>
      </c>
      <c r="B508" s="424"/>
      <c r="C508" s="425">
        <f>SUM(C507)</f>
        <v>590.20000000000005</v>
      </c>
      <c r="D508" s="426"/>
      <c r="E508" s="425"/>
      <c r="F508" s="425"/>
      <c r="G508" s="425">
        <f>ROUND(SUM(G504:G507),2)</f>
        <v>10562530.939999999</v>
      </c>
      <c r="H508" s="425">
        <f t="shared" ref="H508:S508" si="1137">ROUND(SUM(H504:H507),2)</f>
        <v>0</v>
      </c>
      <c r="I508" s="425">
        <f t="shared" si="1137"/>
        <v>0</v>
      </c>
      <c r="J508" s="425">
        <f t="shared" si="1137"/>
        <v>0</v>
      </c>
      <c r="K508" s="425">
        <f t="shared" si="1137"/>
        <v>0</v>
      </c>
      <c r="L508" s="425">
        <f t="shared" si="1137"/>
        <v>0</v>
      </c>
      <c r="M508" s="425">
        <f t="shared" si="1137"/>
        <v>0</v>
      </c>
      <c r="N508" s="425">
        <f t="shared" si="1137"/>
        <v>0</v>
      </c>
      <c r="O508" s="425">
        <f t="shared" si="1137"/>
        <v>0</v>
      </c>
      <c r="P508" s="425">
        <f t="shared" si="1137"/>
        <v>0</v>
      </c>
      <c r="Q508" s="425">
        <f t="shared" si="1137"/>
        <v>0</v>
      </c>
      <c r="R508" s="425">
        <f t="shared" si="1137"/>
        <v>0</v>
      </c>
      <c r="S508" s="425">
        <f t="shared" si="1137"/>
        <v>0</v>
      </c>
      <c r="T508" s="431">
        <f>SUM(T504:T507)</f>
        <v>0</v>
      </c>
      <c r="U508" s="425">
        <f>SUM(U504:U507)</f>
        <v>0</v>
      </c>
      <c r="V508" s="425" t="s">
        <v>68</v>
      </c>
      <c r="W508" s="425">
        <f>SUM(W504:W507)</f>
        <v>2611.3799999999997</v>
      </c>
      <c r="X508" s="425">
        <f t="shared" ref="X508:AL508" si="1138">SUM(X504:X507)</f>
        <v>10087217.049999999</v>
      </c>
      <c r="Y508" s="425">
        <f t="shared" si="1138"/>
        <v>0</v>
      </c>
      <c r="Z508" s="425">
        <f t="shared" si="1138"/>
        <v>0</v>
      </c>
      <c r="AA508" s="425">
        <f t="shared" si="1138"/>
        <v>0</v>
      </c>
      <c r="AB508" s="425">
        <f t="shared" si="1138"/>
        <v>0</v>
      </c>
      <c r="AC508" s="425">
        <f t="shared" si="1138"/>
        <v>0</v>
      </c>
      <c r="AD508" s="425">
        <f t="shared" si="1138"/>
        <v>0</v>
      </c>
      <c r="AE508" s="425">
        <f t="shared" si="1138"/>
        <v>0</v>
      </c>
      <c r="AF508" s="425">
        <f t="shared" si="1138"/>
        <v>0</v>
      </c>
      <c r="AG508" s="425">
        <f t="shared" si="1138"/>
        <v>0</v>
      </c>
      <c r="AH508" s="425">
        <f t="shared" si="1138"/>
        <v>0</v>
      </c>
      <c r="AI508" s="425">
        <f t="shared" si="1138"/>
        <v>0</v>
      </c>
      <c r="AJ508" s="425">
        <f t="shared" si="1138"/>
        <v>316875.92</v>
      </c>
      <c r="AK508" s="425">
        <f t="shared" si="1138"/>
        <v>158437.96999999997</v>
      </c>
      <c r="AL508" s="425">
        <f t="shared" si="1138"/>
        <v>0</v>
      </c>
      <c r="AN508" s="138"/>
      <c r="AO508" s="138"/>
      <c r="AP508" s="138"/>
      <c r="AQ508" s="138"/>
      <c r="AR508" s="138"/>
      <c r="AS508" s="138"/>
      <c r="AT508" s="138"/>
      <c r="AU508" s="138"/>
      <c r="AV508" s="138"/>
      <c r="AW508" s="138"/>
      <c r="AX508" s="138"/>
      <c r="AY508" s="138"/>
      <c r="AZ508" s="138"/>
      <c r="BA508" s="138"/>
      <c r="BB508" s="138"/>
      <c r="BC508" s="138"/>
      <c r="BD508" s="138"/>
      <c r="BE508" s="138"/>
      <c r="BF508" s="138"/>
      <c r="BG508" s="138"/>
      <c r="BH508" s="138"/>
      <c r="BI508" s="138"/>
      <c r="BJ508" s="138"/>
      <c r="BK508" s="138"/>
      <c r="BL508" s="139"/>
      <c r="BM508" s="139"/>
      <c r="BN508" s="139"/>
      <c r="BO508" s="139"/>
      <c r="BP508" s="139"/>
      <c r="BQ508" s="139"/>
      <c r="BR508" s="139"/>
      <c r="BS508" s="139"/>
      <c r="BT508" s="139"/>
      <c r="BU508" s="139"/>
      <c r="BV508" s="139"/>
      <c r="BW508" s="139"/>
      <c r="BY508" s="140"/>
      <c r="BZ508" s="141"/>
      <c r="CA508" s="142"/>
      <c r="CB508" s="138"/>
      <c r="CC508" s="143"/>
    </row>
    <row r="509" spans="1:81" s="137" customFormat="1" ht="12" customHeight="1">
      <c r="A509" s="428" t="s">
        <v>48</v>
      </c>
      <c r="B509" s="429"/>
      <c r="C509" s="429"/>
      <c r="D509" s="429"/>
      <c r="E509" s="429"/>
      <c r="F509" s="429"/>
      <c r="G509" s="429"/>
      <c r="H509" s="429"/>
      <c r="I509" s="429"/>
      <c r="J509" s="429"/>
      <c r="K509" s="429"/>
      <c r="L509" s="429"/>
      <c r="M509" s="429"/>
      <c r="N509" s="429"/>
      <c r="O509" s="429"/>
      <c r="P509" s="429"/>
      <c r="Q509" s="429"/>
      <c r="R509" s="429"/>
      <c r="S509" s="429"/>
      <c r="T509" s="429"/>
      <c r="U509" s="429"/>
      <c r="V509" s="429"/>
      <c r="W509" s="429"/>
      <c r="X509" s="429"/>
      <c r="Y509" s="429"/>
      <c r="Z509" s="429"/>
      <c r="AA509" s="429"/>
      <c r="AB509" s="429"/>
      <c r="AC509" s="429"/>
      <c r="AD509" s="429"/>
      <c r="AE509" s="429"/>
      <c r="AF509" s="429"/>
      <c r="AG509" s="429"/>
      <c r="AH509" s="429"/>
      <c r="AI509" s="429"/>
      <c r="AJ509" s="429"/>
      <c r="AK509" s="429"/>
      <c r="AL509" s="430"/>
      <c r="AN509" s="138"/>
      <c r="AO509" s="138"/>
      <c r="AP509" s="138"/>
      <c r="AQ509" s="138"/>
      <c r="AR509" s="138"/>
      <c r="AS509" s="138"/>
      <c r="AT509" s="138"/>
      <c r="AU509" s="138"/>
      <c r="AV509" s="138"/>
      <c r="AW509" s="138"/>
      <c r="AX509" s="138"/>
      <c r="AY509" s="138"/>
      <c r="AZ509" s="138"/>
      <c r="BA509" s="138"/>
      <c r="BB509" s="138"/>
      <c r="BC509" s="138"/>
      <c r="BD509" s="138"/>
      <c r="BE509" s="138"/>
      <c r="BF509" s="138"/>
      <c r="BG509" s="138"/>
      <c r="BH509" s="138"/>
      <c r="BI509" s="138"/>
      <c r="BJ509" s="138"/>
      <c r="BK509" s="138"/>
      <c r="BL509" s="139"/>
      <c r="BM509" s="139"/>
      <c r="BN509" s="139"/>
      <c r="BO509" s="139"/>
      <c r="BP509" s="139"/>
      <c r="BQ509" s="139"/>
      <c r="BR509" s="139"/>
      <c r="BS509" s="139"/>
      <c r="BT509" s="139"/>
      <c r="BU509" s="139"/>
      <c r="BV509" s="139"/>
      <c r="BW509" s="139"/>
      <c r="BY509" s="140"/>
      <c r="BZ509" s="141"/>
      <c r="CA509" s="142"/>
      <c r="CB509" s="138"/>
      <c r="CC509" s="143"/>
    </row>
    <row r="510" spans="1:81" s="137" customFormat="1" ht="12" customHeight="1">
      <c r="A510" s="360">
        <v>172</v>
      </c>
      <c r="B510" s="178" t="s">
        <v>760</v>
      </c>
      <c r="C510" s="415">
        <v>590.20000000000005</v>
      </c>
      <c r="D510" s="370"/>
      <c r="E510" s="356"/>
      <c r="F510" s="356"/>
      <c r="G510" s="362">
        <f>ROUND(H510+U510+X510+Z510+AB510+AD510+AF510+AH510+AI510+AJ510+AK510+AL510,2)</f>
        <v>1942100.8</v>
      </c>
      <c r="H510" s="356">
        <f>I510+K510+M510+O510+Q510+S510</f>
        <v>0</v>
      </c>
      <c r="I510" s="365">
        <v>0</v>
      </c>
      <c r="J510" s="365">
        <v>0</v>
      </c>
      <c r="K510" s="365">
        <v>0</v>
      </c>
      <c r="L510" s="365">
        <v>0</v>
      </c>
      <c r="M510" s="365">
        <v>0</v>
      </c>
      <c r="N510" s="356">
        <v>0</v>
      </c>
      <c r="O510" s="356">
        <v>0</v>
      </c>
      <c r="P510" s="356">
        <v>0</v>
      </c>
      <c r="Q510" s="356">
        <v>0</v>
      </c>
      <c r="R510" s="356">
        <v>0</v>
      </c>
      <c r="S510" s="356">
        <v>0</v>
      </c>
      <c r="T510" s="366">
        <v>0</v>
      </c>
      <c r="U510" s="356">
        <v>0</v>
      </c>
      <c r="V510" s="356" t="s">
        <v>112</v>
      </c>
      <c r="W510" s="356">
        <v>480.9</v>
      </c>
      <c r="X510" s="356">
        <f t="shared" ref="X510" si="1139">ROUND(IF(V510="СК",3856.74,3886.86)*W510,2)</f>
        <v>1854706.27</v>
      </c>
      <c r="Y510" s="177">
        <v>0</v>
      </c>
      <c r="Z510" s="177">
        <v>0</v>
      </c>
      <c r="AA510" s="177">
        <v>0</v>
      </c>
      <c r="AB510" s="177">
        <v>0</v>
      </c>
      <c r="AC510" s="177">
        <v>0</v>
      </c>
      <c r="AD510" s="177">
        <v>0</v>
      </c>
      <c r="AE510" s="177">
        <v>0</v>
      </c>
      <c r="AF510" s="177">
        <v>0</v>
      </c>
      <c r="AG510" s="177">
        <v>0</v>
      </c>
      <c r="AH510" s="177">
        <v>0</v>
      </c>
      <c r="AI510" s="177">
        <v>0</v>
      </c>
      <c r="AJ510" s="177">
        <f t="shared" ref="AJ510" si="1140">ROUND(X510/95.5*3,2)</f>
        <v>58263.02</v>
      </c>
      <c r="AK510" s="177">
        <f t="shared" ref="AK510" si="1141">ROUND(X510/95.5*1.5,2)</f>
        <v>29131.51</v>
      </c>
      <c r="AL510" s="177">
        <v>0</v>
      </c>
      <c r="AN510" s="138"/>
      <c r="AO510" s="138"/>
      <c r="AP510" s="138"/>
      <c r="AQ510" s="138"/>
      <c r="AR510" s="138"/>
      <c r="AS510" s="138"/>
      <c r="AT510" s="138"/>
      <c r="AU510" s="138"/>
      <c r="AV510" s="138"/>
      <c r="AW510" s="138"/>
      <c r="AX510" s="138"/>
      <c r="AY510" s="138"/>
      <c r="AZ510" s="138"/>
      <c r="BA510" s="138"/>
      <c r="BB510" s="138"/>
      <c r="BC510" s="138"/>
      <c r="BD510" s="138"/>
      <c r="BE510" s="138"/>
      <c r="BF510" s="138"/>
      <c r="BG510" s="138"/>
      <c r="BH510" s="138"/>
      <c r="BI510" s="138"/>
      <c r="BJ510" s="138"/>
      <c r="BK510" s="138"/>
      <c r="BL510" s="139"/>
      <c r="BM510" s="139"/>
      <c r="BN510" s="139"/>
      <c r="BO510" s="139"/>
      <c r="BP510" s="139"/>
      <c r="BQ510" s="139"/>
      <c r="BR510" s="139"/>
      <c r="BS510" s="139"/>
      <c r="BT510" s="139"/>
      <c r="BU510" s="139"/>
      <c r="BV510" s="139"/>
      <c r="BW510" s="139"/>
      <c r="BY510" s="140"/>
      <c r="BZ510" s="141"/>
      <c r="CA510" s="142"/>
      <c r="CB510" s="138"/>
      <c r="CC510" s="143"/>
    </row>
    <row r="511" spans="1:81" s="137" customFormat="1" ht="43.5" customHeight="1">
      <c r="A511" s="424" t="s">
        <v>978</v>
      </c>
      <c r="B511" s="424"/>
      <c r="C511" s="425" t="e">
        <f>SUM(#REF!)</f>
        <v>#REF!</v>
      </c>
      <c r="D511" s="426"/>
      <c r="E511" s="425"/>
      <c r="F511" s="425"/>
      <c r="G511" s="425">
        <f t="shared" ref="G511:S511" si="1142">ROUND(SUM(G510:G510),2)</f>
        <v>1942100.8</v>
      </c>
      <c r="H511" s="425">
        <f t="shared" si="1142"/>
        <v>0</v>
      </c>
      <c r="I511" s="425">
        <f t="shared" si="1142"/>
        <v>0</v>
      </c>
      <c r="J511" s="425">
        <f t="shared" si="1142"/>
        <v>0</v>
      </c>
      <c r="K511" s="425">
        <f t="shared" si="1142"/>
        <v>0</v>
      </c>
      <c r="L511" s="425">
        <f t="shared" si="1142"/>
        <v>0</v>
      </c>
      <c r="M511" s="425">
        <f t="shared" si="1142"/>
        <v>0</v>
      </c>
      <c r="N511" s="425">
        <f t="shared" si="1142"/>
        <v>0</v>
      </c>
      <c r="O511" s="425">
        <f t="shared" si="1142"/>
        <v>0</v>
      </c>
      <c r="P511" s="425">
        <f t="shared" si="1142"/>
        <v>0</v>
      </c>
      <c r="Q511" s="425">
        <f t="shared" si="1142"/>
        <v>0</v>
      </c>
      <c r="R511" s="425">
        <f t="shared" si="1142"/>
        <v>0</v>
      </c>
      <c r="S511" s="425">
        <f t="shared" si="1142"/>
        <v>0</v>
      </c>
      <c r="T511" s="431">
        <f>SUM(T510:T510)</f>
        <v>0</v>
      </c>
      <c r="U511" s="425">
        <f>SUM(U510:U510)</f>
        <v>0</v>
      </c>
      <c r="V511" s="425" t="s">
        <v>68</v>
      </c>
      <c r="W511" s="425">
        <f t="shared" ref="W511:AL511" si="1143">SUM(W510:W510)</f>
        <v>480.9</v>
      </c>
      <c r="X511" s="425">
        <f t="shared" si="1143"/>
        <v>1854706.27</v>
      </c>
      <c r="Y511" s="425">
        <f t="shared" si="1143"/>
        <v>0</v>
      </c>
      <c r="Z511" s="425">
        <f t="shared" si="1143"/>
        <v>0</v>
      </c>
      <c r="AA511" s="425">
        <f t="shared" si="1143"/>
        <v>0</v>
      </c>
      <c r="AB511" s="425">
        <f t="shared" si="1143"/>
        <v>0</v>
      </c>
      <c r="AC511" s="425">
        <f t="shared" si="1143"/>
        <v>0</v>
      </c>
      <c r="AD511" s="425">
        <f t="shared" si="1143"/>
        <v>0</v>
      </c>
      <c r="AE511" s="425">
        <f t="shared" si="1143"/>
        <v>0</v>
      </c>
      <c r="AF511" s="425">
        <f t="shared" si="1143"/>
        <v>0</v>
      </c>
      <c r="AG511" s="425">
        <f t="shared" si="1143"/>
        <v>0</v>
      </c>
      <c r="AH511" s="425">
        <f t="shared" si="1143"/>
        <v>0</v>
      </c>
      <c r="AI511" s="425">
        <f t="shared" si="1143"/>
        <v>0</v>
      </c>
      <c r="AJ511" s="425">
        <f t="shared" si="1143"/>
        <v>58263.02</v>
      </c>
      <c r="AK511" s="425">
        <f t="shared" si="1143"/>
        <v>29131.51</v>
      </c>
      <c r="AL511" s="425">
        <f t="shared" si="1143"/>
        <v>0</v>
      </c>
      <c r="AN511" s="138"/>
      <c r="AO511" s="138"/>
      <c r="AP511" s="138"/>
      <c r="AQ511" s="138"/>
      <c r="AR511" s="138"/>
      <c r="AS511" s="138"/>
      <c r="AT511" s="138"/>
      <c r="AU511" s="138"/>
      <c r="AV511" s="138"/>
      <c r="AW511" s="138"/>
      <c r="AX511" s="138"/>
      <c r="AY511" s="138"/>
      <c r="AZ511" s="138"/>
      <c r="BA511" s="138"/>
      <c r="BB511" s="138"/>
      <c r="BC511" s="138"/>
      <c r="BD511" s="138"/>
      <c r="BE511" s="138"/>
      <c r="BF511" s="138"/>
      <c r="BG511" s="138"/>
      <c r="BH511" s="138"/>
      <c r="BI511" s="138"/>
      <c r="BJ511" s="138"/>
      <c r="BK511" s="138"/>
      <c r="BL511" s="139"/>
      <c r="BM511" s="139"/>
      <c r="BN511" s="139"/>
      <c r="BO511" s="139"/>
      <c r="BP511" s="139"/>
      <c r="BQ511" s="139"/>
      <c r="BR511" s="139"/>
      <c r="BS511" s="139"/>
      <c r="BT511" s="139"/>
      <c r="BU511" s="139"/>
      <c r="BV511" s="139"/>
      <c r="BW511" s="139"/>
      <c r="BY511" s="140"/>
      <c r="BZ511" s="141"/>
      <c r="CA511" s="142"/>
      <c r="CB511" s="138"/>
      <c r="CC511" s="143"/>
    </row>
    <row r="512" spans="1:81" s="137" customFormat="1" ht="12" customHeight="1">
      <c r="A512" s="428" t="s">
        <v>49</v>
      </c>
      <c r="B512" s="429"/>
      <c r="C512" s="429"/>
      <c r="D512" s="429"/>
      <c r="E512" s="429"/>
      <c r="F512" s="429"/>
      <c r="G512" s="429"/>
      <c r="H512" s="429"/>
      <c r="I512" s="429"/>
      <c r="J512" s="429"/>
      <c r="K512" s="429"/>
      <c r="L512" s="429"/>
      <c r="M512" s="429"/>
      <c r="N512" s="429"/>
      <c r="O512" s="429"/>
      <c r="P512" s="429"/>
      <c r="Q512" s="429"/>
      <c r="R512" s="429"/>
      <c r="S512" s="429"/>
      <c r="T512" s="429"/>
      <c r="U512" s="429"/>
      <c r="V512" s="429"/>
      <c r="W512" s="429"/>
      <c r="X512" s="429"/>
      <c r="Y512" s="429"/>
      <c r="Z512" s="429"/>
      <c r="AA512" s="429"/>
      <c r="AB512" s="429"/>
      <c r="AC512" s="429"/>
      <c r="AD512" s="429"/>
      <c r="AE512" s="429"/>
      <c r="AF512" s="429"/>
      <c r="AG512" s="429"/>
      <c r="AH512" s="429"/>
      <c r="AI512" s="429"/>
      <c r="AJ512" s="429"/>
      <c r="AK512" s="429"/>
      <c r="AL512" s="430"/>
      <c r="AN512" s="138"/>
      <c r="AO512" s="138"/>
      <c r="AP512" s="138"/>
      <c r="AQ512" s="138"/>
      <c r="AR512" s="138"/>
      <c r="AS512" s="138"/>
      <c r="AT512" s="138"/>
      <c r="AU512" s="138"/>
      <c r="AV512" s="138"/>
      <c r="AW512" s="138"/>
      <c r="AX512" s="138"/>
      <c r="AY512" s="138"/>
      <c r="AZ512" s="138"/>
      <c r="BA512" s="138"/>
      <c r="BB512" s="138"/>
      <c r="BC512" s="138"/>
      <c r="BD512" s="138"/>
      <c r="BE512" s="138"/>
      <c r="BF512" s="138"/>
      <c r="BG512" s="138"/>
      <c r="BH512" s="138"/>
      <c r="BI512" s="138"/>
      <c r="BJ512" s="138"/>
      <c r="BK512" s="138"/>
      <c r="BL512" s="139"/>
      <c r="BM512" s="139"/>
      <c r="BN512" s="139"/>
      <c r="BO512" s="139"/>
      <c r="BP512" s="139"/>
      <c r="BQ512" s="139"/>
      <c r="BR512" s="139"/>
      <c r="BS512" s="139"/>
      <c r="BT512" s="139"/>
      <c r="BU512" s="139"/>
      <c r="BV512" s="139"/>
      <c r="BW512" s="139"/>
      <c r="BY512" s="140"/>
      <c r="BZ512" s="141"/>
      <c r="CA512" s="142"/>
      <c r="CB512" s="138"/>
      <c r="CC512" s="143"/>
    </row>
    <row r="513" spans="1:81" s="137" customFormat="1" ht="12" customHeight="1">
      <c r="A513" s="360">
        <v>173</v>
      </c>
      <c r="B513" s="432" t="s">
        <v>767</v>
      </c>
      <c r="C513" s="415"/>
      <c r="D513" s="370"/>
      <c r="E513" s="356"/>
      <c r="F513" s="356"/>
      <c r="G513" s="362">
        <f t="shared" ref="G513:G517" si="1144">ROUND(H513+U513+X513+Z513+AB513+AD513+AF513+AH513+AI513+AJ513+AK513+AL513,2)</f>
        <v>1549157.55</v>
      </c>
      <c r="H513" s="356">
        <f t="shared" ref="H513:H517" si="1145">I513+K513+M513+O513+Q513+S513</f>
        <v>0</v>
      </c>
      <c r="I513" s="365">
        <v>0</v>
      </c>
      <c r="J513" s="365">
        <v>0</v>
      </c>
      <c r="K513" s="365">
        <v>0</v>
      </c>
      <c r="L513" s="365">
        <v>0</v>
      </c>
      <c r="M513" s="365">
        <v>0</v>
      </c>
      <c r="N513" s="356">
        <v>0</v>
      </c>
      <c r="O513" s="356">
        <v>0</v>
      </c>
      <c r="P513" s="356">
        <v>0</v>
      </c>
      <c r="Q513" s="356">
        <v>0</v>
      </c>
      <c r="R513" s="356">
        <v>0</v>
      </c>
      <c r="S513" s="356">
        <v>0</v>
      </c>
      <c r="T513" s="366">
        <v>0</v>
      </c>
      <c r="U513" s="356">
        <v>0</v>
      </c>
      <c r="V513" s="356" t="s">
        <v>112</v>
      </c>
      <c r="W513" s="356">
        <v>383.6</v>
      </c>
      <c r="X513" s="356">
        <f t="shared" ref="X513:X517" si="1146">ROUND(IF(V513="СК",3856.74,3886.86)*W513,2)</f>
        <v>1479445.46</v>
      </c>
      <c r="Y513" s="177">
        <v>0</v>
      </c>
      <c r="Z513" s="177">
        <v>0</v>
      </c>
      <c r="AA513" s="177">
        <v>0</v>
      </c>
      <c r="AB513" s="177">
        <v>0</v>
      </c>
      <c r="AC513" s="177">
        <v>0</v>
      </c>
      <c r="AD513" s="177">
        <v>0</v>
      </c>
      <c r="AE513" s="177">
        <v>0</v>
      </c>
      <c r="AF513" s="177">
        <v>0</v>
      </c>
      <c r="AG513" s="177">
        <v>0</v>
      </c>
      <c r="AH513" s="177">
        <v>0</v>
      </c>
      <c r="AI513" s="177">
        <v>0</v>
      </c>
      <c r="AJ513" s="177">
        <f t="shared" ref="AJ513:AJ517" si="1147">ROUND(X513/95.5*3,2)</f>
        <v>46474.73</v>
      </c>
      <c r="AK513" s="177">
        <f t="shared" ref="AK513:AK517" si="1148">ROUND(X513/95.5*1.5,2)</f>
        <v>23237.360000000001</v>
      </c>
      <c r="AL513" s="177">
        <v>0</v>
      </c>
      <c r="AN513" s="138"/>
      <c r="AO513" s="138"/>
      <c r="AP513" s="138"/>
      <c r="AQ513" s="138"/>
      <c r="AR513" s="138"/>
      <c r="AS513" s="138"/>
      <c r="AT513" s="138"/>
      <c r="AU513" s="138"/>
      <c r="AV513" s="138"/>
      <c r="AW513" s="138"/>
      <c r="AX513" s="138"/>
      <c r="AY513" s="138"/>
      <c r="AZ513" s="138"/>
      <c r="BA513" s="138"/>
      <c r="BB513" s="138"/>
      <c r="BC513" s="138"/>
      <c r="BD513" s="138"/>
      <c r="BE513" s="138"/>
      <c r="BF513" s="138"/>
      <c r="BG513" s="138"/>
      <c r="BH513" s="138"/>
      <c r="BI513" s="138"/>
      <c r="BJ513" s="138"/>
      <c r="BK513" s="138"/>
      <c r="BL513" s="139"/>
      <c r="BM513" s="139"/>
      <c r="BN513" s="139"/>
      <c r="BO513" s="139"/>
      <c r="BP513" s="139"/>
      <c r="BQ513" s="139"/>
      <c r="BR513" s="139"/>
      <c r="BS513" s="139"/>
      <c r="BT513" s="139"/>
      <c r="BU513" s="139"/>
      <c r="BV513" s="139"/>
      <c r="BW513" s="139"/>
      <c r="BY513" s="140"/>
      <c r="BZ513" s="141"/>
      <c r="CA513" s="142"/>
      <c r="CB513" s="138"/>
      <c r="CC513" s="143"/>
    </row>
    <row r="514" spans="1:81" s="137" customFormat="1" ht="12" customHeight="1">
      <c r="A514" s="360">
        <v>174</v>
      </c>
      <c r="B514" s="432" t="s">
        <v>768</v>
      </c>
      <c r="C514" s="415"/>
      <c r="D514" s="370"/>
      <c r="E514" s="356"/>
      <c r="F514" s="356"/>
      <c r="G514" s="362">
        <f t="shared" si="1144"/>
        <v>2556352.27</v>
      </c>
      <c r="H514" s="356">
        <f t="shared" si="1145"/>
        <v>0</v>
      </c>
      <c r="I514" s="365">
        <v>0</v>
      </c>
      <c r="J514" s="365">
        <v>0</v>
      </c>
      <c r="K514" s="365">
        <v>0</v>
      </c>
      <c r="L514" s="365">
        <v>0</v>
      </c>
      <c r="M514" s="365">
        <v>0</v>
      </c>
      <c r="N514" s="356">
        <v>0</v>
      </c>
      <c r="O514" s="356">
        <v>0</v>
      </c>
      <c r="P514" s="356">
        <v>0</v>
      </c>
      <c r="Q514" s="356">
        <v>0</v>
      </c>
      <c r="R514" s="356">
        <v>0</v>
      </c>
      <c r="S514" s="356">
        <v>0</v>
      </c>
      <c r="T514" s="366">
        <v>0</v>
      </c>
      <c r="U514" s="356">
        <v>0</v>
      </c>
      <c r="V514" s="356" t="s">
        <v>112</v>
      </c>
      <c r="W514" s="356">
        <v>633</v>
      </c>
      <c r="X514" s="356">
        <f t="shared" si="1146"/>
        <v>2441316.42</v>
      </c>
      <c r="Y514" s="177">
        <v>0</v>
      </c>
      <c r="Z514" s="177">
        <v>0</v>
      </c>
      <c r="AA514" s="177">
        <v>0</v>
      </c>
      <c r="AB514" s="177">
        <v>0</v>
      </c>
      <c r="AC514" s="177">
        <v>0</v>
      </c>
      <c r="AD514" s="177">
        <v>0</v>
      </c>
      <c r="AE514" s="177">
        <v>0</v>
      </c>
      <c r="AF514" s="177">
        <v>0</v>
      </c>
      <c r="AG514" s="177">
        <v>0</v>
      </c>
      <c r="AH514" s="177">
        <v>0</v>
      </c>
      <c r="AI514" s="177">
        <v>0</v>
      </c>
      <c r="AJ514" s="177">
        <f t="shared" si="1147"/>
        <v>76690.570000000007</v>
      </c>
      <c r="AK514" s="177">
        <f t="shared" si="1148"/>
        <v>38345.279999999999</v>
      </c>
      <c r="AL514" s="177">
        <v>0</v>
      </c>
      <c r="AN514" s="138"/>
      <c r="AO514" s="138"/>
      <c r="AP514" s="138"/>
      <c r="AQ514" s="138"/>
      <c r="AR514" s="138"/>
      <c r="AS514" s="138"/>
      <c r="AT514" s="138"/>
      <c r="AU514" s="138"/>
      <c r="AV514" s="138"/>
      <c r="AW514" s="138"/>
      <c r="AX514" s="138"/>
      <c r="AY514" s="138"/>
      <c r="AZ514" s="138"/>
      <c r="BA514" s="138"/>
      <c r="BB514" s="138"/>
      <c r="BC514" s="138"/>
      <c r="BD514" s="138"/>
      <c r="BE514" s="138"/>
      <c r="BF514" s="138"/>
      <c r="BG514" s="138"/>
      <c r="BH514" s="138"/>
      <c r="BI514" s="138"/>
      <c r="BJ514" s="138"/>
      <c r="BK514" s="138"/>
      <c r="BL514" s="139"/>
      <c r="BM514" s="139"/>
      <c r="BN514" s="139"/>
      <c r="BO514" s="139"/>
      <c r="BP514" s="139"/>
      <c r="BQ514" s="139"/>
      <c r="BR514" s="139"/>
      <c r="BS514" s="139"/>
      <c r="BT514" s="139"/>
      <c r="BU514" s="139"/>
      <c r="BV514" s="139"/>
      <c r="BW514" s="139"/>
      <c r="BY514" s="140"/>
      <c r="BZ514" s="141"/>
      <c r="CA514" s="142"/>
      <c r="CB514" s="138"/>
      <c r="CC514" s="143"/>
    </row>
    <row r="515" spans="1:81" s="137" customFormat="1" ht="12" customHeight="1">
      <c r="A515" s="360">
        <v>175</v>
      </c>
      <c r="B515" s="432" t="s">
        <v>769</v>
      </c>
      <c r="C515" s="415"/>
      <c r="D515" s="370"/>
      <c r="E515" s="356"/>
      <c r="F515" s="356"/>
      <c r="G515" s="362">
        <f t="shared" si="1144"/>
        <v>1828619.76</v>
      </c>
      <c r="H515" s="356">
        <f t="shared" si="1145"/>
        <v>0</v>
      </c>
      <c r="I515" s="365">
        <v>0</v>
      </c>
      <c r="J515" s="365">
        <v>0</v>
      </c>
      <c r="K515" s="365">
        <v>0</v>
      </c>
      <c r="L515" s="365">
        <v>0</v>
      </c>
      <c r="M515" s="365">
        <v>0</v>
      </c>
      <c r="N515" s="356">
        <v>0</v>
      </c>
      <c r="O515" s="356">
        <v>0</v>
      </c>
      <c r="P515" s="356">
        <v>0</v>
      </c>
      <c r="Q515" s="356">
        <v>0</v>
      </c>
      <c r="R515" s="356">
        <v>0</v>
      </c>
      <c r="S515" s="356">
        <v>0</v>
      </c>
      <c r="T515" s="366">
        <v>0</v>
      </c>
      <c r="U515" s="356">
        <v>0</v>
      </c>
      <c r="V515" s="356" t="s">
        <v>112</v>
      </c>
      <c r="W515" s="356">
        <v>452.8</v>
      </c>
      <c r="X515" s="356">
        <f t="shared" si="1146"/>
        <v>1746331.87</v>
      </c>
      <c r="Y515" s="177">
        <v>0</v>
      </c>
      <c r="Z515" s="177">
        <v>0</v>
      </c>
      <c r="AA515" s="177">
        <v>0</v>
      </c>
      <c r="AB515" s="177">
        <v>0</v>
      </c>
      <c r="AC515" s="177">
        <v>0</v>
      </c>
      <c r="AD515" s="177">
        <v>0</v>
      </c>
      <c r="AE515" s="177">
        <v>0</v>
      </c>
      <c r="AF515" s="177">
        <v>0</v>
      </c>
      <c r="AG515" s="177">
        <v>0</v>
      </c>
      <c r="AH515" s="177">
        <v>0</v>
      </c>
      <c r="AI515" s="177">
        <v>0</v>
      </c>
      <c r="AJ515" s="177">
        <f t="shared" si="1147"/>
        <v>54858.59</v>
      </c>
      <c r="AK515" s="177">
        <f t="shared" si="1148"/>
        <v>27429.3</v>
      </c>
      <c r="AL515" s="177">
        <v>0</v>
      </c>
      <c r="AN515" s="138"/>
      <c r="AO515" s="138"/>
      <c r="AP515" s="138"/>
      <c r="AQ515" s="138"/>
      <c r="AR515" s="138"/>
      <c r="AS515" s="138"/>
      <c r="AT515" s="138"/>
      <c r="AU515" s="138"/>
      <c r="AV515" s="138"/>
      <c r="AW515" s="138"/>
      <c r="AX515" s="138"/>
      <c r="AY515" s="138"/>
      <c r="AZ515" s="138"/>
      <c r="BA515" s="138"/>
      <c r="BB515" s="138"/>
      <c r="BC515" s="138"/>
      <c r="BD515" s="138"/>
      <c r="BE515" s="138"/>
      <c r="BF515" s="138"/>
      <c r="BG515" s="138"/>
      <c r="BH515" s="138"/>
      <c r="BI515" s="138"/>
      <c r="BJ515" s="138"/>
      <c r="BK515" s="138"/>
      <c r="BL515" s="139"/>
      <c r="BM515" s="139"/>
      <c r="BN515" s="139"/>
      <c r="BO515" s="139"/>
      <c r="BP515" s="139"/>
      <c r="BQ515" s="139"/>
      <c r="BR515" s="139"/>
      <c r="BS515" s="139"/>
      <c r="BT515" s="139"/>
      <c r="BU515" s="139"/>
      <c r="BV515" s="139"/>
      <c r="BW515" s="139"/>
      <c r="BY515" s="140"/>
      <c r="BZ515" s="141"/>
      <c r="CA515" s="142"/>
      <c r="CB515" s="138"/>
      <c r="CC515" s="143"/>
    </row>
    <row r="516" spans="1:81" s="137" customFormat="1" ht="12" customHeight="1">
      <c r="A516" s="360">
        <v>176</v>
      </c>
      <c r="B516" s="432" t="s">
        <v>770</v>
      </c>
      <c r="C516" s="415"/>
      <c r="D516" s="370"/>
      <c r="E516" s="356"/>
      <c r="F516" s="356"/>
      <c r="G516" s="362">
        <f t="shared" si="1144"/>
        <v>2522429.11</v>
      </c>
      <c r="H516" s="356">
        <f t="shared" si="1145"/>
        <v>0</v>
      </c>
      <c r="I516" s="365">
        <v>0</v>
      </c>
      <c r="J516" s="365">
        <v>0</v>
      </c>
      <c r="K516" s="365">
        <v>0</v>
      </c>
      <c r="L516" s="365">
        <v>0</v>
      </c>
      <c r="M516" s="365">
        <v>0</v>
      </c>
      <c r="N516" s="356">
        <v>0</v>
      </c>
      <c r="O516" s="356">
        <v>0</v>
      </c>
      <c r="P516" s="356">
        <v>0</v>
      </c>
      <c r="Q516" s="356">
        <v>0</v>
      </c>
      <c r="R516" s="356">
        <v>0</v>
      </c>
      <c r="S516" s="356">
        <v>0</v>
      </c>
      <c r="T516" s="366">
        <v>0</v>
      </c>
      <c r="U516" s="356">
        <v>0</v>
      </c>
      <c r="V516" s="356" t="s">
        <v>112</v>
      </c>
      <c r="W516" s="356">
        <v>624.6</v>
      </c>
      <c r="X516" s="356">
        <f t="shared" si="1146"/>
        <v>2408919.7999999998</v>
      </c>
      <c r="Y516" s="177">
        <v>0</v>
      </c>
      <c r="Z516" s="177">
        <v>0</v>
      </c>
      <c r="AA516" s="177">
        <v>0</v>
      </c>
      <c r="AB516" s="177">
        <v>0</v>
      </c>
      <c r="AC516" s="177">
        <v>0</v>
      </c>
      <c r="AD516" s="177">
        <v>0</v>
      </c>
      <c r="AE516" s="177">
        <v>0</v>
      </c>
      <c r="AF516" s="177">
        <v>0</v>
      </c>
      <c r="AG516" s="177">
        <v>0</v>
      </c>
      <c r="AH516" s="177">
        <v>0</v>
      </c>
      <c r="AI516" s="177">
        <v>0</v>
      </c>
      <c r="AJ516" s="177">
        <f t="shared" si="1147"/>
        <v>75672.87</v>
      </c>
      <c r="AK516" s="177">
        <f t="shared" si="1148"/>
        <v>37836.44</v>
      </c>
      <c r="AL516" s="177">
        <v>0</v>
      </c>
      <c r="AN516" s="138"/>
      <c r="AO516" s="138"/>
      <c r="AP516" s="138"/>
      <c r="AQ516" s="138"/>
      <c r="AR516" s="138"/>
      <c r="AS516" s="138"/>
      <c r="AT516" s="138"/>
      <c r="AU516" s="138"/>
      <c r="AV516" s="138"/>
      <c r="AW516" s="138"/>
      <c r="AX516" s="138"/>
      <c r="AY516" s="138"/>
      <c r="AZ516" s="138"/>
      <c r="BA516" s="138"/>
      <c r="BB516" s="138"/>
      <c r="BC516" s="138"/>
      <c r="BD516" s="138"/>
      <c r="BE516" s="138"/>
      <c r="BF516" s="138"/>
      <c r="BG516" s="138"/>
      <c r="BH516" s="138"/>
      <c r="BI516" s="138"/>
      <c r="BJ516" s="138"/>
      <c r="BK516" s="138"/>
      <c r="BL516" s="139"/>
      <c r="BM516" s="139"/>
      <c r="BN516" s="139"/>
      <c r="BO516" s="139"/>
      <c r="BP516" s="139"/>
      <c r="BQ516" s="139"/>
      <c r="BR516" s="139"/>
      <c r="BS516" s="139"/>
      <c r="BT516" s="139"/>
      <c r="BU516" s="139"/>
      <c r="BV516" s="139"/>
      <c r="BW516" s="139"/>
      <c r="BY516" s="140"/>
      <c r="BZ516" s="141"/>
      <c r="CA516" s="142"/>
      <c r="CB516" s="138"/>
      <c r="CC516" s="143"/>
    </row>
    <row r="517" spans="1:81" s="137" customFormat="1" ht="12" customHeight="1">
      <c r="A517" s="360">
        <v>177</v>
      </c>
      <c r="B517" s="432" t="s">
        <v>775</v>
      </c>
      <c r="C517" s="415"/>
      <c r="D517" s="370"/>
      <c r="E517" s="356"/>
      <c r="F517" s="356"/>
      <c r="G517" s="362">
        <f t="shared" si="1144"/>
        <v>2322120.94</v>
      </c>
      <c r="H517" s="356">
        <f t="shared" si="1145"/>
        <v>0</v>
      </c>
      <c r="I517" s="365">
        <v>0</v>
      </c>
      <c r="J517" s="365">
        <v>0</v>
      </c>
      <c r="K517" s="365">
        <v>0</v>
      </c>
      <c r="L517" s="365">
        <v>0</v>
      </c>
      <c r="M517" s="365">
        <v>0</v>
      </c>
      <c r="N517" s="356">
        <v>0</v>
      </c>
      <c r="O517" s="356">
        <v>0</v>
      </c>
      <c r="P517" s="356">
        <v>0</v>
      </c>
      <c r="Q517" s="356">
        <v>0</v>
      </c>
      <c r="R517" s="356">
        <v>0</v>
      </c>
      <c r="S517" s="356">
        <v>0</v>
      </c>
      <c r="T517" s="366">
        <v>0</v>
      </c>
      <c r="U517" s="356">
        <v>0</v>
      </c>
      <c r="V517" s="356" t="s">
        <v>112</v>
      </c>
      <c r="W517" s="356">
        <v>575</v>
      </c>
      <c r="X517" s="356">
        <f t="shared" si="1146"/>
        <v>2217625.5</v>
      </c>
      <c r="Y517" s="177">
        <v>0</v>
      </c>
      <c r="Z517" s="177">
        <v>0</v>
      </c>
      <c r="AA517" s="177">
        <v>0</v>
      </c>
      <c r="AB517" s="177">
        <v>0</v>
      </c>
      <c r="AC517" s="177">
        <v>0</v>
      </c>
      <c r="AD517" s="177">
        <v>0</v>
      </c>
      <c r="AE517" s="177">
        <v>0</v>
      </c>
      <c r="AF517" s="177">
        <v>0</v>
      </c>
      <c r="AG517" s="177">
        <v>0</v>
      </c>
      <c r="AH517" s="177">
        <v>0</v>
      </c>
      <c r="AI517" s="177">
        <v>0</v>
      </c>
      <c r="AJ517" s="177">
        <f t="shared" si="1147"/>
        <v>69663.63</v>
      </c>
      <c r="AK517" s="177">
        <f t="shared" si="1148"/>
        <v>34831.81</v>
      </c>
      <c r="AL517" s="177">
        <v>0</v>
      </c>
      <c r="AN517" s="138"/>
      <c r="AO517" s="138"/>
      <c r="AP517" s="138"/>
      <c r="AQ517" s="138"/>
      <c r="AR517" s="138"/>
      <c r="AS517" s="138"/>
      <c r="AT517" s="138"/>
      <c r="AU517" s="138"/>
      <c r="AV517" s="138"/>
      <c r="AW517" s="138"/>
      <c r="AX517" s="138"/>
      <c r="AY517" s="138"/>
      <c r="AZ517" s="138"/>
      <c r="BA517" s="138"/>
      <c r="BB517" s="138"/>
      <c r="BC517" s="138"/>
      <c r="BD517" s="138"/>
      <c r="BE517" s="138"/>
      <c r="BF517" s="138"/>
      <c r="BG517" s="138"/>
      <c r="BH517" s="138"/>
      <c r="BI517" s="138"/>
      <c r="BJ517" s="138"/>
      <c r="BK517" s="138"/>
      <c r="BL517" s="139"/>
      <c r="BM517" s="139"/>
      <c r="BN517" s="139"/>
      <c r="BO517" s="139"/>
      <c r="BP517" s="139"/>
      <c r="BQ517" s="139"/>
      <c r="BR517" s="139"/>
      <c r="BS517" s="139"/>
      <c r="BT517" s="139"/>
      <c r="BU517" s="139"/>
      <c r="BV517" s="139"/>
      <c r="BW517" s="139"/>
      <c r="BY517" s="140"/>
      <c r="BZ517" s="141"/>
      <c r="CA517" s="142"/>
      <c r="CB517" s="138"/>
      <c r="CC517" s="143"/>
    </row>
    <row r="518" spans="1:81" s="137" customFormat="1" ht="36.75" customHeight="1">
      <c r="A518" s="424" t="s">
        <v>54</v>
      </c>
      <c r="B518" s="424"/>
      <c r="C518" s="425" t="e">
        <f>SUM(#REF!)</f>
        <v>#REF!</v>
      </c>
      <c r="D518" s="426"/>
      <c r="E518" s="425"/>
      <c r="F518" s="425"/>
      <c r="G518" s="425">
        <f>SUM(G513:G517)</f>
        <v>10778679.629999999</v>
      </c>
      <c r="H518" s="425">
        <f t="shared" ref="H518:U518" si="1149">SUM(H513:H517)</f>
        <v>0</v>
      </c>
      <c r="I518" s="425">
        <f t="shared" si="1149"/>
        <v>0</v>
      </c>
      <c r="J518" s="425">
        <f t="shared" si="1149"/>
        <v>0</v>
      </c>
      <c r="K518" s="425">
        <f t="shared" si="1149"/>
        <v>0</v>
      </c>
      <c r="L518" s="425">
        <f t="shared" si="1149"/>
        <v>0</v>
      </c>
      <c r="M518" s="425">
        <f t="shared" si="1149"/>
        <v>0</v>
      </c>
      <c r="N518" s="425">
        <f t="shared" si="1149"/>
        <v>0</v>
      </c>
      <c r="O518" s="425">
        <f t="shared" si="1149"/>
        <v>0</v>
      </c>
      <c r="P518" s="425">
        <f t="shared" si="1149"/>
        <v>0</v>
      </c>
      <c r="Q518" s="425">
        <f t="shared" si="1149"/>
        <v>0</v>
      </c>
      <c r="R518" s="425">
        <f t="shared" si="1149"/>
        <v>0</v>
      </c>
      <c r="S518" s="425">
        <f t="shared" si="1149"/>
        <v>0</v>
      </c>
      <c r="T518" s="427">
        <f t="shared" si="1149"/>
        <v>0</v>
      </c>
      <c r="U518" s="425">
        <f t="shared" si="1149"/>
        <v>0</v>
      </c>
      <c r="V518" s="425" t="s">
        <v>68</v>
      </c>
      <c r="W518" s="425">
        <f>SUM(W513:W517)</f>
        <v>2669</v>
      </c>
      <c r="X518" s="425">
        <f t="shared" ref="X518:AL518" si="1150">SUM(X513:X517)</f>
        <v>10293639.050000001</v>
      </c>
      <c r="Y518" s="425">
        <f t="shared" si="1150"/>
        <v>0</v>
      </c>
      <c r="Z518" s="425">
        <f t="shared" si="1150"/>
        <v>0</v>
      </c>
      <c r="AA518" s="425">
        <f t="shared" si="1150"/>
        <v>0</v>
      </c>
      <c r="AB518" s="425">
        <f t="shared" si="1150"/>
        <v>0</v>
      </c>
      <c r="AC518" s="425">
        <f t="shared" si="1150"/>
        <v>0</v>
      </c>
      <c r="AD518" s="425">
        <f t="shared" si="1150"/>
        <v>0</v>
      </c>
      <c r="AE518" s="425">
        <f t="shared" si="1150"/>
        <v>0</v>
      </c>
      <c r="AF518" s="425">
        <f t="shared" si="1150"/>
        <v>0</v>
      </c>
      <c r="AG518" s="425">
        <f t="shared" si="1150"/>
        <v>0</v>
      </c>
      <c r="AH518" s="425">
        <f t="shared" si="1150"/>
        <v>0</v>
      </c>
      <c r="AI518" s="425">
        <f t="shared" si="1150"/>
        <v>0</v>
      </c>
      <c r="AJ518" s="425">
        <f t="shared" si="1150"/>
        <v>323360.39</v>
      </c>
      <c r="AK518" s="425">
        <f t="shared" si="1150"/>
        <v>161680.19</v>
      </c>
      <c r="AL518" s="425">
        <f t="shared" si="1150"/>
        <v>0</v>
      </c>
      <c r="AN518" s="138"/>
      <c r="AO518" s="138"/>
      <c r="AP518" s="138"/>
      <c r="AQ518" s="138"/>
      <c r="AR518" s="138"/>
      <c r="AS518" s="138"/>
      <c r="AT518" s="138"/>
      <c r="AU518" s="138"/>
      <c r="AV518" s="138"/>
      <c r="AW518" s="138"/>
      <c r="AX518" s="138"/>
      <c r="AY518" s="138"/>
      <c r="AZ518" s="138"/>
      <c r="BA518" s="138"/>
      <c r="BB518" s="138"/>
      <c r="BC518" s="138"/>
      <c r="BD518" s="138"/>
      <c r="BE518" s="138"/>
      <c r="BF518" s="138"/>
      <c r="BG518" s="138"/>
      <c r="BH518" s="138"/>
      <c r="BI518" s="138"/>
      <c r="BJ518" s="138"/>
      <c r="BK518" s="138"/>
      <c r="BL518" s="139"/>
      <c r="BM518" s="139"/>
      <c r="BN518" s="139"/>
      <c r="BO518" s="139"/>
      <c r="BP518" s="139"/>
      <c r="BQ518" s="139"/>
      <c r="BR518" s="139"/>
      <c r="BS518" s="139"/>
      <c r="BT518" s="139"/>
      <c r="BU518" s="139"/>
      <c r="BV518" s="139"/>
      <c r="BW518" s="139"/>
      <c r="BY518" s="140"/>
      <c r="BZ518" s="141"/>
      <c r="CA518" s="142"/>
      <c r="CB518" s="138"/>
      <c r="CC518" s="143"/>
    </row>
    <row r="519" spans="1:81" s="137" customFormat="1" ht="12" customHeight="1">
      <c r="A519" s="428" t="s">
        <v>51</v>
      </c>
      <c r="B519" s="429"/>
      <c r="C519" s="429"/>
      <c r="D519" s="429"/>
      <c r="E519" s="429"/>
      <c r="F519" s="429"/>
      <c r="G519" s="429"/>
      <c r="H519" s="429"/>
      <c r="I519" s="429"/>
      <c r="J519" s="429"/>
      <c r="K519" s="429"/>
      <c r="L519" s="429"/>
      <c r="M519" s="429"/>
      <c r="N519" s="429"/>
      <c r="O519" s="429"/>
      <c r="P519" s="429"/>
      <c r="Q519" s="429"/>
      <c r="R519" s="429"/>
      <c r="S519" s="429"/>
      <c r="T519" s="429"/>
      <c r="U519" s="429"/>
      <c r="V519" s="429"/>
      <c r="W519" s="429"/>
      <c r="X519" s="429"/>
      <c r="Y519" s="429"/>
      <c r="Z519" s="429"/>
      <c r="AA519" s="429"/>
      <c r="AB519" s="429"/>
      <c r="AC519" s="429"/>
      <c r="AD519" s="429"/>
      <c r="AE519" s="429"/>
      <c r="AF519" s="429"/>
      <c r="AG519" s="429"/>
      <c r="AH519" s="429"/>
      <c r="AI519" s="429"/>
      <c r="AJ519" s="429"/>
      <c r="AK519" s="429"/>
      <c r="AL519" s="430"/>
      <c r="AN519" s="138"/>
      <c r="AO519" s="138"/>
      <c r="AP519" s="138"/>
      <c r="AQ519" s="138"/>
      <c r="AR519" s="138"/>
      <c r="AS519" s="138"/>
      <c r="AT519" s="138"/>
      <c r="AU519" s="138"/>
      <c r="AV519" s="138"/>
      <c r="AW519" s="138"/>
      <c r="AX519" s="138"/>
      <c r="AY519" s="138"/>
      <c r="AZ519" s="138"/>
      <c r="BA519" s="138"/>
      <c r="BB519" s="138"/>
      <c r="BC519" s="138"/>
      <c r="BD519" s="138"/>
      <c r="BE519" s="138"/>
      <c r="BF519" s="138"/>
      <c r="BG519" s="138"/>
      <c r="BH519" s="138"/>
      <c r="BI519" s="138"/>
      <c r="BJ519" s="138"/>
      <c r="BK519" s="138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Y519" s="140"/>
      <c r="BZ519" s="141"/>
      <c r="CA519" s="142"/>
      <c r="CB519" s="138"/>
      <c r="CC519" s="143"/>
    </row>
    <row r="520" spans="1:81" s="137" customFormat="1" ht="12" customHeight="1">
      <c r="A520" s="360">
        <v>178</v>
      </c>
      <c r="B520" s="178" t="s">
        <v>774</v>
      </c>
      <c r="C520" s="455"/>
      <c r="D520" s="455"/>
      <c r="E520" s="455"/>
      <c r="F520" s="455"/>
      <c r="G520" s="362">
        <f t="shared" ref="G520" si="1151">ROUND(H520+U520+X520+Z520+AB520+AD520+AF520+AH520+AI520+AJ520+AK520+AL520,2)</f>
        <v>4289260.26</v>
      </c>
      <c r="H520" s="356">
        <f t="shared" ref="H520" si="1152">I520+K520+M520+O520+Q520+S520</f>
        <v>0</v>
      </c>
      <c r="I520" s="365">
        <v>0</v>
      </c>
      <c r="J520" s="365">
        <v>0</v>
      </c>
      <c r="K520" s="365">
        <v>0</v>
      </c>
      <c r="L520" s="365">
        <v>0</v>
      </c>
      <c r="M520" s="365">
        <v>0</v>
      </c>
      <c r="N520" s="356">
        <v>0</v>
      </c>
      <c r="O520" s="356">
        <v>0</v>
      </c>
      <c r="P520" s="356">
        <v>0</v>
      </c>
      <c r="Q520" s="356">
        <v>0</v>
      </c>
      <c r="R520" s="356">
        <v>0</v>
      </c>
      <c r="S520" s="356">
        <v>0</v>
      </c>
      <c r="T520" s="366">
        <v>0</v>
      </c>
      <c r="U520" s="356">
        <v>0</v>
      </c>
      <c r="V520" s="371" t="s">
        <v>112</v>
      </c>
      <c r="W520" s="177">
        <v>1062.0999999999999</v>
      </c>
      <c r="X520" s="356">
        <f t="shared" ref="X520" si="1153">ROUND(IF(V520="СК",3856.74,3886.86)*W520,2)</f>
        <v>4096243.55</v>
      </c>
      <c r="Y520" s="177">
        <v>0</v>
      </c>
      <c r="Z520" s="177">
        <v>0</v>
      </c>
      <c r="AA520" s="177">
        <v>0</v>
      </c>
      <c r="AB520" s="177">
        <v>0</v>
      </c>
      <c r="AC520" s="177">
        <v>0</v>
      </c>
      <c r="AD520" s="177">
        <v>0</v>
      </c>
      <c r="AE520" s="177">
        <v>0</v>
      </c>
      <c r="AF520" s="177">
        <v>0</v>
      </c>
      <c r="AG520" s="177">
        <v>0</v>
      </c>
      <c r="AH520" s="177">
        <v>0</v>
      </c>
      <c r="AI520" s="177">
        <v>0</v>
      </c>
      <c r="AJ520" s="177">
        <f t="shared" ref="AJ520" si="1154">ROUND(X520/95.5*3,2)</f>
        <v>128677.81</v>
      </c>
      <c r="AK520" s="177">
        <f t="shared" ref="AK520" si="1155">ROUND(X520/95.5*1.5,2)</f>
        <v>64338.9</v>
      </c>
      <c r="AL520" s="177">
        <v>0</v>
      </c>
      <c r="AN520" s="138"/>
      <c r="AO520" s="138"/>
      <c r="AP520" s="138"/>
      <c r="AQ520" s="138"/>
      <c r="AR520" s="138"/>
      <c r="AS520" s="138"/>
      <c r="AT520" s="138"/>
      <c r="AU520" s="138"/>
      <c r="AV520" s="138"/>
      <c r="AW520" s="138"/>
      <c r="AX520" s="138"/>
      <c r="AY520" s="138"/>
      <c r="AZ520" s="138"/>
      <c r="BA520" s="138"/>
      <c r="BB520" s="138"/>
      <c r="BC520" s="138"/>
      <c r="BD520" s="138"/>
      <c r="BE520" s="138"/>
      <c r="BF520" s="138"/>
      <c r="BG520" s="138"/>
      <c r="BH520" s="138"/>
      <c r="BI520" s="138"/>
      <c r="BJ520" s="138"/>
      <c r="BK520" s="138"/>
      <c r="BL520" s="139"/>
      <c r="BM520" s="139"/>
      <c r="BN520" s="139"/>
      <c r="BO520" s="139"/>
      <c r="BP520" s="139"/>
      <c r="BQ520" s="139"/>
      <c r="BR520" s="139"/>
      <c r="BS520" s="139"/>
      <c r="BT520" s="139"/>
      <c r="BU520" s="139"/>
      <c r="BV520" s="139"/>
      <c r="BW520" s="139"/>
      <c r="BY520" s="140"/>
      <c r="BZ520" s="141"/>
      <c r="CA520" s="142"/>
      <c r="CB520" s="138"/>
      <c r="CC520" s="143"/>
    </row>
    <row r="521" spans="1:81" s="137" customFormat="1" ht="38.25" customHeight="1">
      <c r="A521" s="424" t="s">
        <v>55</v>
      </c>
      <c r="B521" s="424"/>
      <c r="C521" s="425" t="e">
        <f>SUM(#REF!)</f>
        <v>#REF!</v>
      </c>
      <c r="D521" s="426"/>
      <c r="E521" s="425"/>
      <c r="F521" s="425"/>
      <c r="G521" s="425">
        <f t="shared" ref="G521:U521" si="1156">ROUND(SUM(G520:G520),2)</f>
        <v>4289260.26</v>
      </c>
      <c r="H521" s="425">
        <f t="shared" si="1156"/>
        <v>0</v>
      </c>
      <c r="I521" s="425">
        <f t="shared" si="1156"/>
        <v>0</v>
      </c>
      <c r="J521" s="425">
        <f t="shared" si="1156"/>
        <v>0</v>
      </c>
      <c r="K521" s="425">
        <f t="shared" si="1156"/>
        <v>0</v>
      </c>
      <c r="L521" s="425">
        <f t="shared" si="1156"/>
        <v>0</v>
      </c>
      <c r="M521" s="425">
        <f t="shared" si="1156"/>
        <v>0</v>
      </c>
      <c r="N521" s="425">
        <f t="shared" si="1156"/>
        <v>0</v>
      </c>
      <c r="O521" s="425">
        <f t="shared" si="1156"/>
        <v>0</v>
      </c>
      <c r="P521" s="425">
        <f t="shared" si="1156"/>
        <v>0</v>
      </c>
      <c r="Q521" s="425">
        <f t="shared" si="1156"/>
        <v>0</v>
      </c>
      <c r="R521" s="425">
        <f t="shared" si="1156"/>
        <v>0</v>
      </c>
      <c r="S521" s="425">
        <f t="shared" si="1156"/>
        <v>0</v>
      </c>
      <c r="T521" s="427">
        <f t="shared" si="1156"/>
        <v>0</v>
      </c>
      <c r="U521" s="425">
        <f t="shared" si="1156"/>
        <v>0</v>
      </c>
      <c r="V521" s="425" t="s">
        <v>68</v>
      </c>
      <c r="W521" s="425">
        <f t="shared" ref="W521:AL521" si="1157">ROUND(SUM(W520:W520),2)</f>
        <v>1062.0999999999999</v>
      </c>
      <c r="X521" s="425">
        <f t="shared" si="1157"/>
        <v>4096243.55</v>
      </c>
      <c r="Y521" s="425">
        <f t="shared" si="1157"/>
        <v>0</v>
      </c>
      <c r="Z521" s="425">
        <f t="shared" si="1157"/>
        <v>0</v>
      </c>
      <c r="AA521" s="425">
        <f t="shared" si="1157"/>
        <v>0</v>
      </c>
      <c r="AB521" s="425">
        <f t="shared" si="1157"/>
        <v>0</v>
      </c>
      <c r="AC521" s="425">
        <f t="shared" si="1157"/>
        <v>0</v>
      </c>
      <c r="AD521" s="425">
        <f t="shared" si="1157"/>
        <v>0</v>
      </c>
      <c r="AE521" s="425">
        <f t="shared" si="1157"/>
        <v>0</v>
      </c>
      <c r="AF521" s="425">
        <f t="shared" si="1157"/>
        <v>0</v>
      </c>
      <c r="AG521" s="425">
        <f t="shared" si="1157"/>
        <v>0</v>
      </c>
      <c r="AH521" s="425">
        <f t="shared" si="1157"/>
        <v>0</v>
      </c>
      <c r="AI521" s="425">
        <f t="shared" si="1157"/>
        <v>0</v>
      </c>
      <c r="AJ521" s="425">
        <f t="shared" si="1157"/>
        <v>128677.81</v>
      </c>
      <c r="AK521" s="425">
        <f t="shared" si="1157"/>
        <v>64338.9</v>
      </c>
      <c r="AL521" s="425">
        <f t="shared" si="1157"/>
        <v>0</v>
      </c>
      <c r="AN521" s="138"/>
      <c r="AO521" s="138"/>
      <c r="AP521" s="138"/>
      <c r="AQ521" s="138"/>
      <c r="AR521" s="138"/>
      <c r="AS521" s="138"/>
      <c r="AT521" s="138"/>
      <c r="AU521" s="138"/>
      <c r="AV521" s="138"/>
      <c r="AW521" s="138"/>
      <c r="AX521" s="138"/>
      <c r="AY521" s="138"/>
      <c r="AZ521" s="138"/>
      <c r="BA521" s="138"/>
      <c r="BB521" s="138"/>
      <c r="BC521" s="138"/>
      <c r="BD521" s="138"/>
      <c r="BE521" s="138"/>
      <c r="BF521" s="138"/>
      <c r="BG521" s="138"/>
      <c r="BH521" s="138"/>
      <c r="BI521" s="138"/>
      <c r="BJ521" s="138"/>
      <c r="BK521" s="138"/>
      <c r="BL521" s="139"/>
      <c r="BM521" s="139"/>
      <c r="BN521" s="139"/>
      <c r="BO521" s="139"/>
      <c r="BP521" s="139"/>
      <c r="BQ521" s="139"/>
      <c r="BR521" s="139"/>
      <c r="BS521" s="139"/>
      <c r="BT521" s="139"/>
      <c r="BU521" s="139"/>
      <c r="BV521" s="139"/>
      <c r="BW521" s="139"/>
      <c r="BY521" s="140"/>
      <c r="BZ521" s="141"/>
      <c r="CA521" s="142"/>
      <c r="CB521" s="138"/>
      <c r="CC521" s="143"/>
    </row>
    <row r="522" spans="1:81" s="137" customFormat="1" ht="12" customHeight="1">
      <c r="A522" s="428" t="s">
        <v>783</v>
      </c>
      <c r="B522" s="429"/>
      <c r="C522" s="429"/>
      <c r="D522" s="429"/>
      <c r="E522" s="429"/>
      <c r="F522" s="429"/>
      <c r="G522" s="429"/>
      <c r="H522" s="429"/>
      <c r="I522" s="429"/>
      <c r="J522" s="429"/>
      <c r="K522" s="429"/>
      <c r="L522" s="429"/>
      <c r="M522" s="429"/>
      <c r="N522" s="429"/>
      <c r="O522" s="429"/>
      <c r="P522" s="429"/>
      <c r="Q522" s="429"/>
      <c r="R522" s="429"/>
      <c r="S522" s="429"/>
      <c r="T522" s="429"/>
      <c r="U522" s="429"/>
      <c r="V522" s="429"/>
      <c r="W522" s="429"/>
      <c r="X522" s="429"/>
      <c r="Y522" s="429"/>
      <c r="Z522" s="429"/>
      <c r="AA522" s="429"/>
      <c r="AB522" s="429"/>
      <c r="AC522" s="429"/>
      <c r="AD522" s="429"/>
      <c r="AE522" s="429"/>
      <c r="AF522" s="429"/>
      <c r="AG522" s="429"/>
      <c r="AH522" s="429"/>
      <c r="AI522" s="429"/>
      <c r="AJ522" s="429"/>
      <c r="AK522" s="429"/>
      <c r="AL522" s="430"/>
      <c r="AN522" s="138"/>
      <c r="AO522" s="138"/>
      <c r="AP522" s="138"/>
      <c r="AQ522" s="138"/>
      <c r="AR522" s="138"/>
      <c r="AS522" s="138"/>
      <c r="AT522" s="138"/>
      <c r="AU522" s="138"/>
      <c r="AV522" s="138"/>
      <c r="AW522" s="138"/>
      <c r="AX522" s="138"/>
      <c r="AY522" s="138"/>
      <c r="AZ522" s="138"/>
      <c r="BA522" s="138"/>
      <c r="BB522" s="138"/>
      <c r="BC522" s="138"/>
      <c r="BD522" s="138"/>
      <c r="BE522" s="138"/>
      <c r="BF522" s="138"/>
      <c r="BG522" s="138"/>
      <c r="BH522" s="138"/>
      <c r="BI522" s="138"/>
      <c r="BJ522" s="138"/>
      <c r="BK522" s="138"/>
      <c r="BL522" s="139"/>
      <c r="BM522" s="139"/>
      <c r="BN522" s="139"/>
      <c r="BO522" s="139"/>
      <c r="BP522" s="139"/>
      <c r="BQ522" s="139"/>
      <c r="BR522" s="139"/>
      <c r="BS522" s="139"/>
      <c r="BT522" s="139"/>
      <c r="BU522" s="139"/>
      <c r="BV522" s="139"/>
      <c r="BW522" s="139"/>
      <c r="BY522" s="140"/>
      <c r="BZ522" s="141"/>
      <c r="CA522" s="142"/>
      <c r="CB522" s="138"/>
      <c r="CC522" s="143"/>
    </row>
    <row r="523" spans="1:81" s="137" customFormat="1" ht="12" customHeight="1">
      <c r="A523" s="456">
        <v>179</v>
      </c>
      <c r="B523" s="178" t="s">
        <v>784</v>
      </c>
      <c r="C523" s="415">
        <v>590.20000000000005</v>
      </c>
      <c r="D523" s="370"/>
      <c r="E523" s="356"/>
      <c r="F523" s="356"/>
      <c r="G523" s="362">
        <f>ROUND(H523+U523+X523+Z523+AB523+AD523+AF523+AH523+AI523+AJ523+AK523+AL523,2)</f>
        <v>1902119.94</v>
      </c>
      <c r="H523" s="356">
        <f>I523+K523+M523+O523+Q523+S523</f>
        <v>0</v>
      </c>
      <c r="I523" s="365">
        <v>0</v>
      </c>
      <c r="J523" s="365">
        <v>0</v>
      </c>
      <c r="K523" s="365">
        <v>0</v>
      </c>
      <c r="L523" s="365">
        <v>0</v>
      </c>
      <c r="M523" s="365">
        <v>0</v>
      </c>
      <c r="N523" s="356">
        <v>0</v>
      </c>
      <c r="O523" s="356">
        <v>0</v>
      </c>
      <c r="P523" s="356">
        <v>0</v>
      </c>
      <c r="Q523" s="356">
        <v>0</v>
      </c>
      <c r="R523" s="356">
        <v>0</v>
      </c>
      <c r="S523" s="356">
        <v>0</v>
      </c>
      <c r="T523" s="366">
        <v>0</v>
      </c>
      <c r="U523" s="356">
        <v>0</v>
      </c>
      <c r="V523" s="356" t="s">
        <v>112</v>
      </c>
      <c r="W523" s="356">
        <v>471</v>
      </c>
      <c r="X523" s="356">
        <f t="shared" ref="X523" si="1158">ROUND(IF(V523="СК",3856.74,3886.86)*W523,2)</f>
        <v>1816524.54</v>
      </c>
      <c r="Y523" s="177">
        <v>0</v>
      </c>
      <c r="Z523" s="177">
        <v>0</v>
      </c>
      <c r="AA523" s="177">
        <v>0</v>
      </c>
      <c r="AB523" s="177">
        <v>0</v>
      </c>
      <c r="AC523" s="177">
        <v>0</v>
      </c>
      <c r="AD523" s="177">
        <v>0</v>
      </c>
      <c r="AE523" s="177">
        <v>0</v>
      </c>
      <c r="AF523" s="177">
        <v>0</v>
      </c>
      <c r="AG523" s="177">
        <v>0</v>
      </c>
      <c r="AH523" s="177">
        <v>0</v>
      </c>
      <c r="AI523" s="177">
        <v>0</v>
      </c>
      <c r="AJ523" s="177">
        <f t="shared" ref="AJ523" si="1159">ROUND(X523/95.5*3,2)</f>
        <v>57063.6</v>
      </c>
      <c r="AK523" s="177">
        <f t="shared" ref="AK523" si="1160">ROUND(X523/95.5*1.5,2)</f>
        <v>28531.8</v>
      </c>
      <c r="AL523" s="177">
        <v>0</v>
      </c>
      <c r="AN523" s="138"/>
      <c r="AO523" s="138"/>
      <c r="AP523" s="138"/>
      <c r="AQ523" s="138"/>
      <c r="AR523" s="138"/>
      <c r="AS523" s="138"/>
      <c r="AT523" s="138"/>
      <c r="AU523" s="138"/>
      <c r="AV523" s="138"/>
      <c r="AW523" s="138"/>
      <c r="AX523" s="138"/>
      <c r="AY523" s="138"/>
      <c r="AZ523" s="138"/>
      <c r="BA523" s="138"/>
      <c r="BB523" s="138"/>
      <c r="BC523" s="138"/>
      <c r="BD523" s="138"/>
      <c r="BE523" s="138"/>
      <c r="BF523" s="138"/>
      <c r="BG523" s="138"/>
      <c r="BH523" s="138"/>
      <c r="BI523" s="138"/>
      <c r="BJ523" s="138"/>
      <c r="BK523" s="138"/>
      <c r="BL523" s="139"/>
      <c r="BM523" s="139"/>
      <c r="BN523" s="139"/>
      <c r="BO523" s="139"/>
      <c r="BP523" s="139"/>
      <c r="BQ523" s="139"/>
      <c r="BR523" s="139"/>
      <c r="BS523" s="139"/>
      <c r="BT523" s="139"/>
      <c r="BU523" s="139"/>
      <c r="BV523" s="139"/>
      <c r="BW523" s="139"/>
      <c r="BY523" s="140"/>
      <c r="BZ523" s="141"/>
      <c r="CA523" s="142"/>
      <c r="CB523" s="138"/>
      <c r="CC523" s="143"/>
    </row>
    <row r="524" spans="1:81" s="137" customFormat="1" ht="43.5" customHeight="1">
      <c r="A524" s="457" t="s">
        <v>787</v>
      </c>
      <c r="B524" s="458"/>
      <c r="C524" s="425">
        <f>SUM(C523)</f>
        <v>590.20000000000005</v>
      </c>
      <c r="D524" s="426"/>
      <c r="E524" s="425"/>
      <c r="F524" s="425"/>
      <c r="G524" s="425">
        <f>ROUND(SUM(G523),2)</f>
        <v>1902119.94</v>
      </c>
      <c r="H524" s="425">
        <f t="shared" ref="H524:U524" si="1161">SUM(H523)</f>
        <v>0</v>
      </c>
      <c r="I524" s="425">
        <f t="shared" si="1161"/>
        <v>0</v>
      </c>
      <c r="J524" s="425">
        <f t="shared" si="1161"/>
        <v>0</v>
      </c>
      <c r="K524" s="425">
        <f t="shared" si="1161"/>
        <v>0</v>
      </c>
      <c r="L524" s="425">
        <f t="shared" si="1161"/>
        <v>0</v>
      </c>
      <c r="M524" s="425">
        <f t="shared" si="1161"/>
        <v>0</v>
      </c>
      <c r="N524" s="425">
        <f t="shared" si="1161"/>
        <v>0</v>
      </c>
      <c r="O524" s="425">
        <f t="shared" si="1161"/>
        <v>0</v>
      </c>
      <c r="P524" s="425">
        <f t="shared" si="1161"/>
        <v>0</v>
      </c>
      <c r="Q524" s="425">
        <f t="shared" si="1161"/>
        <v>0</v>
      </c>
      <c r="R524" s="425">
        <f t="shared" si="1161"/>
        <v>0</v>
      </c>
      <c r="S524" s="425">
        <f t="shared" si="1161"/>
        <v>0</v>
      </c>
      <c r="T524" s="431">
        <f t="shared" si="1161"/>
        <v>0</v>
      </c>
      <c r="U524" s="425">
        <f t="shared" si="1161"/>
        <v>0</v>
      </c>
      <c r="V524" s="425" t="s">
        <v>68</v>
      </c>
      <c r="W524" s="425">
        <f>SUM(W523)</f>
        <v>471</v>
      </c>
      <c r="X524" s="425">
        <f>SUM(X523)</f>
        <v>1816524.54</v>
      </c>
      <c r="Y524" s="425">
        <f t="shared" ref="Y524:AL524" si="1162">SUM(Y523)</f>
        <v>0</v>
      </c>
      <c r="Z524" s="425">
        <f t="shared" si="1162"/>
        <v>0</v>
      </c>
      <c r="AA524" s="425">
        <f t="shared" si="1162"/>
        <v>0</v>
      </c>
      <c r="AB524" s="425">
        <f t="shared" si="1162"/>
        <v>0</v>
      </c>
      <c r="AC524" s="425">
        <f t="shared" si="1162"/>
        <v>0</v>
      </c>
      <c r="AD524" s="425">
        <f t="shared" si="1162"/>
        <v>0</v>
      </c>
      <c r="AE524" s="425">
        <f t="shared" si="1162"/>
        <v>0</v>
      </c>
      <c r="AF524" s="425">
        <f t="shared" si="1162"/>
        <v>0</v>
      </c>
      <c r="AG524" s="425">
        <f t="shared" si="1162"/>
        <v>0</v>
      </c>
      <c r="AH524" s="425">
        <f t="shared" si="1162"/>
        <v>0</v>
      </c>
      <c r="AI524" s="425">
        <f t="shared" si="1162"/>
        <v>0</v>
      </c>
      <c r="AJ524" s="425">
        <f t="shared" si="1162"/>
        <v>57063.6</v>
      </c>
      <c r="AK524" s="425">
        <f t="shared" si="1162"/>
        <v>28531.8</v>
      </c>
      <c r="AL524" s="425">
        <f t="shared" si="1162"/>
        <v>0</v>
      </c>
      <c r="AN524" s="138"/>
      <c r="AO524" s="138"/>
      <c r="AP524" s="138"/>
      <c r="AQ524" s="138"/>
      <c r="AR524" s="138"/>
      <c r="AS524" s="138"/>
      <c r="AT524" s="138"/>
      <c r="AU524" s="138"/>
      <c r="AV524" s="138"/>
      <c r="AW524" s="138"/>
      <c r="AX524" s="138"/>
      <c r="AY524" s="138"/>
      <c r="AZ524" s="138"/>
      <c r="BA524" s="138"/>
      <c r="BB524" s="138"/>
      <c r="BC524" s="138"/>
      <c r="BD524" s="138"/>
      <c r="BE524" s="138"/>
      <c r="BF524" s="138"/>
      <c r="BG524" s="138"/>
      <c r="BH524" s="138"/>
      <c r="BI524" s="138"/>
      <c r="BJ524" s="138"/>
      <c r="BK524" s="138"/>
      <c r="BL524" s="139"/>
      <c r="BM524" s="139"/>
      <c r="BN524" s="139"/>
      <c r="BO524" s="139"/>
      <c r="BP524" s="139"/>
      <c r="BQ524" s="139"/>
      <c r="BR524" s="139"/>
      <c r="BS524" s="139"/>
      <c r="BT524" s="139"/>
      <c r="BU524" s="139"/>
      <c r="BV524" s="139"/>
      <c r="BW524" s="139"/>
      <c r="BY524" s="140"/>
      <c r="BZ524" s="141"/>
      <c r="CA524" s="142"/>
      <c r="CB524" s="138"/>
      <c r="CC524" s="143"/>
    </row>
    <row r="525" spans="1:81" s="137" customFormat="1" ht="12" customHeight="1">
      <c r="A525" s="444" t="s">
        <v>74</v>
      </c>
      <c r="B525" s="444"/>
      <c r="C525" s="444"/>
      <c r="D525" s="444"/>
      <c r="E525" s="444"/>
      <c r="F525" s="444"/>
      <c r="G525" s="444"/>
      <c r="H525" s="444"/>
      <c r="I525" s="444"/>
      <c r="J525" s="444"/>
      <c r="K525" s="444"/>
      <c r="L525" s="444"/>
      <c r="M525" s="444"/>
      <c r="N525" s="444"/>
      <c r="O525" s="444"/>
      <c r="P525" s="444"/>
      <c r="Q525" s="444"/>
      <c r="R525" s="444"/>
      <c r="S525" s="444"/>
      <c r="T525" s="444"/>
      <c r="U525" s="444"/>
      <c r="V525" s="444"/>
      <c r="W525" s="444"/>
      <c r="X525" s="444"/>
      <c r="Y525" s="444"/>
      <c r="Z525" s="444"/>
      <c r="AA525" s="444"/>
      <c r="AB525" s="444"/>
      <c r="AC525" s="444"/>
      <c r="AD525" s="444"/>
      <c r="AE525" s="444"/>
      <c r="AF525" s="444"/>
      <c r="AG525" s="444"/>
      <c r="AH525" s="444"/>
      <c r="AI525" s="444"/>
      <c r="AJ525" s="444"/>
      <c r="AK525" s="444"/>
      <c r="AL525" s="444"/>
      <c r="AN525" s="138"/>
      <c r="AO525" s="138"/>
      <c r="AP525" s="138"/>
      <c r="AQ525" s="138"/>
      <c r="AR525" s="138"/>
      <c r="AS525" s="138"/>
      <c r="AT525" s="138"/>
      <c r="AU525" s="138"/>
      <c r="AV525" s="138"/>
      <c r="AW525" s="138"/>
      <c r="AX525" s="138"/>
      <c r="AY525" s="138"/>
      <c r="AZ525" s="138"/>
      <c r="BA525" s="138"/>
      <c r="BB525" s="138"/>
      <c r="BC525" s="138"/>
      <c r="BD525" s="138"/>
      <c r="BE525" s="138"/>
      <c r="BF525" s="138"/>
      <c r="BG525" s="138"/>
      <c r="BH525" s="138"/>
      <c r="BI525" s="138"/>
      <c r="BJ525" s="138"/>
      <c r="BK525" s="138"/>
      <c r="BL525" s="139"/>
      <c r="BM525" s="139"/>
      <c r="BN525" s="139"/>
      <c r="BO525" s="139"/>
      <c r="BP525" s="139"/>
      <c r="BQ525" s="139"/>
      <c r="BR525" s="139"/>
      <c r="BS525" s="139"/>
      <c r="BT525" s="139"/>
      <c r="BU525" s="139"/>
      <c r="BV525" s="139"/>
      <c r="BW525" s="139"/>
      <c r="BY525" s="140"/>
      <c r="BZ525" s="141"/>
      <c r="CA525" s="142"/>
      <c r="CB525" s="138"/>
      <c r="CC525" s="143"/>
    </row>
    <row r="526" spans="1:81" s="137" customFormat="1" ht="12" customHeight="1">
      <c r="A526" s="360">
        <v>180</v>
      </c>
      <c r="B526" s="178" t="s">
        <v>790</v>
      </c>
      <c r="C526" s="454"/>
      <c r="D526" s="454"/>
      <c r="E526" s="454"/>
      <c r="F526" s="454"/>
      <c r="G526" s="362">
        <f>ROUND(H526+U526+X526+Z526+AB526+AD526+AF526+AH526+AI526+AJ526+AK526+AL526,2)</f>
        <v>1413464.92</v>
      </c>
      <c r="H526" s="356">
        <f>I526+K526+M526+O526+Q526+S526</f>
        <v>0</v>
      </c>
      <c r="I526" s="365">
        <v>0</v>
      </c>
      <c r="J526" s="365">
        <v>0</v>
      </c>
      <c r="K526" s="365">
        <v>0</v>
      </c>
      <c r="L526" s="365">
        <v>0</v>
      </c>
      <c r="M526" s="365">
        <v>0</v>
      </c>
      <c r="N526" s="356">
        <v>0</v>
      </c>
      <c r="O526" s="356">
        <v>0</v>
      </c>
      <c r="P526" s="356">
        <v>0</v>
      </c>
      <c r="Q526" s="356">
        <v>0</v>
      </c>
      <c r="R526" s="356">
        <v>0</v>
      </c>
      <c r="S526" s="356">
        <v>0</v>
      </c>
      <c r="T526" s="366">
        <v>0</v>
      </c>
      <c r="U526" s="356">
        <v>0</v>
      </c>
      <c r="V526" s="356" t="s">
        <v>112</v>
      </c>
      <c r="W526" s="356">
        <v>350</v>
      </c>
      <c r="X526" s="356">
        <f t="shared" ref="X526:X527" si="1163">ROUND(IF(V526="СК",3856.74,3886.86)*W526,2)</f>
        <v>1349859</v>
      </c>
      <c r="Y526" s="177">
        <v>0</v>
      </c>
      <c r="Z526" s="177">
        <v>0</v>
      </c>
      <c r="AA526" s="177">
        <v>0</v>
      </c>
      <c r="AB526" s="177">
        <v>0</v>
      </c>
      <c r="AC526" s="177">
        <v>0</v>
      </c>
      <c r="AD526" s="177">
        <v>0</v>
      </c>
      <c r="AE526" s="177">
        <v>0</v>
      </c>
      <c r="AF526" s="177">
        <v>0</v>
      </c>
      <c r="AG526" s="177">
        <v>0</v>
      </c>
      <c r="AH526" s="177">
        <v>0</v>
      </c>
      <c r="AI526" s="177">
        <v>0</v>
      </c>
      <c r="AJ526" s="177">
        <f t="shared" ref="AJ526:AJ527" si="1164">ROUND(X526/95.5*3,2)</f>
        <v>42403.95</v>
      </c>
      <c r="AK526" s="177">
        <f t="shared" ref="AK526:AK527" si="1165">ROUND(X526/95.5*1.5,2)</f>
        <v>21201.97</v>
      </c>
      <c r="AL526" s="177">
        <v>0</v>
      </c>
      <c r="AN526" s="138"/>
      <c r="AO526" s="138"/>
      <c r="AP526" s="138"/>
      <c r="AQ526" s="138"/>
      <c r="AR526" s="138"/>
      <c r="AS526" s="138"/>
      <c r="AT526" s="138"/>
      <c r="AU526" s="138"/>
      <c r="AV526" s="138"/>
      <c r="AW526" s="138"/>
      <c r="AX526" s="138"/>
      <c r="AY526" s="138"/>
      <c r="AZ526" s="138"/>
      <c r="BA526" s="138"/>
      <c r="BB526" s="138"/>
      <c r="BC526" s="138"/>
      <c r="BD526" s="138"/>
      <c r="BE526" s="138"/>
      <c r="BF526" s="138"/>
      <c r="BG526" s="138"/>
      <c r="BH526" s="138"/>
      <c r="BI526" s="138"/>
      <c r="BJ526" s="138"/>
      <c r="BK526" s="138"/>
      <c r="BL526" s="139"/>
      <c r="BM526" s="139"/>
      <c r="BN526" s="139"/>
      <c r="BO526" s="139"/>
      <c r="BP526" s="139"/>
      <c r="BQ526" s="139"/>
      <c r="BR526" s="139"/>
      <c r="BS526" s="139"/>
      <c r="BT526" s="139"/>
      <c r="BU526" s="139"/>
      <c r="BV526" s="139"/>
      <c r="BW526" s="139"/>
      <c r="BY526" s="140"/>
      <c r="BZ526" s="141"/>
      <c r="CA526" s="142"/>
      <c r="CB526" s="138"/>
      <c r="CC526" s="143"/>
    </row>
    <row r="527" spans="1:81" s="137" customFormat="1" ht="12" customHeight="1">
      <c r="A527" s="360">
        <v>181</v>
      </c>
      <c r="B527" s="178" t="s">
        <v>791</v>
      </c>
      <c r="C527" s="415">
        <v>590.20000000000005</v>
      </c>
      <c r="D527" s="370"/>
      <c r="E527" s="356"/>
      <c r="F527" s="356"/>
      <c r="G527" s="362">
        <f>ROUND(H527+U527+X527+Z527+AB527+AD527+AF527+AH527+AI527+AJ527+AK527+AL527,2)</f>
        <v>1817312.04</v>
      </c>
      <c r="H527" s="356">
        <f>I527+K527+M527+O527+Q527+S527</f>
        <v>0</v>
      </c>
      <c r="I527" s="365">
        <v>0</v>
      </c>
      <c r="J527" s="365">
        <v>0</v>
      </c>
      <c r="K527" s="365">
        <v>0</v>
      </c>
      <c r="L527" s="365">
        <v>0</v>
      </c>
      <c r="M527" s="365">
        <v>0</v>
      </c>
      <c r="N527" s="356">
        <v>0</v>
      </c>
      <c r="O527" s="356">
        <v>0</v>
      </c>
      <c r="P527" s="356">
        <v>0</v>
      </c>
      <c r="Q527" s="356">
        <v>0</v>
      </c>
      <c r="R527" s="356">
        <v>0</v>
      </c>
      <c r="S527" s="356">
        <v>0</v>
      </c>
      <c r="T527" s="366">
        <v>0</v>
      </c>
      <c r="U527" s="356">
        <v>0</v>
      </c>
      <c r="V527" s="356" t="s">
        <v>112</v>
      </c>
      <c r="W527" s="356">
        <v>450</v>
      </c>
      <c r="X527" s="356">
        <f t="shared" si="1163"/>
        <v>1735533</v>
      </c>
      <c r="Y527" s="177">
        <v>0</v>
      </c>
      <c r="Z527" s="177">
        <v>0</v>
      </c>
      <c r="AA527" s="177">
        <v>0</v>
      </c>
      <c r="AB527" s="177">
        <v>0</v>
      </c>
      <c r="AC527" s="177">
        <v>0</v>
      </c>
      <c r="AD527" s="177">
        <v>0</v>
      </c>
      <c r="AE527" s="177">
        <v>0</v>
      </c>
      <c r="AF527" s="177">
        <v>0</v>
      </c>
      <c r="AG527" s="177">
        <v>0</v>
      </c>
      <c r="AH527" s="177">
        <v>0</v>
      </c>
      <c r="AI527" s="177">
        <v>0</v>
      </c>
      <c r="AJ527" s="177">
        <f t="shared" si="1164"/>
        <v>54519.360000000001</v>
      </c>
      <c r="AK527" s="177">
        <f t="shared" si="1165"/>
        <v>27259.68</v>
      </c>
      <c r="AL527" s="177">
        <v>0</v>
      </c>
      <c r="AN527" s="138"/>
      <c r="AO527" s="138"/>
      <c r="AP527" s="138"/>
      <c r="AQ527" s="138"/>
      <c r="AR527" s="138"/>
      <c r="AS527" s="138"/>
      <c r="AT527" s="138"/>
      <c r="AU527" s="138"/>
      <c r="AV527" s="138"/>
      <c r="AW527" s="138"/>
      <c r="AX527" s="138"/>
      <c r="AY527" s="138"/>
      <c r="AZ527" s="138"/>
      <c r="BA527" s="138"/>
      <c r="BB527" s="138"/>
      <c r="BC527" s="138"/>
      <c r="BD527" s="138"/>
      <c r="BE527" s="138"/>
      <c r="BF527" s="138"/>
      <c r="BG527" s="138"/>
      <c r="BH527" s="138"/>
      <c r="BI527" s="138"/>
      <c r="BJ527" s="138"/>
      <c r="BK527" s="138"/>
      <c r="BL527" s="139"/>
      <c r="BM527" s="139"/>
      <c r="BN527" s="139"/>
      <c r="BO527" s="139"/>
      <c r="BP527" s="139"/>
      <c r="BQ527" s="139"/>
      <c r="BR527" s="139"/>
      <c r="BS527" s="139"/>
      <c r="BT527" s="139"/>
      <c r="BU527" s="139"/>
      <c r="BV527" s="139"/>
      <c r="BW527" s="139"/>
      <c r="BY527" s="140"/>
      <c r="BZ527" s="141"/>
      <c r="CA527" s="142"/>
      <c r="CB527" s="138"/>
      <c r="CC527" s="143"/>
    </row>
    <row r="528" spans="1:81" s="137" customFormat="1" ht="43.5" customHeight="1">
      <c r="A528" s="457" t="s">
        <v>792</v>
      </c>
      <c r="B528" s="458"/>
      <c r="C528" s="425">
        <f>SUM(C527)</f>
        <v>590.20000000000005</v>
      </c>
      <c r="D528" s="426"/>
      <c r="E528" s="425"/>
      <c r="F528" s="425"/>
      <c r="G528" s="425">
        <f t="shared" ref="G528:S528" si="1166">ROUND(SUM(G526:G527),2)</f>
        <v>3230776.96</v>
      </c>
      <c r="H528" s="425">
        <f t="shared" si="1166"/>
        <v>0</v>
      </c>
      <c r="I528" s="425">
        <f t="shared" si="1166"/>
        <v>0</v>
      </c>
      <c r="J528" s="425">
        <f t="shared" si="1166"/>
        <v>0</v>
      </c>
      <c r="K528" s="425">
        <f t="shared" si="1166"/>
        <v>0</v>
      </c>
      <c r="L528" s="425">
        <f t="shared" si="1166"/>
        <v>0</v>
      </c>
      <c r="M528" s="425">
        <f t="shared" si="1166"/>
        <v>0</v>
      </c>
      <c r="N528" s="425">
        <f t="shared" si="1166"/>
        <v>0</v>
      </c>
      <c r="O528" s="425">
        <f t="shared" si="1166"/>
        <v>0</v>
      </c>
      <c r="P528" s="425">
        <f t="shared" si="1166"/>
        <v>0</v>
      </c>
      <c r="Q528" s="425">
        <f t="shared" si="1166"/>
        <v>0</v>
      </c>
      <c r="R528" s="425">
        <f t="shared" si="1166"/>
        <v>0</v>
      </c>
      <c r="S528" s="425">
        <f t="shared" si="1166"/>
        <v>0</v>
      </c>
      <c r="T528" s="431">
        <f>SUM(T526:T527)</f>
        <v>0</v>
      </c>
      <c r="U528" s="425">
        <f>SUM(U526:U527)</f>
        <v>0</v>
      </c>
      <c r="V528" s="425" t="s">
        <v>68</v>
      </c>
      <c r="W528" s="425">
        <f t="shared" ref="W528:AL528" si="1167">SUM(W526:W527)</f>
        <v>800</v>
      </c>
      <c r="X528" s="425">
        <f t="shared" si="1167"/>
        <v>3085392</v>
      </c>
      <c r="Y528" s="425">
        <f t="shared" si="1167"/>
        <v>0</v>
      </c>
      <c r="Z528" s="425">
        <f t="shared" si="1167"/>
        <v>0</v>
      </c>
      <c r="AA528" s="425">
        <f t="shared" si="1167"/>
        <v>0</v>
      </c>
      <c r="AB528" s="425">
        <f t="shared" si="1167"/>
        <v>0</v>
      </c>
      <c r="AC528" s="425">
        <f t="shared" si="1167"/>
        <v>0</v>
      </c>
      <c r="AD528" s="425">
        <f t="shared" si="1167"/>
        <v>0</v>
      </c>
      <c r="AE528" s="425">
        <f t="shared" si="1167"/>
        <v>0</v>
      </c>
      <c r="AF528" s="425">
        <f t="shared" si="1167"/>
        <v>0</v>
      </c>
      <c r="AG528" s="425">
        <f t="shared" si="1167"/>
        <v>0</v>
      </c>
      <c r="AH528" s="425">
        <f t="shared" si="1167"/>
        <v>0</v>
      </c>
      <c r="AI528" s="425">
        <f t="shared" si="1167"/>
        <v>0</v>
      </c>
      <c r="AJ528" s="425">
        <f t="shared" si="1167"/>
        <v>96923.31</v>
      </c>
      <c r="AK528" s="425">
        <f t="shared" si="1167"/>
        <v>48461.65</v>
      </c>
      <c r="AL528" s="425">
        <f t="shared" si="1167"/>
        <v>0</v>
      </c>
      <c r="AN528" s="138"/>
      <c r="AO528" s="138"/>
      <c r="AP528" s="138"/>
      <c r="AQ528" s="138"/>
      <c r="AR528" s="138"/>
      <c r="AS528" s="138"/>
      <c r="AT528" s="138"/>
      <c r="AU528" s="138"/>
      <c r="AV528" s="138"/>
      <c r="AW528" s="138"/>
      <c r="AX528" s="138"/>
      <c r="AY528" s="138"/>
      <c r="AZ528" s="138"/>
      <c r="BA528" s="138"/>
      <c r="BB528" s="138"/>
      <c r="BC528" s="138"/>
      <c r="BD528" s="138"/>
      <c r="BE528" s="138"/>
      <c r="BF528" s="138"/>
      <c r="BG528" s="138"/>
      <c r="BH528" s="138"/>
      <c r="BI528" s="138"/>
      <c r="BJ528" s="138"/>
      <c r="BK528" s="138"/>
      <c r="BL528" s="139"/>
      <c r="BM528" s="139"/>
      <c r="BN528" s="139"/>
      <c r="BO528" s="139"/>
      <c r="BP528" s="139"/>
      <c r="BQ528" s="139"/>
      <c r="BR528" s="139"/>
      <c r="BS528" s="139"/>
      <c r="BT528" s="139"/>
      <c r="BU528" s="139"/>
      <c r="BV528" s="139"/>
      <c r="BW528" s="139"/>
      <c r="BY528" s="140"/>
      <c r="BZ528" s="141"/>
      <c r="CA528" s="142"/>
      <c r="CB528" s="138"/>
      <c r="CC528" s="143"/>
    </row>
    <row r="529" spans="1:82" s="137" customFormat="1" ht="12" customHeight="1">
      <c r="A529" s="417" t="s">
        <v>114</v>
      </c>
      <c r="B529" s="418"/>
      <c r="C529" s="418"/>
      <c r="D529" s="418"/>
      <c r="E529" s="418"/>
      <c r="F529" s="418"/>
      <c r="G529" s="418"/>
      <c r="H529" s="418"/>
      <c r="I529" s="418"/>
      <c r="J529" s="418"/>
      <c r="K529" s="418"/>
      <c r="L529" s="418"/>
      <c r="M529" s="418"/>
      <c r="N529" s="418"/>
      <c r="O529" s="418"/>
      <c r="P529" s="418"/>
      <c r="Q529" s="418"/>
      <c r="R529" s="418"/>
      <c r="S529" s="418"/>
      <c r="T529" s="418"/>
      <c r="U529" s="418"/>
      <c r="V529" s="418"/>
      <c r="W529" s="418"/>
      <c r="X529" s="418"/>
      <c r="Y529" s="418"/>
      <c r="Z529" s="418"/>
      <c r="AA529" s="418"/>
      <c r="AB529" s="418"/>
      <c r="AC529" s="418"/>
      <c r="AD529" s="418"/>
      <c r="AE529" s="418"/>
      <c r="AF529" s="418"/>
      <c r="AG529" s="418"/>
      <c r="AH529" s="418"/>
      <c r="AI529" s="418"/>
      <c r="AJ529" s="418"/>
      <c r="AK529" s="418"/>
      <c r="AL529" s="419"/>
      <c r="AN529" s="138" t="e">
        <f>I529/#REF!</f>
        <v>#REF!</v>
      </c>
      <c r="AO529" s="138" t="e">
        <f t="shared" ref="AO529:AO534" si="1168">K529/J529</f>
        <v>#DIV/0!</v>
      </c>
      <c r="AP529" s="138" t="e">
        <f t="shared" ref="AP529:AP534" si="1169">M529/L529</f>
        <v>#DIV/0!</v>
      </c>
      <c r="AQ529" s="138" t="e">
        <f t="shared" ref="AQ529:AQ534" si="1170">O529/N529</f>
        <v>#DIV/0!</v>
      </c>
      <c r="AR529" s="138" t="e">
        <f t="shared" ref="AR529:AR534" si="1171">Q529/P529</f>
        <v>#DIV/0!</v>
      </c>
      <c r="AS529" s="138" t="e">
        <f t="shared" ref="AS529:AS534" si="1172">S529/R529</f>
        <v>#DIV/0!</v>
      </c>
      <c r="AT529" s="138" t="e">
        <f t="shared" ref="AT529:AT534" si="1173">U529/T529</f>
        <v>#DIV/0!</v>
      </c>
      <c r="AU529" s="138" t="e">
        <f t="shared" ref="AU529:AU534" si="1174">X529/W529</f>
        <v>#DIV/0!</v>
      </c>
      <c r="AV529" s="138" t="e">
        <f t="shared" ref="AV529:AV534" si="1175">Z529/Y529</f>
        <v>#DIV/0!</v>
      </c>
      <c r="AW529" s="138" t="e">
        <f t="shared" ref="AW529:AW534" si="1176">AB529/AA529</f>
        <v>#DIV/0!</v>
      </c>
      <c r="AX529" s="138" t="e">
        <f t="shared" ref="AX529:AX534" si="1177">AH529/AG529</f>
        <v>#DIV/0!</v>
      </c>
      <c r="AY529" s="138" t="e">
        <f>AI529/#REF!</f>
        <v>#REF!</v>
      </c>
      <c r="AZ529" s="138">
        <v>766.59</v>
      </c>
      <c r="BA529" s="138">
        <v>2173.62</v>
      </c>
      <c r="BB529" s="138">
        <v>891.36</v>
      </c>
      <c r="BC529" s="138">
        <v>860.72</v>
      </c>
      <c r="BD529" s="138">
        <v>1699.83</v>
      </c>
      <c r="BE529" s="138">
        <v>1134.04</v>
      </c>
      <c r="BF529" s="138">
        <v>2338035</v>
      </c>
      <c r="BG529" s="138">
        <f t="shared" ref="BG529:BG534" si="1178">IF(V529="ПК",4837.98,4644)</f>
        <v>4644</v>
      </c>
      <c r="BH529" s="138">
        <v>9186</v>
      </c>
      <c r="BI529" s="138">
        <v>3559.09</v>
      </c>
      <c r="BJ529" s="138">
        <v>6295.55</v>
      </c>
      <c r="BK529" s="138">
        <f t="shared" si="977"/>
        <v>934101.09</v>
      </c>
      <c r="BL529" s="139" t="e">
        <f t="shared" ref="BL529:BW534" si="1179">IF(AN529&gt;AZ529, "+", " ")</f>
        <v>#REF!</v>
      </c>
      <c r="BM529" s="139" t="e">
        <f t="shared" si="1179"/>
        <v>#DIV/0!</v>
      </c>
      <c r="BN529" s="139" t="e">
        <f t="shared" si="1179"/>
        <v>#DIV/0!</v>
      </c>
      <c r="BO529" s="139" t="e">
        <f t="shared" si="1179"/>
        <v>#DIV/0!</v>
      </c>
      <c r="BP529" s="139" t="e">
        <f t="shared" si="1179"/>
        <v>#DIV/0!</v>
      </c>
      <c r="BQ529" s="139" t="e">
        <f t="shared" si="1179"/>
        <v>#DIV/0!</v>
      </c>
      <c r="BR529" s="139" t="e">
        <f t="shared" si="1179"/>
        <v>#DIV/0!</v>
      </c>
      <c r="BS529" s="139" t="e">
        <f t="shared" si="1179"/>
        <v>#DIV/0!</v>
      </c>
      <c r="BT529" s="139" t="e">
        <f t="shared" si="1179"/>
        <v>#DIV/0!</v>
      </c>
      <c r="BU529" s="139" t="e">
        <f t="shared" si="1179"/>
        <v>#DIV/0!</v>
      </c>
      <c r="BV529" s="139" t="e">
        <f t="shared" si="1179"/>
        <v>#DIV/0!</v>
      </c>
      <c r="BW529" s="139" t="e">
        <f t="shared" si="1179"/>
        <v>#REF!</v>
      </c>
      <c r="BY529" s="140" t="e">
        <f t="shared" ref="BY529:BY534" si="1180">AJ529/G529*100</f>
        <v>#DIV/0!</v>
      </c>
      <c r="BZ529" s="141" t="e">
        <f t="shared" ref="BZ529:BZ534" si="1181">AK529/G529*100</f>
        <v>#DIV/0!</v>
      </c>
      <c r="CA529" s="142" t="e">
        <f t="shared" ref="CA529:CA534" si="1182">G529/W529</f>
        <v>#DIV/0!</v>
      </c>
      <c r="CB529" s="138">
        <f t="shared" ref="CB529:CB534" si="1183">IF(V529="ПК",5055.69,4852.98)</f>
        <v>4852.9799999999996</v>
      </c>
      <c r="CC529" s="143" t="e">
        <f t="shared" ref="CC529:CC534" si="1184">IF(CA529&gt;CB529, "+", " ")</f>
        <v>#DIV/0!</v>
      </c>
    </row>
    <row r="530" spans="1:82" s="137" customFormat="1" ht="12" customHeight="1">
      <c r="A530" s="433">
        <v>182</v>
      </c>
      <c r="B530" s="178" t="s">
        <v>295</v>
      </c>
      <c r="C530" s="356">
        <v>3105.5</v>
      </c>
      <c r="D530" s="370"/>
      <c r="E530" s="356"/>
      <c r="F530" s="356"/>
      <c r="G530" s="362">
        <f t="shared" ref="G530:G533" si="1185">ROUND(H530+U530+X530+Z530+AB530+AD530+AF530+AH530+AI530+AJ530+AK530+AL530,2)</f>
        <v>4464801.4800000004</v>
      </c>
      <c r="H530" s="356">
        <f t="shared" ref="H530:H533" si="1186">I530+K530+M530+O530+Q530+S530</f>
        <v>0</v>
      </c>
      <c r="I530" s="365">
        <v>0</v>
      </c>
      <c r="J530" s="365">
        <v>0</v>
      </c>
      <c r="K530" s="365">
        <v>0</v>
      </c>
      <c r="L530" s="365">
        <v>0</v>
      </c>
      <c r="M530" s="365">
        <v>0</v>
      </c>
      <c r="N530" s="356">
        <v>0</v>
      </c>
      <c r="O530" s="356">
        <v>0</v>
      </c>
      <c r="P530" s="356">
        <v>0</v>
      </c>
      <c r="Q530" s="356">
        <v>0</v>
      </c>
      <c r="R530" s="356">
        <v>0</v>
      </c>
      <c r="S530" s="356">
        <v>0</v>
      </c>
      <c r="T530" s="366">
        <v>0</v>
      </c>
      <c r="U530" s="356">
        <v>0</v>
      </c>
      <c r="V530" s="356" t="s">
        <v>111</v>
      </c>
      <c r="W530" s="459">
        <v>1097</v>
      </c>
      <c r="X530" s="356">
        <f t="shared" ref="X530:X533" si="1187">ROUND(IF(V530="СК",3856.74,3886.86)*W530,2)</f>
        <v>4263885.42</v>
      </c>
      <c r="Y530" s="177">
        <v>0</v>
      </c>
      <c r="Z530" s="177">
        <v>0</v>
      </c>
      <c r="AA530" s="177">
        <v>0</v>
      </c>
      <c r="AB530" s="177">
        <v>0</v>
      </c>
      <c r="AC530" s="177">
        <v>0</v>
      </c>
      <c r="AD530" s="177">
        <v>0</v>
      </c>
      <c r="AE530" s="177">
        <v>0</v>
      </c>
      <c r="AF530" s="177">
        <v>0</v>
      </c>
      <c r="AG530" s="177">
        <v>0</v>
      </c>
      <c r="AH530" s="177">
        <v>0</v>
      </c>
      <c r="AI530" s="177">
        <v>0</v>
      </c>
      <c r="AJ530" s="177">
        <f t="shared" ref="AJ530" si="1188">ROUND(X530/95.5*3,2)</f>
        <v>133944.04</v>
      </c>
      <c r="AK530" s="177">
        <f t="shared" ref="AK530" si="1189">ROUND(X530/95.5*1.5,2)</f>
        <v>66972.02</v>
      </c>
      <c r="AL530" s="177">
        <v>0</v>
      </c>
      <c r="AN530" s="138" t="e">
        <f>I530/#REF!</f>
        <v>#REF!</v>
      </c>
      <c r="AO530" s="138" t="e">
        <f t="shared" si="1168"/>
        <v>#DIV/0!</v>
      </c>
      <c r="AP530" s="138" t="e">
        <f t="shared" si="1169"/>
        <v>#DIV/0!</v>
      </c>
      <c r="AQ530" s="138" t="e">
        <f t="shared" si="1170"/>
        <v>#DIV/0!</v>
      </c>
      <c r="AR530" s="138" t="e">
        <f t="shared" si="1171"/>
        <v>#DIV/0!</v>
      </c>
      <c r="AS530" s="138" t="e">
        <f t="shared" si="1172"/>
        <v>#DIV/0!</v>
      </c>
      <c r="AT530" s="138" t="e">
        <f t="shared" si="1173"/>
        <v>#DIV/0!</v>
      </c>
      <c r="AU530" s="138">
        <f t="shared" si="1174"/>
        <v>3886.86</v>
      </c>
      <c r="AV530" s="138" t="e">
        <f t="shared" si="1175"/>
        <v>#DIV/0!</v>
      </c>
      <c r="AW530" s="138" t="e">
        <f t="shared" si="1176"/>
        <v>#DIV/0!</v>
      </c>
      <c r="AX530" s="138" t="e">
        <f t="shared" si="1177"/>
        <v>#DIV/0!</v>
      </c>
      <c r="AY530" s="138" t="e">
        <f>AI530/#REF!</f>
        <v>#REF!</v>
      </c>
      <c r="AZ530" s="138">
        <v>766.59</v>
      </c>
      <c r="BA530" s="138">
        <v>2173.62</v>
      </c>
      <c r="BB530" s="138">
        <v>891.36</v>
      </c>
      <c r="BC530" s="138">
        <v>860.72</v>
      </c>
      <c r="BD530" s="138">
        <v>1699.83</v>
      </c>
      <c r="BE530" s="138">
        <v>1134.04</v>
      </c>
      <c r="BF530" s="138">
        <v>2338035</v>
      </c>
      <c r="BG530" s="138">
        <f t="shared" si="1178"/>
        <v>4837.9799999999996</v>
      </c>
      <c r="BH530" s="138">
        <v>9186</v>
      </c>
      <c r="BI530" s="138">
        <v>3559.09</v>
      </c>
      <c r="BJ530" s="138">
        <v>6295.55</v>
      </c>
      <c r="BK530" s="138">
        <f t="shared" si="977"/>
        <v>934101.09</v>
      </c>
      <c r="BL530" s="139" t="e">
        <f t="shared" si="1179"/>
        <v>#REF!</v>
      </c>
      <c r="BM530" s="139" t="e">
        <f t="shared" si="1179"/>
        <v>#DIV/0!</v>
      </c>
      <c r="BN530" s="139" t="e">
        <f t="shared" si="1179"/>
        <v>#DIV/0!</v>
      </c>
      <c r="BO530" s="139" t="e">
        <f t="shared" si="1179"/>
        <v>#DIV/0!</v>
      </c>
      <c r="BP530" s="139" t="e">
        <f t="shared" si="1179"/>
        <v>#DIV/0!</v>
      </c>
      <c r="BQ530" s="139" t="e">
        <f t="shared" si="1179"/>
        <v>#DIV/0!</v>
      </c>
      <c r="BR530" s="139" t="e">
        <f t="shared" si="1179"/>
        <v>#DIV/0!</v>
      </c>
      <c r="BS530" s="139" t="str">
        <f t="shared" si="1179"/>
        <v xml:space="preserve"> </v>
      </c>
      <c r="BT530" s="139" t="e">
        <f t="shared" si="1179"/>
        <v>#DIV/0!</v>
      </c>
      <c r="BU530" s="139" t="e">
        <f t="shared" si="1179"/>
        <v>#DIV/0!</v>
      </c>
      <c r="BV530" s="139" t="e">
        <f t="shared" si="1179"/>
        <v>#DIV/0!</v>
      </c>
      <c r="BW530" s="139" t="e">
        <f t="shared" si="1179"/>
        <v>#REF!</v>
      </c>
      <c r="BY530" s="140">
        <f t="shared" si="1180"/>
        <v>2.9999999014513854</v>
      </c>
      <c r="BZ530" s="141">
        <f t="shared" si="1181"/>
        <v>1.4999999507256927</v>
      </c>
      <c r="CA530" s="142">
        <f t="shared" si="1182"/>
        <v>4070.0104649042846</v>
      </c>
      <c r="CB530" s="138">
        <f t="shared" si="1183"/>
        <v>5055.6899999999996</v>
      </c>
      <c r="CC530" s="143" t="str">
        <f t="shared" si="1184"/>
        <v xml:space="preserve"> </v>
      </c>
      <c r="CD530" s="146">
        <f>CA530-CB530</f>
        <v>-985.67953509571498</v>
      </c>
    </row>
    <row r="531" spans="1:82" s="137" customFormat="1" ht="12" customHeight="1">
      <c r="A531" s="433">
        <v>183</v>
      </c>
      <c r="B531" s="178" t="s">
        <v>296</v>
      </c>
      <c r="C531" s="356">
        <v>3225.6</v>
      </c>
      <c r="D531" s="370"/>
      <c r="E531" s="356"/>
      <c r="F531" s="356"/>
      <c r="G531" s="362">
        <f t="shared" si="1185"/>
        <v>3123757.47</v>
      </c>
      <c r="H531" s="356">
        <f t="shared" si="1186"/>
        <v>0</v>
      </c>
      <c r="I531" s="365">
        <v>0</v>
      </c>
      <c r="J531" s="365">
        <v>0</v>
      </c>
      <c r="K531" s="365">
        <v>0</v>
      </c>
      <c r="L531" s="365">
        <v>0</v>
      </c>
      <c r="M531" s="365">
        <v>0</v>
      </c>
      <c r="N531" s="356">
        <v>0</v>
      </c>
      <c r="O531" s="356">
        <v>0</v>
      </c>
      <c r="P531" s="356">
        <v>0</v>
      </c>
      <c r="Q531" s="356">
        <v>0</v>
      </c>
      <c r="R531" s="356">
        <v>0</v>
      </c>
      <c r="S531" s="356">
        <v>0</v>
      </c>
      <c r="T531" s="366">
        <v>0</v>
      </c>
      <c r="U531" s="356">
        <v>0</v>
      </c>
      <c r="V531" s="356" t="s">
        <v>112</v>
      </c>
      <c r="W531" s="459">
        <v>773.5</v>
      </c>
      <c r="X531" s="356">
        <f t="shared" si="1187"/>
        <v>2983188.39</v>
      </c>
      <c r="Y531" s="177">
        <v>0</v>
      </c>
      <c r="Z531" s="177">
        <v>0</v>
      </c>
      <c r="AA531" s="177">
        <v>0</v>
      </c>
      <c r="AB531" s="177">
        <v>0</v>
      </c>
      <c r="AC531" s="177">
        <v>0</v>
      </c>
      <c r="AD531" s="177">
        <v>0</v>
      </c>
      <c r="AE531" s="177">
        <v>0</v>
      </c>
      <c r="AF531" s="177">
        <v>0</v>
      </c>
      <c r="AG531" s="177">
        <v>0</v>
      </c>
      <c r="AH531" s="177">
        <v>0</v>
      </c>
      <c r="AI531" s="177">
        <v>0</v>
      </c>
      <c r="AJ531" s="177">
        <f t="shared" ref="AJ531:AJ533" si="1190">ROUND(X531/95.5*3,2)</f>
        <v>93712.72</v>
      </c>
      <c r="AK531" s="177">
        <f t="shared" ref="AK531:AK533" si="1191">ROUND(X531/95.5*1.5,2)</f>
        <v>46856.36</v>
      </c>
      <c r="AL531" s="177">
        <v>0</v>
      </c>
      <c r="AN531" s="138" t="e">
        <f>I531/#REF!</f>
        <v>#REF!</v>
      </c>
      <c r="AO531" s="138" t="e">
        <f t="shared" si="1168"/>
        <v>#DIV/0!</v>
      </c>
      <c r="AP531" s="138" t="e">
        <f t="shared" si="1169"/>
        <v>#DIV/0!</v>
      </c>
      <c r="AQ531" s="138" t="e">
        <f t="shared" si="1170"/>
        <v>#DIV/0!</v>
      </c>
      <c r="AR531" s="138" t="e">
        <f t="shared" si="1171"/>
        <v>#DIV/0!</v>
      </c>
      <c r="AS531" s="138" t="e">
        <f t="shared" si="1172"/>
        <v>#DIV/0!</v>
      </c>
      <c r="AT531" s="138" t="e">
        <f t="shared" si="1173"/>
        <v>#DIV/0!</v>
      </c>
      <c r="AU531" s="138">
        <f t="shared" si="1174"/>
        <v>3856.7400000000002</v>
      </c>
      <c r="AV531" s="138" t="e">
        <f t="shared" si="1175"/>
        <v>#DIV/0!</v>
      </c>
      <c r="AW531" s="138" t="e">
        <f t="shared" si="1176"/>
        <v>#DIV/0!</v>
      </c>
      <c r="AX531" s="138" t="e">
        <f t="shared" si="1177"/>
        <v>#DIV/0!</v>
      </c>
      <c r="AY531" s="138" t="e">
        <f>AI531/#REF!</f>
        <v>#REF!</v>
      </c>
      <c r="AZ531" s="138">
        <v>766.59</v>
      </c>
      <c r="BA531" s="138">
        <v>2173.62</v>
      </c>
      <c r="BB531" s="138">
        <v>891.36</v>
      </c>
      <c r="BC531" s="138">
        <v>860.72</v>
      </c>
      <c r="BD531" s="138">
        <v>1699.83</v>
      </c>
      <c r="BE531" s="138">
        <v>1134.04</v>
      </c>
      <c r="BF531" s="138">
        <v>2338035</v>
      </c>
      <c r="BG531" s="138">
        <f t="shared" si="1178"/>
        <v>4644</v>
      </c>
      <c r="BH531" s="138">
        <v>9186</v>
      </c>
      <c r="BI531" s="138">
        <v>3559.09</v>
      </c>
      <c r="BJ531" s="138">
        <v>6295.55</v>
      </c>
      <c r="BK531" s="138">
        <f t="shared" ref="BK531:BK534" si="1192">105042.09+358512+470547</f>
        <v>934101.09</v>
      </c>
      <c r="BL531" s="139" t="e">
        <f t="shared" si="1179"/>
        <v>#REF!</v>
      </c>
      <c r="BM531" s="139" t="e">
        <f t="shared" si="1179"/>
        <v>#DIV/0!</v>
      </c>
      <c r="BN531" s="139" t="e">
        <f t="shared" si="1179"/>
        <v>#DIV/0!</v>
      </c>
      <c r="BO531" s="139" t="e">
        <f t="shared" si="1179"/>
        <v>#DIV/0!</v>
      </c>
      <c r="BP531" s="139" t="e">
        <f t="shared" si="1179"/>
        <v>#DIV/0!</v>
      </c>
      <c r="BQ531" s="139" t="e">
        <f t="shared" si="1179"/>
        <v>#DIV/0!</v>
      </c>
      <c r="BR531" s="139" t="e">
        <f t="shared" si="1179"/>
        <v>#DIV/0!</v>
      </c>
      <c r="BS531" s="139" t="str">
        <f t="shared" si="1179"/>
        <v xml:space="preserve"> </v>
      </c>
      <c r="BT531" s="139" t="e">
        <f t="shared" si="1179"/>
        <v>#DIV/0!</v>
      </c>
      <c r="BU531" s="139" t="e">
        <f t="shared" si="1179"/>
        <v>#DIV/0!</v>
      </c>
      <c r="BV531" s="139" t="e">
        <f t="shared" si="1179"/>
        <v>#DIV/0!</v>
      </c>
      <c r="BW531" s="139" t="e">
        <f t="shared" si="1179"/>
        <v>#REF!</v>
      </c>
      <c r="BY531" s="140">
        <f t="shared" si="1180"/>
        <v>2.9999998687478127</v>
      </c>
      <c r="BZ531" s="141">
        <f t="shared" si="1181"/>
        <v>1.4999999343739063</v>
      </c>
      <c r="CA531" s="142">
        <f t="shared" si="1182"/>
        <v>4038.4711958629609</v>
      </c>
      <c r="CB531" s="138">
        <f t="shared" si="1183"/>
        <v>4852.9799999999996</v>
      </c>
      <c r="CC531" s="143" t="str">
        <f t="shared" si="1184"/>
        <v xml:space="preserve"> </v>
      </c>
    </row>
    <row r="532" spans="1:82" s="137" customFormat="1" ht="12" customHeight="1">
      <c r="A532" s="433">
        <v>184</v>
      </c>
      <c r="B532" s="178" t="s">
        <v>297</v>
      </c>
      <c r="C532" s="356">
        <v>2592.1999999999998</v>
      </c>
      <c r="D532" s="370"/>
      <c r="E532" s="356"/>
      <c r="F532" s="356"/>
      <c r="G532" s="362">
        <f t="shared" si="1185"/>
        <v>4424101.38</v>
      </c>
      <c r="H532" s="356">
        <f t="shared" si="1186"/>
        <v>0</v>
      </c>
      <c r="I532" s="365">
        <v>0</v>
      </c>
      <c r="J532" s="365">
        <v>0</v>
      </c>
      <c r="K532" s="365">
        <v>0</v>
      </c>
      <c r="L532" s="365">
        <v>0</v>
      </c>
      <c r="M532" s="365">
        <v>0</v>
      </c>
      <c r="N532" s="356">
        <v>0</v>
      </c>
      <c r="O532" s="356">
        <v>0</v>
      </c>
      <c r="P532" s="356">
        <v>0</v>
      </c>
      <c r="Q532" s="356">
        <v>0</v>
      </c>
      <c r="R532" s="356">
        <v>0</v>
      </c>
      <c r="S532" s="356">
        <v>0</v>
      </c>
      <c r="T532" s="366">
        <v>0</v>
      </c>
      <c r="U532" s="356">
        <v>0</v>
      </c>
      <c r="V532" s="356" t="s">
        <v>111</v>
      </c>
      <c r="W532" s="459">
        <v>1087</v>
      </c>
      <c r="X532" s="356">
        <f t="shared" si="1187"/>
        <v>4225016.82</v>
      </c>
      <c r="Y532" s="177">
        <v>0</v>
      </c>
      <c r="Z532" s="177">
        <v>0</v>
      </c>
      <c r="AA532" s="177">
        <v>0</v>
      </c>
      <c r="AB532" s="177">
        <v>0</v>
      </c>
      <c r="AC532" s="177">
        <v>0</v>
      </c>
      <c r="AD532" s="177">
        <v>0</v>
      </c>
      <c r="AE532" s="177">
        <v>0</v>
      </c>
      <c r="AF532" s="177">
        <v>0</v>
      </c>
      <c r="AG532" s="177">
        <v>0</v>
      </c>
      <c r="AH532" s="177">
        <v>0</v>
      </c>
      <c r="AI532" s="177">
        <v>0</v>
      </c>
      <c r="AJ532" s="177">
        <f t="shared" si="1190"/>
        <v>132723.04</v>
      </c>
      <c r="AK532" s="177">
        <f t="shared" si="1191"/>
        <v>66361.52</v>
      </c>
      <c r="AL532" s="177">
        <v>0</v>
      </c>
      <c r="AN532" s="138" t="e">
        <f>I532/#REF!</f>
        <v>#REF!</v>
      </c>
      <c r="AO532" s="138" t="e">
        <f t="shared" si="1168"/>
        <v>#DIV/0!</v>
      </c>
      <c r="AP532" s="138" t="e">
        <f t="shared" si="1169"/>
        <v>#DIV/0!</v>
      </c>
      <c r="AQ532" s="138" t="e">
        <f t="shared" si="1170"/>
        <v>#DIV/0!</v>
      </c>
      <c r="AR532" s="138" t="e">
        <f t="shared" si="1171"/>
        <v>#DIV/0!</v>
      </c>
      <c r="AS532" s="138" t="e">
        <f t="shared" si="1172"/>
        <v>#DIV/0!</v>
      </c>
      <c r="AT532" s="138" t="e">
        <f t="shared" si="1173"/>
        <v>#DIV/0!</v>
      </c>
      <c r="AU532" s="138">
        <f t="shared" si="1174"/>
        <v>3886.86</v>
      </c>
      <c r="AV532" s="138" t="e">
        <f t="shared" si="1175"/>
        <v>#DIV/0!</v>
      </c>
      <c r="AW532" s="138" t="e">
        <f t="shared" si="1176"/>
        <v>#DIV/0!</v>
      </c>
      <c r="AX532" s="138" t="e">
        <f t="shared" si="1177"/>
        <v>#DIV/0!</v>
      </c>
      <c r="AY532" s="138" t="e">
        <f>AI532/#REF!</f>
        <v>#REF!</v>
      </c>
      <c r="AZ532" s="138">
        <v>766.59</v>
      </c>
      <c r="BA532" s="138">
        <v>2173.62</v>
      </c>
      <c r="BB532" s="138">
        <v>891.36</v>
      </c>
      <c r="BC532" s="138">
        <v>860.72</v>
      </c>
      <c r="BD532" s="138">
        <v>1699.83</v>
      </c>
      <c r="BE532" s="138">
        <v>1134.04</v>
      </c>
      <c r="BF532" s="138">
        <v>2338035</v>
      </c>
      <c r="BG532" s="138">
        <f t="shared" si="1178"/>
        <v>4837.9799999999996</v>
      </c>
      <c r="BH532" s="138">
        <v>9186</v>
      </c>
      <c r="BI532" s="138">
        <v>3559.09</v>
      </c>
      <c r="BJ532" s="138">
        <v>6295.55</v>
      </c>
      <c r="BK532" s="138">
        <f t="shared" si="1192"/>
        <v>934101.09</v>
      </c>
      <c r="BL532" s="139" t="e">
        <f t="shared" si="1179"/>
        <v>#REF!</v>
      </c>
      <c r="BM532" s="139" t="e">
        <f t="shared" si="1179"/>
        <v>#DIV/0!</v>
      </c>
      <c r="BN532" s="139" t="e">
        <f t="shared" si="1179"/>
        <v>#DIV/0!</v>
      </c>
      <c r="BO532" s="139" t="e">
        <f t="shared" si="1179"/>
        <v>#DIV/0!</v>
      </c>
      <c r="BP532" s="139" t="e">
        <f t="shared" si="1179"/>
        <v>#DIV/0!</v>
      </c>
      <c r="BQ532" s="139" t="e">
        <f t="shared" si="1179"/>
        <v>#DIV/0!</v>
      </c>
      <c r="BR532" s="139" t="e">
        <f t="shared" si="1179"/>
        <v>#DIV/0!</v>
      </c>
      <c r="BS532" s="139" t="str">
        <f t="shared" si="1179"/>
        <v xml:space="preserve"> </v>
      </c>
      <c r="BT532" s="139" t="e">
        <f t="shared" si="1179"/>
        <v>#DIV/0!</v>
      </c>
      <c r="BU532" s="139" t="e">
        <f t="shared" si="1179"/>
        <v>#DIV/0!</v>
      </c>
      <c r="BV532" s="139" t="e">
        <f t="shared" si="1179"/>
        <v>#DIV/0!</v>
      </c>
      <c r="BW532" s="139" t="e">
        <f t="shared" si="1179"/>
        <v>#REF!</v>
      </c>
      <c r="BY532" s="140">
        <f t="shared" si="1180"/>
        <v>2.9999999683551559</v>
      </c>
      <c r="BZ532" s="141">
        <f t="shared" si="1181"/>
        <v>1.499999984177578</v>
      </c>
      <c r="CA532" s="142">
        <f t="shared" si="1182"/>
        <v>4070.0104691812326</v>
      </c>
      <c r="CB532" s="138">
        <f t="shared" si="1183"/>
        <v>5055.6899999999996</v>
      </c>
      <c r="CC532" s="143" t="str">
        <f t="shared" si="1184"/>
        <v xml:space="preserve"> </v>
      </c>
    </row>
    <row r="533" spans="1:82" s="137" customFormat="1" ht="12" customHeight="1">
      <c r="A533" s="433">
        <v>185</v>
      </c>
      <c r="B533" s="178" t="s">
        <v>298</v>
      </c>
      <c r="C533" s="356">
        <v>3042.2</v>
      </c>
      <c r="D533" s="370"/>
      <c r="E533" s="356"/>
      <c r="F533" s="356"/>
      <c r="G533" s="362">
        <f t="shared" si="1185"/>
        <v>4464801.4800000004</v>
      </c>
      <c r="H533" s="356">
        <f t="shared" si="1186"/>
        <v>0</v>
      </c>
      <c r="I533" s="365">
        <v>0</v>
      </c>
      <c r="J533" s="365">
        <v>0</v>
      </c>
      <c r="K533" s="365">
        <v>0</v>
      </c>
      <c r="L533" s="365">
        <v>0</v>
      </c>
      <c r="M533" s="365">
        <v>0</v>
      </c>
      <c r="N533" s="356">
        <v>0</v>
      </c>
      <c r="O533" s="356">
        <v>0</v>
      </c>
      <c r="P533" s="356">
        <v>0</v>
      </c>
      <c r="Q533" s="356">
        <v>0</v>
      </c>
      <c r="R533" s="356">
        <v>0</v>
      </c>
      <c r="S533" s="356">
        <v>0</v>
      </c>
      <c r="T533" s="366">
        <v>0</v>
      </c>
      <c r="U533" s="356">
        <v>0</v>
      </c>
      <c r="V533" s="356" t="s">
        <v>111</v>
      </c>
      <c r="W533" s="459">
        <v>1097</v>
      </c>
      <c r="X533" s="356">
        <f t="shared" si="1187"/>
        <v>4263885.42</v>
      </c>
      <c r="Y533" s="177">
        <v>0</v>
      </c>
      <c r="Z533" s="177">
        <v>0</v>
      </c>
      <c r="AA533" s="177">
        <v>0</v>
      </c>
      <c r="AB533" s="177">
        <v>0</v>
      </c>
      <c r="AC533" s="177">
        <v>0</v>
      </c>
      <c r="AD533" s="177">
        <v>0</v>
      </c>
      <c r="AE533" s="177">
        <v>0</v>
      </c>
      <c r="AF533" s="177">
        <v>0</v>
      </c>
      <c r="AG533" s="177">
        <v>0</v>
      </c>
      <c r="AH533" s="177">
        <v>0</v>
      </c>
      <c r="AI533" s="177">
        <v>0</v>
      </c>
      <c r="AJ533" s="177">
        <f t="shared" si="1190"/>
        <v>133944.04</v>
      </c>
      <c r="AK533" s="177">
        <f t="shared" si="1191"/>
        <v>66972.02</v>
      </c>
      <c r="AL533" s="177">
        <v>0</v>
      </c>
      <c r="AN533" s="138" t="e">
        <f>I533/#REF!</f>
        <v>#REF!</v>
      </c>
      <c r="AO533" s="138" t="e">
        <f t="shared" si="1168"/>
        <v>#DIV/0!</v>
      </c>
      <c r="AP533" s="138" t="e">
        <f t="shared" si="1169"/>
        <v>#DIV/0!</v>
      </c>
      <c r="AQ533" s="138" t="e">
        <f t="shared" si="1170"/>
        <v>#DIV/0!</v>
      </c>
      <c r="AR533" s="138" t="e">
        <f t="shared" si="1171"/>
        <v>#DIV/0!</v>
      </c>
      <c r="AS533" s="138" t="e">
        <f t="shared" si="1172"/>
        <v>#DIV/0!</v>
      </c>
      <c r="AT533" s="138" t="e">
        <f t="shared" si="1173"/>
        <v>#DIV/0!</v>
      </c>
      <c r="AU533" s="138">
        <f t="shared" si="1174"/>
        <v>3886.86</v>
      </c>
      <c r="AV533" s="138" t="e">
        <f t="shared" si="1175"/>
        <v>#DIV/0!</v>
      </c>
      <c r="AW533" s="138" t="e">
        <f t="shared" si="1176"/>
        <v>#DIV/0!</v>
      </c>
      <c r="AX533" s="138" t="e">
        <f t="shared" si="1177"/>
        <v>#DIV/0!</v>
      </c>
      <c r="AY533" s="138" t="e">
        <f>AI533/#REF!</f>
        <v>#REF!</v>
      </c>
      <c r="AZ533" s="138">
        <v>766.59</v>
      </c>
      <c r="BA533" s="138">
        <v>2173.62</v>
      </c>
      <c r="BB533" s="138">
        <v>891.36</v>
      </c>
      <c r="BC533" s="138">
        <v>860.72</v>
      </c>
      <c r="BD533" s="138">
        <v>1699.83</v>
      </c>
      <c r="BE533" s="138">
        <v>1134.04</v>
      </c>
      <c r="BF533" s="138">
        <v>2338035</v>
      </c>
      <c r="BG533" s="138">
        <f t="shared" si="1178"/>
        <v>4837.9799999999996</v>
      </c>
      <c r="BH533" s="138">
        <v>9186</v>
      </c>
      <c r="BI533" s="138">
        <v>3559.09</v>
      </c>
      <c r="BJ533" s="138">
        <v>6295.55</v>
      </c>
      <c r="BK533" s="138">
        <f t="shared" si="1192"/>
        <v>934101.09</v>
      </c>
      <c r="BL533" s="139" t="e">
        <f t="shared" si="1179"/>
        <v>#REF!</v>
      </c>
      <c r="BM533" s="139" t="e">
        <f t="shared" si="1179"/>
        <v>#DIV/0!</v>
      </c>
      <c r="BN533" s="139" t="e">
        <f t="shared" si="1179"/>
        <v>#DIV/0!</v>
      </c>
      <c r="BO533" s="139" t="e">
        <f t="shared" si="1179"/>
        <v>#DIV/0!</v>
      </c>
      <c r="BP533" s="139" t="e">
        <f t="shared" si="1179"/>
        <v>#DIV/0!</v>
      </c>
      <c r="BQ533" s="139" t="e">
        <f t="shared" si="1179"/>
        <v>#DIV/0!</v>
      </c>
      <c r="BR533" s="139" t="e">
        <f t="shared" si="1179"/>
        <v>#DIV/0!</v>
      </c>
      <c r="BS533" s="139" t="str">
        <f t="shared" si="1179"/>
        <v xml:space="preserve"> </v>
      </c>
      <c r="BT533" s="139" t="e">
        <f t="shared" si="1179"/>
        <v>#DIV/0!</v>
      </c>
      <c r="BU533" s="139" t="e">
        <f t="shared" si="1179"/>
        <v>#DIV/0!</v>
      </c>
      <c r="BV533" s="139" t="e">
        <f t="shared" si="1179"/>
        <v>#DIV/0!</v>
      </c>
      <c r="BW533" s="139" t="e">
        <f t="shared" si="1179"/>
        <v>#REF!</v>
      </c>
      <c r="BY533" s="140">
        <f t="shared" si="1180"/>
        <v>2.9999999014513854</v>
      </c>
      <c r="BZ533" s="141">
        <f t="shared" si="1181"/>
        <v>1.4999999507256927</v>
      </c>
      <c r="CA533" s="142">
        <f t="shared" si="1182"/>
        <v>4070.0104649042846</v>
      </c>
      <c r="CB533" s="138">
        <f t="shared" si="1183"/>
        <v>5055.6899999999996</v>
      </c>
      <c r="CC533" s="143" t="str">
        <f t="shared" si="1184"/>
        <v xml:space="preserve"> </v>
      </c>
      <c r="CD533" s="146">
        <f>CA533-CB533</f>
        <v>-985.67953509571498</v>
      </c>
    </row>
    <row r="534" spans="1:82" s="137" customFormat="1" ht="39.75" customHeight="1">
      <c r="A534" s="420" t="s">
        <v>58</v>
      </c>
      <c r="B534" s="420"/>
      <c r="C534" s="421">
        <f>SUM(C530:C533)</f>
        <v>11965.5</v>
      </c>
      <c r="D534" s="421"/>
      <c r="E534" s="356"/>
      <c r="F534" s="356"/>
      <c r="G534" s="421">
        <f>SUM(G530:G533)</f>
        <v>16477461.810000002</v>
      </c>
      <c r="H534" s="421">
        <f t="shared" ref="H534:U534" si="1193">SUM(H530:H533)</f>
        <v>0</v>
      </c>
      <c r="I534" s="421">
        <f t="shared" si="1193"/>
        <v>0</v>
      </c>
      <c r="J534" s="421">
        <f t="shared" si="1193"/>
        <v>0</v>
      </c>
      <c r="K534" s="421">
        <f t="shared" si="1193"/>
        <v>0</v>
      </c>
      <c r="L534" s="421">
        <f t="shared" si="1193"/>
        <v>0</v>
      </c>
      <c r="M534" s="421">
        <f t="shared" si="1193"/>
        <v>0</v>
      </c>
      <c r="N534" s="421">
        <f t="shared" si="1193"/>
        <v>0</v>
      </c>
      <c r="O534" s="421">
        <f t="shared" si="1193"/>
        <v>0</v>
      </c>
      <c r="P534" s="421">
        <f t="shared" si="1193"/>
        <v>0</v>
      </c>
      <c r="Q534" s="421">
        <f t="shared" si="1193"/>
        <v>0</v>
      </c>
      <c r="R534" s="421">
        <f t="shared" si="1193"/>
        <v>0</v>
      </c>
      <c r="S534" s="421">
        <f t="shared" si="1193"/>
        <v>0</v>
      </c>
      <c r="T534" s="422">
        <f t="shared" si="1193"/>
        <v>0</v>
      </c>
      <c r="U534" s="421">
        <f t="shared" si="1193"/>
        <v>0</v>
      </c>
      <c r="V534" s="356" t="s">
        <v>68</v>
      </c>
      <c r="W534" s="421">
        <f t="shared" ref="W534:AL534" si="1194">SUM(W530:W533)</f>
        <v>4054.5</v>
      </c>
      <c r="X534" s="421">
        <f t="shared" si="1194"/>
        <v>15735976.050000001</v>
      </c>
      <c r="Y534" s="421">
        <f t="shared" si="1194"/>
        <v>0</v>
      </c>
      <c r="Z534" s="421">
        <f t="shared" si="1194"/>
        <v>0</v>
      </c>
      <c r="AA534" s="421">
        <f t="shared" si="1194"/>
        <v>0</v>
      </c>
      <c r="AB534" s="421">
        <f t="shared" si="1194"/>
        <v>0</v>
      </c>
      <c r="AC534" s="421">
        <f t="shared" si="1194"/>
        <v>0</v>
      </c>
      <c r="AD534" s="421">
        <f t="shared" si="1194"/>
        <v>0</v>
      </c>
      <c r="AE534" s="421">
        <f t="shared" si="1194"/>
        <v>0</v>
      </c>
      <c r="AF534" s="421">
        <f t="shared" si="1194"/>
        <v>0</v>
      </c>
      <c r="AG534" s="421">
        <f t="shared" si="1194"/>
        <v>0</v>
      </c>
      <c r="AH534" s="421">
        <f t="shared" si="1194"/>
        <v>0</v>
      </c>
      <c r="AI534" s="421">
        <f t="shared" si="1194"/>
        <v>0</v>
      </c>
      <c r="AJ534" s="421">
        <f t="shared" si="1194"/>
        <v>494323.84000000008</v>
      </c>
      <c r="AK534" s="421">
        <f t="shared" si="1194"/>
        <v>247161.92000000004</v>
      </c>
      <c r="AL534" s="421">
        <f t="shared" si="1194"/>
        <v>0</v>
      </c>
      <c r="AN534" s="138" t="e">
        <f>I534/#REF!</f>
        <v>#REF!</v>
      </c>
      <c r="AO534" s="138" t="e">
        <f t="shared" si="1168"/>
        <v>#DIV/0!</v>
      </c>
      <c r="AP534" s="138" t="e">
        <f t="shared" si="1169"/>
        <v>#DIV/0!</v>
      </c>
      <c r="AQ534" s="138" t="e">
        <f t="shared" si="1170"/>
        <v>#DIV/0!</v>
      </c>
      <c r="AR534" s="138" t="e">
        <f t="shared" si="1171"/>
        <v>#DIV/0!</v>
      </c>
      <c r="AS534" s="138" t="e">
        <f t="shared" si="1172"/>
        <v>#DIV/0!</v>
      </c>
      <c r="AT534" s="138" t="e">
        <f t="shared" si="1173"/>
        <v>#DIV/0!</v>
      </c>
      <c r="AU534" s="138">
        <f t="shared" si="1174"/>
        <v>3881.1138364779877</v>
      </c>
      <c r="AV534" s="138" t="e">
        <f t="shared" si="1175"/>
        <v>#DIV/0!</v>
      </c>
      <c r="AW534" s="138" t="e">
        <f t="shared" si="1176"/>
        <v>#DIV/0!</v>
      </c>
      <c r="AX534" s="138" t="e">
        <f t="shared" si="1177"/>
        <v>#DIV/0!</v>
      </c>
      <c r="AY534" s="138" t="e">
        <f>AI534/#REF!</f>
        <v>#REF!</v>
      </c>
      <c r="AZ534" s="138">
        <v>766.59</v>
      </c>
      <c r="BA534" s="138">
        <v>2173.62</v>
      </c>
      <c r="BB534" s="138">
        <v>891.36</v>
      </c>
      <c r="BC534" s="138">
        <v>860.72</v>
      </c>
      <c r="BD534" s="138">
        <v>1699.83</v>
      </c>
      <c r="BE534" s="138">
        <v>1134.04</v>
      </c>
      <c r="BF534" s="138">
        <v>2338035</v>
      </c>
      <c r="BG534" s="138">
        <f t="shared" si="1178"/>
        <v>4644</v>
      </c>
      <c r="BH534" s="138">
        <v>9186</v>
      </c>
      <c r="BI534" s="138">
        <v>3559.09</v>
      </c>
      <c r="BJ534" s="138">
        <v>6295.55</v>
      </c>
      <c r="BK534" s="138">
        <f t="shared" si="1192"/>
        <v>934101.09</v>
      </c>
      <c r="BL534" s="139" t="e">
        <f t="shared" si="1179"/>
        <v>#REF!</v>
      </c>
      <c r="BM534" s="139" t="e">
        <f t="shared" si="1179"/>
        <v>#DIV/0!</v>
      </c>
      <c r="BN534" s="139" t="e">
        <f t="shared" si="1179"/>
        <v>#DIV/0!</v>
      </c>
      <c r="BO534" s="139" t="e">
        <f t="shared" si="1179"/>
        <v>#DIV/0!</v>
      </c>
      <c r="BP534" s="139" t="e">
        <f t="shared" si="1179"/>
        <v>#DIV/0!</v>
      </c>
      <c r="BQ534" s="139" t="e">
        <f t="shared" si="1179"/>
        <v>#DIV/0!</v>
      </c>
      <c r="BR534" s="139" t="e">
        <f t="shared" si="1179"/>
        <v>#DIV/0!</v>
      </c>
      <c r="BS534" s="139" t="str">
        <f t="shared" si="1179"/>
        <v xml:space="preserve"> </v>
      </c>
      <c r="BT534" s="139" t="e">
        <f t="shared" si="1179"/>
        <v>#DIV/0!</v>
      </c>
      <c r="BU534" s="139" t="e">
        <f t="shared" si="1179"/>
        <v>#DIV/0!</v>
      </c>
      <c r="BV534" s="139" t="e">
        <f t="shared" si="1179"/>
        <v>#DIV/0!</v>
      </c>
      <c r="BW534" s="139" t="e">
        <f t="shared" si="1179"/>
        <v>#REF!</v>
      </c>
      <c r="BY534" s="140">
        <f t="shared" si="1180"/>
        <v>2.999999913214789</v>
      </c>
      <c r="BZ534" s="141">
        <f t="shared" si="1181"/>
        <v>1.4999999566073945</v>
      </c>
      <c r="CA534" s="142">
        <f t="shared" si="1182"/>
        <v>4063.9935405105443</v>
      </c>
      <c r="CB534" s="138">
        <f t="shared" si="1183"/>
        <v>4852.9799999999996</v>
      </c>
      <c r="CC534" s="143" t="str">
        <f t="shared" si="1184"/>
        <v xml:space="preserve"> </v>
      </c>
    </row>
    <row r="535" spans="1:82" s="137" customFormat="1" ht="12" customHeight="1">
      <c r="A535" s="358" t="s">
        <v>185</v>
      </c>
      <c r="B535" s="359"/>
      <c r="C535" s="359"/>
      <c r="D535" s="359"/>
      <c r="E535" s="359"/>
      <c r="F535" s="359"/>
      <c r="G535" s="359"/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59"/>
      <c r="X535" s="359"/>
      <c r="Y535" s="359"/>
      <c r="Z535" s="359"/>
      <c r="AA535" s="359"/>
      <c r="AB535" s="359"/>
      <c r="AC535" s="359"/>
      <c r="AD535" s="359"/>
      <c r="AE535" s="359"/>
      <c r="AF535" s="359"/>
      <c r="AG535" s="359"/>
      <c r="AH535" s="359"/>
      <c r="AI535" s="359"/>
      <c r="AJ535" s="359"/>
      <c r="AK535" s="434"/>
      <c r="AL535" s="356"/>
      <c r="AN535" s="138"/>
      <c r="AO535" s="138"/>
      <c r="AP535" s="138"/>
      <c r="AQ535" s="138"/>
      <c r="AR535" s="138"/>
      <c r="AS535" s="138"/>
      <c r="AT535" s="138"/>
      <c r="AU535" s="138"/>
      <c r="AV535" s="138"/>
      <c r="AW535" s="138"/>
      <c r="AX535" s="138"/>
      <c r="AY535" s="138"/>
      <c r="AZ535" s="138"/>
      <c r="BA535" s="138"/>
      <c r="BB535" s="138"/>
      <c r="BC535" s="138"/>
      <c r="BD535" s="138"/>
      <c r="BE535" s="138"/>
      <c r="BF535" s="138"/>
      <c r="BG535" s="138"/>
      <c r="BH535" s="138"/>
      <c r="BI535" s="138"/>
      <c r="BJ535" s="138"/>
      <c r="BK535" s="138"/>
      <c r="BL535" s="139"/>
      <c r="BM535" s="139"/>
      <c r="BN535" s="139"/>
      <c r="BO535" s="139"/>
      <c r="BP535" s="139"/>
      <c r="BQ535" s="139"/>
      <c r="BR535" s="139"/>
      <c r="BS535" s="139"/>
      <c r="BT535" s="139"/>
      <c r="BU535" s="139"/>
      <c r="BV535" s="139"/>
      <c r="BW535" s="139"/>
      <c r="BY535" s="140"/>
      <c r="BZ535" s="141"/>
      <c r="CA535" s="142"/>
      <c r="CB535" s="138"/>
      <c r="CC535" s="143"/>
    </row>
    <row r="536" spans="1:82" s="137" customFormat="1" ht="12" customHeight="1">
      <c r="A536" s="433">
        <v>186</v>
      </c>
      <c r="B536" s="460" t="s">
        <v>299</v>
      </c>
      <c r="C536" s="356"/>
      <c r="D536" s="413"/>
      <c r="E536" s="356"/>
      <c r="F536" s="356"/>
      <c r="G536" s="362">
        <f t="shared" ref="G536" si="1195">ROUND(H536+U536+X536+Z536+AB536+AD536+AF536+AH536+AI536+AJ536+AK536+AL536,2)</f>
        <v>2694346.93</v>
      </c>
      <c r="H536" s="356">
        <f t="shared" ref="H536" si="1196">I536+K536+M536+O536+Q536+S536</f>
        <v>0</v>
      </c>
      <c r="I536" s="365">
        <v>0</v>
      </c>
      <c r="J536" s="365">
        <v>0</v>
      </c>
      <c r="K536" s="365">
        <v>0</v>
      </c>
      <c r="L536" s="365">
        <v>0</v>
      </c>
      <c r="M536" s="365">
        <v>0</v>
      </c>
      <c r="N536" s="356">
        <v>0</v>
      </c>
      <c r="O536" s="356">
        <v>0</v>
      </c>
      <c r="P536" s="356">
        <v>0</v>
      </c>
      <c r="Q536" s="356">
        <v>0</v>
      </c>
      <c r="R536" s="356">
        <v>0</v>
      </c>
      <c r="S536" s="356">
        <v>0</v>
      </c>
      <c r="T536" s="366">
        <v>0</v>
      </c>
      <c r="U536" s="356">
        <v>0</v>
      </c>
      <c r="V536" s="371" t="s">
        <v>111</v>
      </c>
      <c r="W536" s="177">
        <v>662</v>
      </c>
      <c r="X536" s="356">
        <f>ROUND(IF(V536="СК",3856.74,3886.86)*W536,2)</f>
        <v>2573101.3199999998</v>
      </c>
      <c r="Y536" s="177">
        <v>0</v>
      </c>
      <c r="Z536" s="177">
        <v>0</v>
      </c>
      <c r="AA536" s="177">
        <v>0</v>
      </c>
      <c r="AB536" s="177">
        <v>0</v>
      </c>
      <c r="AC536" s="177">
        <v>0</v>
      </c>
      <c r="AD536" s="177">
        <v>0</v>
      </c>
      <c r="AE536" s="177">
        <v>0</v>
      </c>
      <c r="AF536" s="177">
        <v>0</v>
      </c>
      <c r="AG536" s="177">
        <v>0</v>
      </c>
      <c r="AH536" s="177">
        <v>0</v>
      </c>
      <c r="AI536" s="177">
        <v>0</v>
      </c>
      <c r="AJ536" s="177">
        <f t="shared" ref="AJ536" si="1197">ROUND(X536/95.5*3,2)</f>
        <v>80830.41</v>
      </c>
      <c r="AK536" s="177">
        <f t="shared" ref="AK536" si="1198">ROUND(X536/95.5*1.5,2)</f>
        <v>40415.199999999997</v>
      </c>
      <c r="AL536" s="177">
        <v>0</v>
      </c>
      <c r="AN536" s="138"/>
      <c r="AO536" s="138"/>
      <c r="AP536" s="138"/>
      <c r="AQ536" s="138"/>
      <c r="AR536" s="138"/>
      <c r="AS536" s="138"/>
      <c r="AT536" s="138"/>
      <c r="AU536" s="138"/>
      <c r="AV536" s="138"/>
      <c r="AW536" s="138"/>
      <c r="AX536" s="138"/>
      <c r="AY536" s="138"/>
      <c r="AZ536" s="138"/>
      <c r="BA536" s="138"/>
      <c r="BB536" s="138"/>
      <c r="BC536" s="138"/>
      <c r="BD536" s="138"/>
      <c r="BE536" s="138"/>
      <c r="BF536" s="138"/>
      <c r="BG536" s="138"/>
      <c r="BH536" s="138"/>
      <c r="BI536" s="138"/>
      <c r="BJ536" s="138"/>
      <c r="BK536" s="138"/>
      <c r="BL536" s="139"/>
      <c r="BM536" s="139"/>
      <c r="BN536" s="139"/>
      <c r="BO536" s="139"/>
      <c r="BP536" s="139"/>
      <c r="BQ536" s="139"/>
      <c r="BR536" s="139"/>
      <c r="BS536" s="139"/>
      <c r="BT536" s="139"/>
      <c r="BU536" s="139"/>
      <c r="BV536" s="139"/>
      <c r="BW536" s="139"/>
      <c r="BY536" s="140"/>
      <c r="BZ536" s="141"/>
      <c r="CA536" s="142"/>
      <c r="CB536" s="138"/>
      <c r="CC536" s="143"/>
    </row>
    <row r="537" spans="1:82" s="137" customFormat="1" ht="26.25" customHeight="1">
      <c r="A537" s="461" t="s">
        <v>73</v>
      </c>
      <c r="B537" s="462"/>
      <c r="C537" s="356"/>
      <c r="D537" s="413"/>
      <c r="E537" s="356"/>
      <c r="F537" s="356"/>
      <c r="G537" s="356">
        <f>SUM(G536)</f>
        <v>2694346.93</v>
      </c>
      <c r="H537" s="356">
        <f>SUM(H536)</f>
        <v>0</v>
      </c>
      <c r="I537" s="356">
        <f t="shared" ref="I537:S537" si="1199">SUM(I536)</f>
        <v>0</v>
      </c>
      <c r="J537" s="356">
        <f t="shared" si="1199"/>
        <v>0</v>
      </c>
      <c r="K537" s="356">
        <f t="shared" si="1199"/>
        <v>0</v>
      </c>
      <c r="L537" s="356">
        <f t="shared" si="1199"/>
        <v>0</v>
      </c>
      <c r="M537" s="356">
        <f t="shared" si="1199"/>
        <v>0</v>
      </c>
      <c r="N537" s="356">
        <f t="shared" si="1199"/>
        <v>0</v>
      </c>
      <c r="O537" s="356">
        <f t="shared" si="1199"/>
        <v>0</v>
      </c>
      <c r="P537" s="356">
        <f t="shared" si="1199"/>
        <v>0</v>
      </c>
      <c r="Q537" s="356">
        <f t="shared" si="1199"/>
        <v>0</v>
      </c>
      <c r="R537" s="356">
        <f t="shared" si="1199"/>
        <v>0</v>
      </c>
      <c r="S537" s="356">
        <f t="shared" si="1199"/>
        <v>0</v>
      </c>
      <c r="T537" s="366">
        <f>SUM(T536)</f>
        <v>0</v>
      </c>
      <c r="U537" s="356">
        <f>SUM(U536)</f>
        <v>0</v>
      </c>
      <c r="V537" s="356" t="s">
        <v>68</v>
      </c>
      <c r="W537" s="356">
        <f>SUM(W536)</f>
        <v>662</v>
      </c>
      <c r="X537" s="356">
        <f>SUM(X536)</f>
        <v>2573101.3199999998</v>
      </c>
      <c r="Y537" s="356">
        <f t="shared" ref="Y537:AL537" si="1200">SUM(Y536)</f>
        <v>0</v>
      </c>
      <c r="Z537" s="356">
        <f t="shared" si="1200"/>
        <v>0</v>
      </c>
      <c r="AA537" s="356">
        <f t="shared" si="1200"/>
        <v>0</v>
      </c>
      <c r="AB537" s="356">
        <f t="shared" si="1200"/>
        <v>0</v>
      </c>
      <c r="AC537" s="356">
        <f t="shared" si="1200"/>
        <v>0</v>
      </c>
      <c r="AD537" s="356">
        <f t="shared" si="1200"/>
        <v>0</v>
      </c>
      <c r="AE537" s="356">
        <f t="shared" si="1200"/>
        <v>0</v>
      </c>
      <c r="AF537" s="356">
        <f t="shared" si="1200"/>
        <v>0</v>
      </c>
      <c r="AG537" s="356">
        <f t="shared" si="1200"/>
        <v>0</v>
      </c>
      <c r="AH537" s="356">
        <f t="shared" si="1200"/>
        <v>0</v>
      </c>
      <c r="AI537" s="356">
        <f t="shared" si="1200"/>
        <v>0</v>
      </c>
      <c r="AJ537" s="356">
        <f t="shared" si="1200"/>
        <v>80830.41</v>
      </c>
      <c r="AK537" s="356">
        <f t="shared" si="1200"/>
        <v>40415.199999999997</v>
      </c>
      <c r="AL537" s="356">
        <f t="shared" si="1200"/>
        <v>0</v>
      </c>
      <c r="AN537" s="138"/>
      <c r="AO537" s="138"/>
      <c r="AP537" s="138"/>
      <c r="AQ537" s="138"/>
      <c r="AR537" s="138"/>
      <c r="AS537" s="138"/>
      <c r="AT537" s="138"/>
      <c r="AU537" s="138"/>
      <c r="AV537" s="138"/>
      <c r="AW537" s="138"/>
      <c r="AX537" s="138"/>
      <c r="AY537" s="138"/>
      <c r="AZ537" s="138"/>
      <c r="BA537" s="138"/>
      <c r="BB537" s="138"/>
      <c r="BC537" s="138"/>
      <c r="BD537" s="138"/>
      <c r="BE537" s="138"/>
      <c r="BF537" s="138"/>
      <c r="BG537" s="138"/>
      <c r="BH537" s="138"/>
      <c r="BI537" s="138"/>
      <c r="BJ537" s="138"/>
      <c r="BK537" s="138"/>
      <c r="BL537" s="139"/>
      <c r="BM537" s="139"/>
      <c r="BN537" s="139"/>
      <c r="BO537" s="139"/>
      <c r="BP537" s="139"/>
      <c r="BQ537" s="139"/>
      <c r="BR537" s="139"/>
      <c r="BS537" s="139"/>
      <c r="BT537" s="139"/>
      <c r="BU537" s="139"/>
      <c r="BV537" s="139"/>
      <c r="BW537" s="139"/>
      <c r="BY537" s="140"/>
      <c r="BZ537" s="141"/>
      <c r="CA537" s="142"/>
      <c r="CB537" s="138"/>
      <c r="CC537" s="143"/>
    </row>
    <row r="538" spans="1:82" s="137" customFormat="1" ht="12" customHeight="1">
      <c r="A538" s="428" t="s">
        <v>976</v>
      </c>
      <c r="B538" s="429"/>
      <c r="C538" s="429"/>
      <c r="D538" s="429"/>
      <c r="E538" s="429"/>
      <c r="F538" s="429"/>
      <c r="G538" s="429"/>
      <c r="H538" s="429"/>
      <c r="I538" s="429"/>
      <c r="J538" s="429"/>
      <c r="K538" s="429"/>
      <c r="L538" s="429"/>
      <c r="M538" s="429"/>
      <c r="N538" s="429"/>
      <c r="O538" s="429"/>
      <c r="P538" s="429"/>
      <c r="Q538" s="429"/>
      <c r="R538" s="429"/>
      <c r="S538" s="429"/>
      <c r="T538" s="429"/>
      <c r="U538" s="429"/>
      <c r="V538" s="429"/>
      <c r="W538" s="429"/>
      <c r="X538" s="429"/>
      <c r="Y538" s="429"/>
      <c r="Z538" s="429"/>
      <c r="AA538" s="429"/>
      <c r="AB538" s="429"/>
      <c r="AC538" s="429"/>
      <c r="AD538" s="429"/>
      <c r="AE538" s="429"/>
      <c r="AF538" s="429"/>
      <c r="AG538" s="429"/>
      <c r="AH538" s="429"/>
      <c r="AI538" s="429"/>
      <c r="AJ538" s="429"/>
      <c r="AK538" s="429"/>
      <c r="AL538" s="430"/>
      <c r="AN538" s="138"/>
      <c r="AO538" s="138"/>
      <c r="AP538" s="138"/>
      <c r="AQ538" s="138"/>
      <c r="AR538" s="138"/>
      <c r="AS538" s="138"/>
      <c r="AT538" s="138"/>
      <c r="AU538" s="138"/>
      <c r="AV538" s="138"/>
      <c r="AW538" s="138"/>
      <c r="AX538" s="138"/>
      <c r="AY538" s="138"/>
      <c r="AZ538" s="138"/>
      <c r="BA538" s="138"/>
      <c r="BB538" s="138"/>
      <c r="BC538" s="138"/>
      <c r="BD538" s="138"/>
      <c r="BE538" s="138"/>
      <c r="BF538" s="138"/>
      <c r="BG538" s="138"/>
      <c r="BH538" s="138"/>
      <c r="BI538" s="138"/>
      <c r="BJ538" s="138"/>
      <c r="BK538" s="138"/>
      <c r="BL538" s="139"/>
      <c r="BM538" s="139"/>
      <c r="BN538" s="139"/>
      <c r="BO538" s="139"/>
      <c r="BP538" s="139"/>
      <c r="BQ538" s="139"/>
      <c r="BR538" s="139"/>
      <c r="BS538" s="139"/>
      <c r="BT538" s="139"/>
      <c r="BU538" s="139"/>
      <c r="BV538" s="139"/>
      <c r="BW538" s="139"/>
      <c r="BY538" s="140"/>
      <c r="BZ538" s="141"/>
      <c r="CA538" s="142"/>
      <c r="CB538" s="138"/>
      <c r="CC538" s="143"/>
    </row>
    <row r="539" spans="1:82" s="137" customFormat="1" ht="12" customHeight="1">
      <c r="A539" s="360">
        <v>187</v>
      </c>
      <c r="B539" s="178" t="s">
        <v>799</v>
      </c>
      <c r="C539" s="415">
        <v>590.20000000000005</v>
      </c>
      <c r="D539" s="370"/>
      <c r="E539" s="356"/>
      <c r="F539" s="356"/>
      <c r="G539" s="362">
        <f>ROUND(H539+U539+X539+Z539+AB539+AD539+AF539+AH539+AI539+AJ539+AK539+AL539,2)</f>
        <v>3553854.66</v>
      </c>
      <c r="H539" s="356">
        <f>I539+K539+M539+O539+Q539+S539</f>
        <v>0</v>
      </c>
      <c r="I539" s="365">
        <v>0</v>
      </c>
      <c r="J539" s="365">
        <v>0</v>
      </c>
      <c r="K539" s="365">
        <v>0</v>
      </c>
      <c r="L539" s="365">
        <v>0</v>
      </c>
      <c r="M539" s="365">
        <v>0</v>
      </c>
      <c r="N539" s="356">
        <v>0</v>
      </c>
      <c r="O539" s="356">
        <v>0</v>
      </c>
      <c r="P539" s="356">
        <v>0</v>
      </c>
      <c r="Q539" s="356">
        <v>0</v>
      </c>
      <c r="R539" s="356">
        <v>0</v>
      </c>
      <c r="S539" s="356">
        <v>0</v>
      </c>
      <c r="T539" s="366">
        <v>0</v>
      </c>
      <c r="U539" s="356">
        <v>0</v>
      </c>
      <c r="V539" s="356" t="s">
        <v>112</v>
      </c>
      <c r="W539" s="356">
        <v>880</v>
      </c>
      <c r="X539" s="356">
        <f t="shared" ref="X539" si="1201">ROUND(IF(V539="СК",3856.74,3886.86)*W539,2)</f>
        <v>3393931.2</v>
      </c>
      <c r="Y539" s="177">
        <v>0</v>
      </c>
      <c r="Z539" s="177">
        <v>0</v>
      </c>
      <c r="AA539" s="177">
        <v>0</v>
      </c>
      <c r="AB539" s="177">
        <v>0</v>
      </c>
      <c r="AC539" s="177">
        <v>0</v>
      </c>
      <c r="AD539" s="177">
        <v>0</v>
      </c>
      <c r="AE539" s="177">
        <v>0</v>
      </c>
      <c r="AF539" s="177">
        <v>0</v>
      </c>
      <c r="AG539" s="177">
        <v>0</v>
      </c>
      <c r="AH539" s="177">
        <v>0</v>
      </c>
      <c r="AI539" s="177">
        <v>0</v>
      </c>
      <c r="AJ539" s="177">
        <f t="shared" ref="AJ539" si="1202">ROUND(X539/95.5*3,2)</f>
        <v>106615.64</v>
      </c>
      <c r="AK539" s="177">
        <f t="shared" ref="AK539" si="1203">ROUND(X539/95.5*1.5,2)</f>
        <v>53307.82</v>
      </c>
      <c r="AL539" s="177">
        <v>0</v>
      </c>
      <c r="AN539" s="138"/>
      <c r="AO539" s="138"/>
      <c r="AP539" s="138"/>
      <c r="AQ539" s="138"/>
      <c r="AR539" s="138"/>
      <c r="AS539" s="138"/>
      <c r="AT539" s="138"/>
      <c r="AU539" s="138"/>
      <c r="AV539" s="138"/>
      <c r="AW539" s="138"/>
      <c r="AX539" s="138"/>
      <c r="AY539" s="138"/>
      <c r="AZ539" s="138"/>
      <c r="BA539" s="138"/>
      <c r="BB539" s="138"/>
      <c r="BC539" s="138"/>
      <c r="BD539" s="138"/>
      <c r="BE539" s="138"/>
      <c r="BF539" s="138"/>
      <c r="BG539" s="138"/>
      <c r="BH539" s="138"/>
      <c r="BI539" s="138"/>
      <c r="BJ539" s="138"/>
      <c r="BK539" s="138"/>
      <c r="BL539" s="139"/>
      <c r="BM539" s="139"/>
      <c r="BN539" s="139"/>
      <c r="BO539" s="139"/>
      <c r="BP539" s="139"/>
      <c r="BQ539" s="139"/>
      <c r="BR539" s="139"/>
      <c r="BS539" s="139"/>
      <c r="BT539" s="139"/>
      <c r="BU539" s="139"/>
      <c r="BV539" s="139"/>
      <c r="BW539" s="139"/>
      <c r="BY539" s="140"/>
      <c r="BZ539" s="141"/>
      <c r="CA539" s="142"/>
      <c r="CB539" s="138"/>
      <c r="CC539" s="143"/>
    </row>
    <row r="540" spans="1:82" s="137" customFormat="1" ht="38.25" customHeight="1">
      <c r="A540" s="424" t="s">
        <v>977</v>
      </c>
      <c r="B540" s="424"/>
      <c r="C540" s="425">
        <f>SUM(C539)</f>
        <v>590.20000000000005</v>
      </c>
      <c r="D540" s="426"/>
      <c r="E540" s="425"/>
      <c r="F540" s="425"/>
      <c r="G540" s="425">
        <f>ROUND(SUM(G539),2)</f>
        <v>3553854.66</v>
      </c>
      <c r="H540" s="425">
        <f t="shared" ref="H540:U540" si="1204">SUM(H539)</f>
        <v>0</v>
      </c>
      <c r="I540" s="425">
        <f t="shared" si="1204"/>
        <v>0</v>
      </c>
      <c r="J540" s="425">
        <f t="shared" si="1204"/>
        <v>0</v>
      </c>
      <c r="K540" s="425">
        <f t="shared" si="1204"/>
        <v>0</v>
      </c>
      <c r="L540" s="425">
        <f t="shared" si="1204"/>
        <v>0</v>
      </c>
      <c r="M540" s="425">
        <f t="shared" si="1204"/>
        <v>0</v>
      </c>
      <c r="N540" s="425">
        <f t="shared" si="1204"/>
        <v>0</v>
      </c>
      <c r="O540" s="425">
        <f t="shared" si="1204"/>
        <v>0</v>
      </c>
      <c r="P540" s="425">
        <f t="shared" si="1204"/>
        <v>0</v>
      </c>
      <c r="Q540" s="425">
        <f t="shared" si="1204"/>
        <v>0</v>
      </c>
      <c r="R540" s="425">
        <f t="shared" si="1204"/>
        <v>0</v>
      </c>
      <c r="S540" s="425">
        <f t="shared" si="1204"/>
        <v>0</v>
      </c>
      <c r="T540" s="431">
        <f t="shared" si="1204"/>
        <v>0</v>
      </c>
      <c r="U540" s="425">
        <f t="shared" si="1204"/>
        <v>0</v>
      </c>
      <c r="V540" s="425" t="s">
        <v>68</v>
      </c>
      <c r="W540" s="425">
        <f>SUM(W539)</f>
        <v>880</v>
      </c>
      <c r="X540" s="425">
        <f>SUM(X539)</f>
        <v>3393931.2</v>
      </c>
      <c r="Y540" s="425">
        <f t="shared" ref="Y540:AL540" si="1205">SUM(Y539)</f>
        <v>0</v>
      </c>
      <c r="Z540" s="425">
        <f t="shared" si="1205"/>
        <v>0</v>
      </c>
      <c r="AA540" s="425">
        <f t="shared" si="1205"/>
        <v>0</v>
      </c>
      <c r="AB540" s="425">
        <f t="shared" si="1205"/>
        <v>0</v>
      </c>
      <c r="AC540" s="425">
        <f t="shared" si="1205"/>
        <v>0</v>
      </c>
      <c r="AD540" s="425">
        <f t="shared" si="1205"/>
        <v>0</v>
      </c>
      <c r="AE540" s="425">
        <f t="shared" si="1205"/>
        <v>0</v>
      </c>
      <c r="AF540" s="425">
        <f t="shared" si="1205"/>
        <v>0</v>
      </c>
      <c r="AG540" s="425">
        <f t="shared" si="1205"/>
        <v>0</v>
      </c>
      <c r="AH540" s="425">
        <f t="shared" si="1205"/>
        <v>0</v>
      </c>
      <c r="AI540" s="425">
        <f t="shared" si="1205"/>
        <v>0</v>
      </c>
      <c r="AJ540" s="425">
        <f t="shared" si="1205"/>
        <v>106615.64</v>
      </c>
      <c r="AK540" s="425">
        <f t="shared" si="1205"/>
        <v>53307.82</v>
      </c>
      <c r="AL540" s="425">
        <f t="shared" si="1205"/>
        <v>0</v>
      </c>
      <c r="AN540" s="138"/>
      <c r="AO540" s="138"/>
      <c r="AP540" s="138"/>
      <c r="AQ540" s="138"/>
      <c r="AR540" s="138"/>
      <c r="AS540" s="138"/>
      <c r="AT540" s="138"/>
      <c r="AU540" s="138"/>
      <c r="AV540" s="138"/>
      <c r="AW540" s="138"/>
      <c r="AX540" s="138"/>
      <c r="AY540" s="138"/>
      <c r="AZ540" s="138"/>
      <c r="BA540" s="138"/>
      <c r="BB540" s="138"/>
      <c r="BC540" s="138"/>
      <c r="BD540" s="138"/>
      <c r="BE540" s="138"/>
      <c r="BF540" s="138"/>
      <c r="BG540" s="138"/>
      <c r="BH540" s="138"/>
      <c r="BI540" s="138"/>
      <c r="BJ540" s="138"/>
      <c r="BK540" s="138"/>
      <c r="BL540" s="139"/>
      <c r="BM540" s="139"/>
      <c r="BN540" s="139"/>
      <c r="BO540" s="139"/>
      <c r="BP540" s="139"/>
      <c r="BQ540" s="139"/>
      <c r="BR540" s="139"/>
      <c r="BS540" s="139"/>
      <c r="BT540" s="139"/>
      <c r="BU540" s="139"/>
      <c r="BV540" s="139"/>
      <c r="BW540" s="139"/>
      <c r="BY540" s="140"/>
      <c r="BZ540" s="141"/>
      <c r="CA540" s="142"/>
      <c r="CB540" s="138"/>
      <c r="CC540" s="143"/>
    </row>
    <row r="541" spans="1:82" s="137" customFormat="1" ht="12" customHeight="1">
      <c r="A541" s="417" t="s">
        <v>78</v>
      </c>
      <c r="B541" s="418"/>
      <c r="C541" s="418"/>
      <c r="D541" s="418"/>
      <c r="E541" s="418"/>
      <c r="F541" s="418"/>
      <c r="G541" s="418"/>
      <c r="H541" s="418"/>
      <c r="I541" s="418"/>
      <c r="J541" s="418"/>
      <c r="K541" s="418"/>
      <c r="L541" s="418"/>
      <c r="M541" s="418"/>
      <c r="N541" s="418"/>
      <c r="O541" s="418"/>
      <c r="P541" s="418"/>
      <c r="Q541" s="418"/>
      <c r="R541" s="418"/>
      <c r="S541" s="418"/>
      <c r="T541" s="418"/>
      <c r="U541" s="418"/>
      <c r="V541" s="418"/>
      <c r="W541" s="418"/>
      <c r="X541" s="418"/>
      <c r="Y541" s="418"/>
      <c r="Z541" s="418"/>
      <c r="AA541" s="418"/>
      <c r="AB541" s="418"/>
      <c r="AC541" s="418"/>
      <c r="AD541" s="418"/>
      <c r="AE541" s="418"/>
      <c r="AF541" s="418"/>
      <c r="AG541" s="418"/>
      <c r="AH541" s="418"/>
      <c r="AI541" s="418"/>
      <c r="AJ541" s="418"/>
      <c r="AK541" s="418"/>
      <c r="AL541" s="419"/>
      <c r="AN541" s="138" t="e">
        <f>I541/#REF!</f>
        <v>#REF!</v>
      </c>
      <c r="AO541" s="138" t="e">
        <f t="shared" ref="AO541:AO543" si="1206">K541/J541</f>
        <v>#DIV/0!</v>
      </c>
      <c r="AP541" s="138" t="e">
        <f t="shared" ref="AP541:AP543" si="1207">M541/L541</f>
        <v>#DIV/0!</v>
      </c>
      <c r="AQ541" s="138" t="e">
        <f t="shared" ref="AQ541:AQ543" si="1208">O541/N541</f>
        <v>#DIV/0!</v>
      </c>
      <c r="AR541" s="138" t="e">
        <f t="shared" ref="AR541:AR543" si="1209">Q541/P541</f>
        <v>#DIV/0!</v>
      </c>
      <c r="AS541" s="138" t="e">
        <f t="shared" ref="AS541:AS543" si="1210">S541/R541</f>
        <v>#DIV/0!</v>
      </c>
      <c r="AT541" s="138" t="e">
        <f t="shared" ref="AT541:AT543" si="1211">U541/T541</f>
        <v>#DIV/0!</v>
      </c>
      <c r="AU541" s="138" t="e">
        <f t="shared" ref="AU541:AU543" si="1212">X541/W541</f>
        <v>#DIV/0!</v>
      </c>
      <c r="AV541" s="138" t="e">
        <f t="shared" ref="AV541:AV543" si="1213">Z541/Y541</f>
        <v>#DIV/0!</v>
      </c>
      <c r="AW541" s="138" t="e">
        <f t="shared" ref="AW541:AW543" si="1214">AB541/AA541</f>
        <v>#DIV/0!</v>
      </c>
      <c r="AX541" s="138" t="e">
        <f t="shared" ref="AX541:AX543" si="1215">AH541/AG541</f>
        <v>#DIV/0!</v>
      </c>
      <c r="AY541" s="138" t="e">
        <f>AI541/#REF!</f>
        <v>#REF!</v>
      </c>
      <c r="AZ541" s="138">
        <v>730.08</v>
      </c>
      <c r="BA541" s="138">
        <v>2070.12</v>
      </c>
      <c r="BB541" s="138">
        <v>848.92</v>
      </c>
      <c r="BC541" s="138">
        <v>819.73</v>
      </c>
      <c r="BD541" s="138">
        <v>611.5</v>
      </c>
      <c r="BE541" s="138">
        <v>1080.04</v>
      </c>
      <c r="BF541" s="138">
        <v>2671800.0099999998</v>
      </c>
      <c r="BG541" s="138">
        <f t="shared" ref="BG541:BG543" si="1216">IF(V541="ПК",4607.6,4422.85)</f>
        <v>4422.8500000000004</v>
      </c>
      <c r="BH541" s="138">
        <v>8748.57</v>
      </c>
      <c r="BI541" s="138">
        <v>3389.61</v>
      </c>
      <c r="BJ541" s="138">
        <v>5995.76</v>
      </c>
      <c r="BK541" s="138">
        <v>548.62</v>
      </c>
      <c r="BL541" s="139" t="e">
        <f t="shared" ref="BL541:BL543" si="1217">IF(AN541&gt;AZ541, "+", " ")</f>
        <v>#REF!</v>
      </c>
      <c r="BM541" s="139" t="e">
        <f t="shared" ref="BM541:BM543" si="1218">IF(AO541&gt;BA541, "+", " ")</f>
        <v>#DIV/0!</v>
      </c>
      <c r="BN541" s="139" t="e">
        <f t="shared" ref="BN541:BN543" si="1219">IF(AP541&gt;BB541, "+", " ")</f>
        <v>#DIV/0!</v>
      </c>
      <c r="BO541" s="139" t="e">
        <f t="shared" ref="BO541:BO543" si="1220">IF(AQ541&gt;BC541, "+", " ")</f>
        <v>#DIV/0!</v>
      </c>
      <c r="BP541" s="139" t="e">
        <f t="shared" ref="BP541:BP543" si="1221">IF(AR541&gt;BD541, "+", " ")</f>
        <v>#DIV/0!</v>
      </c>
      <c r="BQ541" s="139" t="e">
        <f t="shared" ref="BQ541:BQ543" si="1222">IF(AS541&gt;BE541, "+", " ")</f>
        <v>#DIV/0!</v>
      </c>
      <c r="BR541" s="139" t="e">
        <f t="shared" ref="BR541:BR543" si="1223">IF(AT541&gt;BF541, "+", " ")</f>
        <v>#DIV/0!</v>
      </c>
      <c r="BS541" s="139" t="e">
        <f t="shared" ref="BS541:BS543" si="1224">IF(AU541&gt;BG541, "+", " ")</f>
        <v>#DIV/0!</v>
      </c>
      <c r="BT541" s="139" t="e">
        <f t="shared" ref="BT541:BT543" si="1225">IF(AV541&gt;BH541, "+", " ")</f>
        <v>#DIV/0!</v>
      </c>
      <c r="BU541" s="139" t="e">
        <f t="shared" ref="BU541:BU543" si="1226">IF(AW541&gt;BI541, "+", " ")</f>
        <v>#DIV/0!</v>
      </c>
      <c r="BV541" s="139" t="e">
        <f t="shared" ref="BV541:BV543" si="1227">IF(AX541&gt;BJ541, "+", " ")</f>
        <v>#DIV/0!</v>
      </c>
      <c r="BW541" s="139" t="e">
        <f t="shared" ref="BW541:BW543" si="1228">IF(AY541&gt;BK541, "+", " ")</f>
        <v>#REF!</v>
      </c>
      <c r="BY541" s="140" t="e">
        <f t="shared" ref="BY541:BY543" si="1229">AJ541/G541*100</f>
        <v>#DIV/0!</v>
      </c>
      <c r="BZ541" s="141" t="e">
        <f t="shared" ref="BZ541:BZ543" si="1230">AK541/G541*100</f>
        <v>#DIV/0!</v>
      </c>
      <c r="CA541" s="142" t="e">
        <f t="shared" ref="CA541:CA543" si="1231">G541/W541</f>
        <v>#DIV/0!</v>
      </c>
      <c r="CB541" s="138">
        <f t="shared" ref="CB541:CB543" si="1232">IF(V541="ПК",4814.95,4621.88)</f>
        <v>4621.88</v>
      </c>
      <c r="CC541" s="143" t="e">
        <f t="shared" ref="CC541:CC543" si="1233">IF(CA541&gt;CB541, "+", " ")</f>
        <v>#DIV/0!</v>
      </c>
    </row>
    <row r="542" spans="1:82" s="137" customFormat="1" ht="12" customHeight="1">
      <c r="A542" s="360">
        <v>188</v>
      </c>
      <c r="B542" s="432" t="s">
        <v>804</v>
      </c>
      <c r="C542" s="356">
        <v>3784</v>
      </c>
      <c r="D542" s="370"/>
      <c r="E542" s="356"/>
      <c r="F542" s="356"/>
      <c r="G542" s="362">
        <f t="shared" ref="G542:G548" si="1234">ROUND(H542+U542+X542+Z542+AB542+AD542+AF542+AH542+AI542+AJ542+AK542+AL542,2)</f>
        <v>3641287.56</v>
      </c>
      <c r="H542" s="356">
        <f t="shared" ref="H542:H548" si="1235">I542+K542+M542+O542+Q542+S542</f>
        <v>0</v>
      </c>
      <c r="I542" s="365">
        <v>0</v>
      </c>
      <c r="J542" s="365">
        <v>0</v>
      </c>
      <c r="K542" s="365">
        <v>0</v>
      </c>
      <c r="L542" s="365">
        <v>0</v>
      </c>
      <c r="M542" s="365">
        <v>0</v>
      </c>
      <c r="N542" s="356">
        <v>0</v>
      </c>
      <c r="O542" s="356">
        <v>0</v>
      </c>
      <c r="P542" s="356">
        <v>0</v>
      </c>
      <c r="Q542" s="356">
        <v>0</v>
      </c>
      <c r="R542" s="356">
        <v>0</v>
      </c>
      <c r="S542" s="356">
        <v>0</v>
      </c>
      <c r="T542" s="366">
        <v>0</v>
      </c>
      <c r="U542" s="356">
        <v>0</v>
      </c>
      <c r="V542" s="356" t="s">
        <v>112</v>
      </c>
      <c r="W542" s="356">
        <v>901.65</v>
      </c>
      <c r="X542" s="356">
        <f t="shared" ref="X542:X548" si="1236">ROUND(IF(V542="СК",3856.74,3886.86)*W542,2)</f>
        <v>3477429.62</v>
      </c>
      <c r="Y542" s="177">
        <v>0</v>
      </c>
      <c r="Z542" s="177">
        <v>0</v>
      </c>
      <c r="AA542" s="177">
        <v>0</v>
      </c>
      <c r="AB542" s="177">
        <v>0</v>
      </c>
      <c r="AC542" s="177">
        <v>0</v>
      </c>
      <c r="AD542" s="177">
        <v>0</v>
      </c>
      <c r="AE542" s="177">
        <v>0</v>
      </c>
      <c r="AF542" s="177">
        <v>0</v>
      </c>
      <c r="AG542" s="177">
        <v>0</v>
      </c>
      <c r="AH542" s="177">
        <v>0</v>
      </c>
      <c r="AI542" s="177">
        <v>0</v>
      </c>
      <c r="AJ542" s="177">
        <f t="shared" ref="AJ542:AJ548" si="1237">ROUND(X542/95.5*3,2)</f>
        <v>109238.63</v>
      </c>
      <c r="AK542" s="177">
        <f t="shared" ref="AK542:AK548" si="1238">ROUND(X542/95.5*1.5,2)</f>
        <v>54619.31</v>
      </c>
      <c r="AL542" s="177">
        <v>0</v>
      </c>
      <c r="AN542" s="138" t="e">
        <f>I542/#REF!</f>
        <v>#REF!</v>
      </c>
      <c r="AO542" s="138" t="e">
        <f t="shared" si="1206"/>
        <v>#DIV/0!</v>
      </c>
      <c r="AP542" s="138" t="e">
        <f t="shared" si="1207"/>
        <v>#DIV/0!</v>
      </c>
      <c r="AQ542" s="138" t="e">
        <f t="shared" si="1208"/>
        <v>#DIV/0!</v>
      </c>
      <c r="AR542" s="138" t="e">
        <f t="shared" si="1209"/>
        <v>#DIV/0!</v>
      </c>
      <c r="AS542" s="138" t="e">
        <f t="shared" si="1210"/>
        <v>#DIV/0!</v>
      </c>
      <c r="AT542" s="138" t="e">
        <f t="shared" si="1211"/>
        <v>#DIV/0!</v>
      </c>
      <c r="AU542" s="138">
        <f t="shared" si="1212"/>
        <v>3856.7399988909224</v>
      </c>
      <c r="AV542" s="138" t="e">
        <f t="shared" si="1213"/>
        <v>#DIV/0!</v>
      </c>
      <c r="AW542" s="138" t="e">
        <f t="shared" si="1214"/>
        <v>#DIV/0!</v>
      </c>
      <c r="AX542" s="138" t="e">
        <f t="shared" si="1215"/>
        <v>#DIV/0!</v>
      </c>
      <c r="AY542" s="138" t="e">
        <f>AI542/#REF!</f>
        <v>#REF!</v>
      </c>
      <c r="AZ542" s="138">
        <v>730.08</v>
      </c>
      <c r="BA542" s="138">
        <v>2070.12</v>
      </c>
      <c r="BB542" s="138">
        <v>848.92</v>
      </c>
      <c r="BC542" s="138">
        <v>819.73</v>
      </c>
      <c r="BD542" s="138">
        <v>611.5</v>
      </c>
      <c r="BE542" s="138">
        <v>1080.04</v>
      </c>
      <c r="BF542" s="138">
        <v>2671800.0099999998</v>
      </c>
      <c r="BG542" s="138">
        <f t="shared" si="1216"/>
        <v>4422.8500000000004</v>
      </c>
      <c r="BH542" s="138">
        <v>8748.57</v>
      </c>
      <c r="BI542" s="138">
        <v>3389.61</v>
      </c>
      <c r="BJ542" s="138">
        <v>5995.76</v>
      </c>
      <c r="BK542" s="138">
        <v>548.62</v>
      </c>
      <c r="BL542" s="139" t="e">
        <f t="shared" si="1217"/>
        <v>#REF!</v>
      </c>
      <c r="BM542" s="139" t="e">
        <f t="shared" si="1218"/>
        <v>#DIV/0!</v>
      </c>
      <c r="BN542" s="139" t="e">
        <f t="shared" si="1219"/>
        <v>#DIV/0!</v>
      </c>
      <c r="BO542" s="139" t="e">
        <f t="shared" si="1220"/>
        <v>#DIV/0!</v>
      </c>
      <c r="BP542" s="139" t="e">
        <f t="shared" si="1221"/>
        <v>#DIV/0!</v>
      </c>
      <c r="BQ542" s="139" t="e">
        <f t="shared" si="1222"/>
        <v>#DIV/0!</v>
      </c>
      <c r="BR542" s="139" t="e">
        <f t="shared" si="1223"/>
        <v>#DIV/0!</v>
      </c>
      <c r="BS542" s="139" t="str">
        <f t="shared" si="1224"/>
        <v xml:space="preserve"> </v>
      </c>
      <c r="BT542" s="139" t="e">
        <f t="shared" si="1225"/>
        <v>#DIV/0!</v>
      </c>
      <c r="BU542" s="139" t="e">
        <f t="shared" si="1226"/>
        <v>#DIV/0!</v>
      </c>
      <c r="BV542" s="139" t="e">
        <f t="shared" si="1227"/>
        <v>#DIV/0!</v>
      </c>
      <c r="BW542" s="139" t="e">
        <f t="shared" si="1228"/>
        <v>#REF!</v>
      </c>
      <c r="BY542" s="140">
        <f t="shared" si="1229"/>
        <v>3.0000000878810025</v>
      </c>
      <c r="BZ542" s="141">
        <f t="shared" si="1230"/>
        <v>1.4999999066264351</v>
      </c>
      <c r="CA542" s="142">
        <f t="shared" si="1231"/>
        <v>4038.4712027948763</v>
      </c>
      <c r="CB542" s="138">
        <f t="shared" si="1232"/>
        <v>4621.88</v>
      </c>
      <c r="CC542" s="143" t="str">
        <f t="shared" si="1233"/>
        <v xml:space="preserve"> </v>
      </c>
    </row>
    <row r="543" spans="1:82" s="137" customFormat="1" ht="12" customHeight="1">
      <c r="A543" s="360">
        <v>189</v>
      </c>
      <c r="B543" s="432" t="s">
        <v>802</v>
      </c>
      <c r="C543" s="356">
        <v>3784</v>
      </c>
      <c r="D543" s="370"/>
      <c r="E543" s="356"/>
      <c r="F543" s="356"/>
      <c r="G543" s="362">
        <f t="shared" si="1234"/>
        <v>2988468.69</v>
      </c>
      <c r="H543" s="356">
        <f t="shared" si="1235"/>
        <v>0</v>
      </c>
      <c r="I543" s="365">
        <v>0</v>
      </c>
      <c r="J543" s="365">
        <v>0</v>
      </c>
      <c r="K543" s="365">
        <v>0</v>
      </c>
      <c r="L543" s="365">
        <v>0</v>
      </c>
      <c r="M543" s="365">
        <v>0</v>
      </c>
      <c r="N543" s="356">
        <v>0</v>
      </c>
      <c r="O543" s="356">
        <v>0</v>
      </c>
      <c r="P543" s="356">
        <v>0</v>
      </c>
      <c r="Q543" s="356">
        <v>0</v>
      </c>
      <c r="R543" s="356">
        <v>0</v>
      </c>
      <c r="S543" s="356">
        <v>0</v>
      </c>
      <c r="T543" s="366">
        <v>0</v>
      </c>
      <c r="U543" s="356">
        <v>0</v>
      </c>
      <c r="V543" s="356" t="s">
        <v>112</v>
      </c>
      <c r="W543" s="356">
        <v>740</v>
      </c>
      <c r="X543" s="356">
        <f t="shared" si="1236"/>
        <v>2853987.6</v>
      </c>
      <c r="Y543" s="177">
        <v>0</v>
      </c>
      <c r="Z543" s="177">
        <v>0</v>
      </c>
      <c r="AA543" s="177">
        <v>0</v>
      </c>
      <c r="AB543" s="177">
        <v>0</v>
      </c>
      <c r="AC543" s="177">
        <v>0</v>
      </c>
      <c r="AD543" s="177">
        <v>0</v>
      </c>
      <c r="AE543" s="177">
        <v>0</v>
      </c>
      <c r="AF543" s="177">
        <v>0</v>
      </c>
      <c r="AG543" s="177">
        <v>0</v>
      </c>
      <c r="AH543" s="177">
        <v>0</v>
      </c>
      <c r="AI543" s="177">
        <v>0</v>
      </c>
      <c r="AJ543" s="177">
        <f t="shared" si="1237"/>
        <v>89654.06</v>
      </c>
      <c r="AK543" s="177">
        <f t="shared" si="1238"/>
        <v>44827.03</v>
      </c>
      <c r="AL543" s="177">
        <v>0</v>
      </c>
      <c r="AN543" s="138" t="e">
        <f>I543/#REF!</f>
        <v>#REF!</v>
      </c>
      <c r="AO543" s="138" t="e">
        <f t="shared" si="1206"/>
        <v>#DIV/0!</v>
      </c>
      <c r="AP543" s="138" t="e">
        <f t="shared" si="1207"/>
        <v>#DIV/0!</v>
      </c>
      <c r="AQ543" s="138" t="e">
        <f t="shared" si="1208"/>
        <v>#DIV/0!</v>
      </c>
      <c r="AR543" s="138" t="e">
        <f t="shared" si="1209"/>
        <v>#DIV/0!</v>
      </c>
      <c r="AS543" s="138" t="e">
        <f t="shared" si="1210"/>
        <v>#DIV/0!</v>
      </c>
      <c r="AT543" s="138" t="e">
        <f t="shared" si="1211"/>
        <v>#DIV/0!</v>
      </c>
      <c r="AU543" s="138">
        <f t="shared" si="1212"/>
        <v>3856.7400000000002</v>
      </c>
      <c r="AV543" s="138" t="e">
        <f t="shared" si="1213"/>
        <v>#DIV/0!</v>
      </c>
      <c r="AW543" s="138" t="e">
        <f t="shared" si="1214"/>
        <v>#DIV/0!</v>
      </c>
      <c r="AX543" s="138" t="e">
        <f t="shared" si="1215"/>
        <v>#DIV/0!</v>
      </c>
      <c r="AY543" s="138" t="e">
        <f>AI543/#REF!</f>
        <v>#REF!</v>
      </c>
      <c r="AZ543" s="138">
        <v>730.08</v>
      </c>
      <c r="BA543" s="138">
        <v>2070.12</v>
      </c>
      <c r="BB543" s="138">
        <v>848.92</v>
      </c>
      <c r="BC543" s="138">
        <v>819.73</v>
      </c>
      <c r="BD543" s="138">
        <v>611.5</v>
      </c>
      <c r="BE543" s="138">
        <v>1080.04</v>
      </c>
      <c r="BF543" s="138">
        <v>2671800.0099999998</v>
      </c>
      <c r="BG543" s="138">
        <f t="shared" si="1216"/>
        <v>4422.8500000000004</v>
      </c>
      <c r="BH543" s="138">
        <v>8748.57</v>
      </c>
      <c r="BI543" s="138">
        <v>3389.61</v>
      </c>
      <c r="BJ543" s="138">
        <v>5995.76</v>
      </c>
      <c r="BK543" s="138">
        <v>548.62</v>
      </c>
      <c r="BL543" s="139" t="e">
        <f t="shared" si="1217"/>
        <v>#REF!</v>
      </c>
      <c r="BM543" s="139" t="e">
        <f t="shared" si="1218"/>
        <v>#DIV/0!</v>
      </c>
      <c r="BN543" s="139" t="e">
        <f t="shared" si="1219"/>
        <v>#DIV/0!</v>
      </c>
      <c r="BO543" s="139" t="e">
        <f t="shared" si="1220"/>
        <v>#DIV/0!</v>
      </c>
      <c r="BP543" s="139" t="e">
        <f t="shared" si="1221"/>
        <v>#DIV/0!</v>
      </c>
      <c r="BQ543" s="139" t="e">
        <f t="shared" si="1222"/>
        <v>#DIV/0!</v>
      </c>
      <c r="BR543" s="139" t="e">
        <f t="shared" si="1223"/>
        <v>#DIV/0!</v>
      </c>
      <c r="BS543" s="139" t="str">
        <f t="shared" si="1224"/>
        <v xml:space="preserve"> </v>
      </c>
      <c r="BT543" s="139" t="e">
        <f t="shared" si="1225"/>
        <v>#DIV/0!</v>
      </c>
      <c r="BU543" s="139" t="e">
        <f t="shared" si="1226"/>
        <v>#DIV/0!</v>
      </c>
      <c r="BV543" s="139" t="e">
        <f t="shared" si="1227"/>
        <v>#DIV/0!</v>
      </c>
      <c r="BW543" s="139" t="e">
        <f t="shared" si="1228"/>
        <v>#REF!</v>
      </c>
      <c r="BY543" s="140">
        <f t="shared" si="1229"/>
        <v>2.9999999765766323</v>
      </c>
      <c r="BZ543" s="141">
        <f t="shared" si="1230"/>
        <v>1.4999999882883162</v>
      </c>
      <c r="CA543" s="142">
        <f t="shared" si="1231"/>
        <v>4038.4712027027026</v>
      </c>
      <c r="CB543" s="138">
        <f t="shared" si="1232"/>
        <v>4621.88</v>
      </c>
      <c r="CC543" s="143" t="str">
        <f t="shared" si="1233"/>
        <v xml:space="preserve"> </v>
      </c>
    </row>
    <row r="544" spans="1:82" s="137" customFormat="1" ht="12" customHeight="1">
      <c r="A544" s="360">
        <v>190</v>
      </c>
      <c r="B544" s="432" t="s">
        <v>805</v>
      </c>
      <c r="C544" s="356"/>
      <c r="D544" s="370"/>
      <c r="E544" s="356"/>
      <c r="F544" s="356"/>
      <c r="G544" s="362">
        <f t="shared" si="1234"/>
        <v>2331772.89</v>
      </c>
      <c r="H544" s="356">
        <f t="shared" si="1235"/>
        <v>0</v>
      </c>
      <c r="I544" s="365">
        <v>0</v>
      </c>
      <c r="J544" s="365">
        <v>0</v>
      </c>
      <c r="K544" s="365">
        <v>0</v>
      </c>
      <c r="L544" s="365">
        <v>0</v>
      </c>
      <c r="M544" s="365">
        <v>0</v>
      </c>
      <c r="N544" s="356">
        <v>0</v>
      </c>
      <c r="O544" s="356">
        <v>0</v>
      </c>
      <c r="P544" s="356">
        <v>0</v>
      </c>
      <c r="Q544" s="356">
        <v>0</v>
      </c>
      <c r="R544" s="356">
        <v>0</v>
      </c>
      <c r="S544" s="356">
        <v>0</v>
      </c>
      <c r="T544" s="366">
        <v>0</v>
      </c>
      <c r="U544" s="356">
        <v>0</v>
      </c>
      <c r="V544" s="356" t="s">
        <v>112</v>
      </c>
      <c r="W544" s="356">
        <v>577.39</v>
      </c>
      <c r="X544" s="356">
        <f t="shared" si="1236"/>
        <v>2226843.11</v>
      </c>
      <c r="Y544" s="177">
        <v>0</v>
      </c>
      <c r="Z544" s="177">
        <v>0</v>
      </c>
      <c r="AA544" s="177">
        <v>0</v>
      </c>
      <c r="AB544" s="177">
        <v>0</v>
      </c>
      <c r="AC544" s="177">
        <v>0</v>
      </c>
      <c r="AD544" s="177">
        <v>0</v>
      </c>
      <c r="AE544" s="177">
        <v>0</v>
      </c>
      <c r="AF544" s="177">
        <v>0</v>
      </c>
      <c r="AG544" s="177">
        <v>0</v>
      </c>
      <c r="AH544" s="177">
        <v>0</v>
      </c>
      <c r="AI544" s="177">
        <v>0</v>
      </c>
      <c r="AJ544" s="177">
        <f t="shared" si="1237"/>
        <v>69953.19</v>
      </c>
      <c r="AK544" s="177">
        <f t="shared" si="1238"/>
        <v>34976.589999999997</v>
      </c>
      <c r="AL544" s="177">
        <v>0</v>
      </c>
      <c r="AN544" s="138"/>
      <c r="AO544" s="138"/>
      <c r="AP544" s="138"/>
      <c r="AQ544" s="138"/>
      <c r="AR544" s="138"/>
      <c r="AS544" s="138"/>
      <c r="AT544" s="138"/>
      <c r="AU544" s="138"/>
      <c r="AV544" s="138"/>
      <c r="AW544" s="138"/>
      <c r="AX544" s="138"/>
      <c r="AY544" s="138"/>
      <c r="AZ544" s="138"/>
      <c r="BA544" s="138"/>
      <c r="BB544" s="138"/>
      <c r="BC544" s="138"/>
      <c r="BD544" s="138"/>
      <c r="BE544" s="138"/>
      <c r="BF544" s="138"/>
      <c r="BG544" s="138"/>
      <c r="BH544" s="138"/>
      <c r="BI544" s="138"/>
      <c r="BJ544" s="138"/>
      <c r="BK544" s="138"/>
      <c r="BL544" s="139"/>
      <c r="BM544" s="139"/>
      <c r="BN544" s="139"/>
      <c r="BO544" s="139"/>
      <c r="BP544" s="139"/>
      <c r="BQ544" s="139"/>
      <c r="BR544" s="139"/>
      <c r="BS544" s="139"/>
      <c r="BT544" s="139"/>
      <c r="BU544" s="139"/>
      <c r="BV544" s="139"/>
      <c r="BW544" s="139"/>
      <c r="BY544" s="140"/>
      <c r="BZ544" s="141"/>
      <c r="CA544" s="142"/>
      <c r="CB544" s="138"/>
      <c r="CC544" s="143"/>
    </row>
    <row r="545" spans="1:82" s="137" customFormat="1" ht="12" customHeight="1">
      <c r="A545" s="360">
        <v>191</v>
      </c>
      <c r="B545" s="432" t="s">
        <v>806</v>
      </c>
      <c r="C545" s="356"/>
      <c r="D545" s="370"/>
      <c r="E545" s="356"/>
      <c r="F545" s="356"/>
      <c r="G545" s="362">
        <f t="shared" si="1234"/>
        <v>2261543.88</v>
      </c>
      <c r="H545" s="356">
        <f t="shared" si="1235"/>
        <v>0</v>
      </c>
      <c r="I545" s="365">
        <v>0</v>
      </c>
      <c r="J545" s="365">
        <v>0</v>
      </c>
      <c r="K545" s="365">
        <v>0</v>
      </c>
      <c r="L545" s="365">
        <v>0</v>
      </c>
      <c r="M545" s="365">
        <v>0</v>
      </c>
      <c r="N545" s="356">
        <v>0</v>
      </c>
      <c r="O545" s="356">
        <v>0</v>
      </c>
      <c r="P545" s="356">
        <v>0</v>
      </c>
      <c r="Q545" s="356">
        <v>0</v>
      </c>
      <c r="R545" s="356">
        <v>0</v>
      </c>
      <c r="S545" s="356">
        <v>0</v>
      </c>
      <c r="T545" s="366">
        <v>0</v>
      </c>
      <c r="U545" s="356">
        <v>0</v>
      </c>
      <c r="V545" s="356" t="s">
        <v>112</v>
      </c>
      <c r="W545" s="356">
        <v>560</v>
      </c>
      <c r="X545" s="356">
        <f t="shared" ref="X545:X546" si="1239">ROUND(IF(V545="СК",3856.74,3886.86)*W545,2)</f>
        <v>2159774.4</v>
      </c>
      <c r="Y545" s="177">
        <v>0</v>
      </c>
      <c r="Z545" s="177">
        <v>0</v>
      </c>
      <c r="AA545" s="177">
        <v>0</v>
      </c>
      <c r="AB545" s="177">
        <v>0</v>
      </c>
      <c r="AC545" s="177">
        <v>0</v>
      </c>
      <c r="AD545" s="177">
        <v>0</v>
      </c>
      <c r="AE545" s="177">
        <v>0</v>
      </c>
      <c r="AF545" s="177">
        <v>0</v>
      </c>
      <c r="AG545" s="177">
        <v>0</v>
      </c>
      <c r="AH545" s="177">
        <v>0</v>
      </c>
      <c r="AI545" s="177">
        <v>0</v>
      </c>
      <c r="AJ545" s="177">
        <f t="shared" ref="AJ545:AJ546" si="1240">ROUND(X545/95.5*3,2)</f>
        <v>67846.320000000007</v>
      </c>
      <c r="AK545" s="177">
        <f t="shared" ref="AK545:AK546" si="1241">ROUND(X545/95.5*1.5,2)</f>
        <v>33923.160000000003</v>
      </c>
      <c r="AL545" s="177">
        <v>0</v>
      </c>
      <c r="AN545" s="138"/>
      <c r="AO545" s="138"/>
      <c r="AP545" s="138"/>
      <c r="AQ545" s="138"/>
      <c r="AR545" s="138"/>
      <c r="AS545" s="138"/>
      <c r="AT545" s="138"/>
      <c r="AU545" s="138"/>
      <c r="AV545" s="138"/>
      <c r="AW545" s="138"/>
      <c r="AX545" s="138"/>
      <c r="AY545" s="138"/>
      <c r="AZ545" s="138"/>
      <c r="BA545" s="138"/>
      <c r="BB545" s="138"/>
      <c r="BC545" s="138"/>
      <c r="BD545" s="138"/>
      <c r="BE545" s="138"/>
      <c r="BF545" s="138"/>
      <c r="BG545" s="138"/>
      <c r="BH545" s="138"/>
      <c r="BI545" s="138"/>
      <c r="BJ545" s="138"/>
      <c r="BK545" s="138"/>
      <c r="BL545" s="139"/>
      <c r="BM545" s="139"/>
      <c r="BN545" s="139"/>
      <c r="BO545" s="139"/>
      <c r="BP545" s="139"/>
      <c r="BQ545" s="139"/>
      <c r="BR545" s="139"/>
      <c r="BS545" s="139"/>
      <c r="BT545" s="139"/>
      <c r="BU545" s="139"/>
      <c r="BV545" s="139"/>
      <c r="BW545" s="139"/>
      <c r="BY545" s="140"/>
      <c r="BZ545" s="141"/>
      <c r="CA545" s="142"/>
      <c r="CB545" s="138"/>
      <c r="CC545" s="143"/>
    </row>
    <row r="546" spans="1:82" s="137" customFormat="1" ht="12" customHeight="1">
      <c r="A546" s="360">
        <v>192</v>
      </c>
      <c r="B546" s="432" t="s">
        <v>817</v>
      </c>
      <c r="C546" s="356"/>
      <c r="D546" s="370"/>
      <c r="E546" s="356"/>
      <c r="F546" s="356"/>
      <c r="G546" s="362">
        <f t="shared" si="1234"/>
        <v>2475179.0099999998</v>
      </c>
      <c r="H546" s="356">
        <f t="shared" si="1235"/>
        <v>0</v>
      </c>
      <c r="I546" s="365">
        <v>0</v>
      </c>
      <c r="J546" s="365">
        <v>0</v>
      </c>
      <c r="K546" s="365">
        <v>0</v>
      </c>
      <c r="L546" s="365">
        <v>0</v>
      </c>
      <c r="M546" s="365">
        <v>0</v>
      </c>
      <c r="N546" s="356">
        <v>0</v>
      </c>
      <c r="O546" s="356">
        <v>0</v>
      </c>
      <c r="P546" s="356">
        <v>0</v>
      </c>
      <c r="Q546" s="356">
        <v>0</v>
      </c>
      <c r="R546" s="356">
        <v>0</v>
      </c>
      <c r="S546" s="356">
        <v>0</v>
      </c>
      <c r="T546" s="366">
        <v>0</v>
      </c>
      <c r="U546" s="356">
        <v>0</v>
      </c>
      <c r="V546" s="356" t="s">
        <v>112</v>
      </c>
      <c r="W546" s="356">
        <v>612.9</v>
      </c>
      <c r="X546" s="356">
        <f t="shared" si="1239"/>
        <v>2363795.9500000002</v>
      </c>
      <c r="Y546" s="177">
        <v>0</v>
      </c>
      <c r="Z546" s="177">
        <v>0</v>
      </c>
      <c r="AA546" s="177">
        <v>0</v>
      </c>
      <c r="AB546" s="177">
        <v>0</v>
      </c>
      <c r="AC546" s="177">
        <v>0</v>
      </c>
      <c r="AD546" s="177">
        <v>0</v>
      </c>
      <c r="AE546" s="177">
        <v>0</v>
      </c>
      <c r="AF546" s="177">
        <v>0</v>
      </c>
      <c r="AG546" s="177">
        <v>0</v>
      </c>
      <c r="AH546" s="177">
        <v>0</v>
      </c>
      <c r="AI546" s="177">
        <v>0</v>
      </c>
      <c r="AJ546" s="177">
        <f t="shared" si="1240"/>
        <v>74255.37</v>
      </c>
      <c r="AK546" s="177">
        <f t="shared" si="1241"/>
        <v>37127.69</v>
      </c>
      <c r="AL546" s="177">
        <v>0</v>
      </c>
      <c r="AN546" s="138"/>
      <c r="AO546" s="138"/>
      <c r="AP546" s="138"/>
      <c r="AQ546" s="138"/>
      <c r="AR546" s="138"/>
      <c r="AS546" s="138"/>
      <c r="AT546" s="138"/>
      <c r="AU546" s="138"/>
      <c r="AV546" s="138"/>
      <c r="AW546" s="138"/>
      <c r="AX546" s="138"/>
      <c r="AY546" s="138"/>
      <c r="AZ546" s="138"/>
      <c r="BA546" s="138"/>
      <c r="BB546" s="138"/>
      <c r="BC546" s="138"/>
      <c r="BD546" s="138"/>
      <c r="BE546" s="138"/>
      <c r="BF546" s="138"/>
      <c r="BG546" s="138"/>
      <c r="BH546" s="138"/>
      <c r="BI546" s="138"/>
      <c r="BJ546" s="138"/>
      <c r="BK546" s="138"/>
      <c r="BL546" s="139"/>
      <c r="BM546" s="139"/>
      <c r="BN546" s="139"/>
      <c r="BO546" s="139"/>
      <c r="BP546" s="139"/>
      <c r="BQ546" s="139"/>
      <c r="BR546" s="139"/>
      <c r="BS546" s="139"/>
      <c r="BT546" s="139"/>
      <c r="BU546" s="139"/>
      <c r="BV546" s="139"/>
      <c r="BW546" s="139"/>
      <c r="BY546" s="140"/>
      <c r="BZ546" s="141"/>
      <c r="CA546" s="142"/>
      <c r="CB546" s="138"/>
      <c r="CC546" s="143"/>
    </row>
    <row r="547" spans="1:82" s="137" customFormat="1" ht="12" customHeight="1">
      <c r="A547" s="360">
        <v>193</v>
      </c>
      <c r="B547" s="432" t="s">
        <v>815</v>
      </c>
      <c r="C547" s="356"/>
      <c r="D547" s="370"/>
      <c r="E547" s="356"/>
      <c r="F547" s="356"/>
      <c r="G547" s="362">
        <f>ROUND(H547+U547+X547+Z547+AB547+AD547+AF547+AH547+AI547+AJ547+AK547+AL547,2)</f>
        <v>2271640.0499999998</v>
      </c>
      <c r="H547" s="356">
        <f>I547+K547+M547+O547+Q547+S547</f>
        <v>0</v>
      </c>
      <c r="I547" s="365">
        <v>0</v>
      </c>
      <c r="J547" s="365">
        <v>0</v>
      </c>
      <c r="K547" s="365">
        <v>0</v>
      </c>
      <c r="L547" s="365">
        <v>0</v>
      </c>
      <c r="M547" s="365">
        <v>0</v>
      </c>
      <c r="N547" s="356">
        <v>0</v>
      </c>
      <c r="O547" s="356">
        <v>0</v>
      </c>
      <c r="P547" s="356">
        <v>0</v>
      </c>
      <c r="Q547" s="356">
        <v>0</v>
      </c>
      <c r="R547" s="356">
        <v>0</v>
      </c>
      <c r="S547" s="356">
        <v>0</v>
      </c>
      <c r="T547" s="366">
        <v>0</v>
      </c>
      <c r="U547" s="356">
        <v>0</v>
      </c>
      <c r="V547" s="371" t="s">
        <v>112</v>
      </c>
      <c r="W547" s="177">
        <v>562.5</v>
      </c>
      <c r="X547" s="356">
        <f>ROUND(IF(V547="СК",3856.74,3886.86)*W547,2)</f>
        <v>2169416.25</v>
      </c>
      <c r="Y547" s="177">
        <v>0</v>
      </c>
      <c r="Z547" s="177">
        <v>0</v>
      </c>
      <c r="AA547" s="177">
        <v>0</v>
      </c>
      <c r="AB547" s="177">
        <v>0</v>
      </c>
      <c r="AC547" s="177">
        <v>0</v>
      </c>
      <c r="AD547" s="177">
        <v>0</v>
      </c>
      <c r="AE547" s="177">
        <v>0</v>
      </c>
      <c r="AF547" s="177">
        <v>0</v>
      </c>
      <c r="AG547" s="177">
        <v>0</v>
      </c>
      <c r="AH547" s="177">
        <v>0</v>
      </c>
      <c r="AI547" s="177">
        <v>0</v>
      </c>
      <c r="AJ547" s="177">
        <f>ROUND(X547/95.5*3,2)</f>
        <v>68149.2</v>
      </c>
      <c r="AK547" s="177">
        <f>ROUND(X547/95.5*1.5,2)</f>
        <v>34074.6</v>
      </c>
      <c r="AL547" s="177">
        <v>0</v>
      </c>
      <c r="AN547" s="138"/>
      <c r="AO547" s="138"/>
      <c r="AP547" s="138"/>
      <c r="AQ547" s="138"/>
      <c r="AR547" s="138"/>
      <c r="AS547" s="138"/>
      <c r="AT547" s="138"/>
      <c r="AU547" s="138"/>
      <c r="AV547" s="138"/>
      <c r="AW547" s="138"/>
      <c r="AX547" s="138"/>
      <c r="AY547" s="138"/>
      <c r="AZ547" s="138"/>
      <c r="BA547" s="138"/>
      <c r="BB547" s="138"/>
      <c r="BC547" s="138"/>
      <c r="BD547" s="138"/>
      <c r="BE547" s="138"/>
      <c r="BF547" s="138"/>
      <c r="BG547" s="138"/>
      <c r="BH547" s="138"/>
      <c r="BI547" s="138"/>
      <c r="BJ547" s="138"/>
      <c r="BK547" s="138"/>
      <c r="BL547" s="139"/>
      <c r="BM547" s="139"/>
      <c r="BN547" s="139"/>
      <c r="BO547" s="139"/>
      <c r="BP547" s="139"/>
      <c r="BQ547" s="139"/>
      <c r="BR547" s="139"/>
      <c r="BS547" s="139"/>
      <c r="BT547" s="139"/>
      <c r="BU547" s="139"/>
      <c r="BV547" s="139"/>
      <c r="BW547" s="139"/>
      <c r="BY547" s="140"/>
      <c r="BZ547" s="141"/>
      <c r="CA547" s="142"/>
      <c r="CB547" s="138"/>
      <c r="CC547" s="143"/>
      <c r="CD547" s="146"/>
    </row>
    <row r="548" spans="1:82" s="137" customFormat="1" ht="12" customHeight="1">
      <c r="A548" s="360">
        <v>194</v>
      </c>
      <c r="B548" s="432" t="s">
        <v>819</v>
      </c>
      <c r="C548" s="356"/>
      <c r="D548" s="370"/>
      <c r="E548" s="356"/>
      <c r="F548" s="356"/>
      <c r="G548" s="362">
        <f t="shared" si="1234"/>
        <v>1975620.11</v>
      </c>
      <c r="H548" s="356">
        <f t="shared" si="1235"/>
        <v>0</v>
      </c>
      <c r="I548" s="365">
        <v>0</v>
      </c>
      <c r="J548" s="365">
        <v>0</v>
      </c>
      <c r="K548" s="365">
        <v>0</v>
      </c>
      <c r="L548" s="365">
        <v>0</v>
      </c>
      <c r="M548" s="365">
        <v>0</v>
      </c>
      <c r="N548" s="356">
        <v>0</v>
      </c>
      <c r="O548" s="356">
        <v>0</v>
      </c>
      <c r="P548" s="356">
        <v>0</v>
      </c>
      <c r="Q548" s="356">
        <v>0</v>
      </c>
      <c r="R548" s="356">
        <v>0</v>
      </c>
      <c r="S548" s="356">
        <v>0</v>
      </c>
      <c r="T548" s="366">
        <v>0</v>
      </c>
      <c r="U548" s="356">
        <v>0</v>
      </c>
      <c r="V548" s="356" t="s">
        <v>112</v>
      </c>
      <c r="W548" s="356">
        <v>489.2</v>
      </c>
      <c r="X548" s="356">
        <f t="shared" si="1236"/>
        <v>1886717.21</v>
      </c>
      <c r="Y548" s="177">
        <v>0</v>
      </c>
      <c r="Z548" s="177">
        <v>0</v>
      </c>
      <c r="AA548" s="177">
        <v>0</v>
      </c>
      <c r="AB548" s="177">
        <v>0</v>
      </c>
      <c r="AC548" s="177">
        <v>0</v>
      </c>
      <c r="AD548" s="177">
        <v>0</v>
      </c>
      <c r="AE548" s="177">
        <v>0</v>
      </c>
      <c r="AF548" s="177">
        <v>0</v>
      </c>
      <c r="AG548" s="177">
        <v>0</v>
      </c>
      <c r="AH548" s="177">
        <v>0</v>
      </c>
      <c r="AI548" s="177">
        <v>0</v>
      </c>
      <c r="AJ548" s="177">
        <f t="shared" si="1237"/>
        <v>59268.6</v>
      </c>
      <c r="AK548" s="177">
        <f t="shared" si="1238"/>
        <v>29634.3</v>
      </c>
      <c r="AL548" s="177">
        <v>0</v>
      </c>
      <c r="AN548" s="138"/>
      <c r="AO548" s="138"/>
      <c r="AP548" s="138"/>
      <c r="AQ548" s="138"/>
      <c r="AR548" s="138"/>
      <c r="AS548" s="138"/>
      <c r="AT548" s="138"/>
      <c r="AU548" s="138"/>
      <c r="AV548" s="138"/>
      <c r="AW548" s="138"/>
      <c r="AX548" s="138"/>
      <c r="AY548" s="138"/>
      <c r="AZ548" s="138"/>
      <c r="BA548" s="138"/>
      <c r="BB548" s="138"/>
      <c r="BC548" s="138"/>
      <c r="BD548" s="138"/>
      <c r="BE548" s="138"/>
      <c r="BF548" s="138"/>
      <c r="BG548" s="138"/>
      <c r="BH548" s="138"/>
      <c r="BI548" s="138"/>
      <c r="BJ548" s="138"/>
      <c r="BK548" s="138"/>
      <c r="BL548" s="139"/>
      <c r="BM548" s="139"/>
      <c r="BN548" s="139"/>
      <c r="BO548" s="139"/>
      <c r="BP548" s="139"/>
      <c r="BQ548" s="139"/>
      <c r="BR548" s="139"/>
      <c r="BS548" s="139"/>
      <c r="BT548" s="139"/>
      <c r="BU548" s="139"/>
      <c r="BV548" s="139"/>
      <c r="BW548" s="139"/>
      <c r="BY548" s="140"/>
      <c r="BZ548" s="141"/>
      <c r="CA548" s="142"/>
      <c r="CB548" s="138"/>
      <c r="CC548" s="143"/>
    </row>
    <row r="549" spans="1:82" s="137" customFormat="1" ht="24" customHeight="1">
      <c r="A549" s="461" t="s">
        <v>79</v>
      </c>
      <c r="B549" s="462"/>
      <c r="C549" s="421">
        <f>SUM(C542:C548)</f>
        <v>7568</v>
      </c>
      <c r="D549" s="421"/>
      <c r="E549" s="356"/>
      <c r="F549" s="356"/>
      <c r="G549" s="421">
        <f>ROUND(SUM(G542:G548),2)</f>
        <v>17945512.190000001</v>
      </c>
      <c r="H549" s="421">
        <f t="shared" ref="H549:U549" si="1242">SUM(H542:H548)</f>
        <v>0</v>
      </c>
      <c r="I549" s="421">
        <f t="shared" si="1242"/>
        <v>0</v>
      </c>
      <c r="J549" s="421">
        <f t="shared" si="1242"/>
        <v>0</v>
      </c>
      <c r="K549" s="421">
        <f t="shared" si="1242"/>
        <v>0</v>
      </c>
      <c r="L549" s="421">
        <f t="shared" si="1242"/>
        <v>0</v>
      </c>
      <c r="M549" s="421">
        <f t="shared" si="1242"/>
        <v>0</v>
      </c>
      <c r="N549" s="421">
        <f t="shared" si="1242"/>
        <v>0</v>
      </c>
      <c r="O549" s="421">
        <f t="shared" si="1242"/>
        <v>0</v>
      </c>
      <c r="P549" s="421">
        <f t="shared" si="1242"/>
        <v>0</v>
      </c>
      <c r="Q549" s="421">
        <f t="shared" si="1242"/>
        <v>0</v>
      </c>
      <c r="R549" s="421">
        <f t="shared" si="1242"/>
        <v>0</v>
      </c>
      <c r="S549" s="421">
        <f t="shared" si="1242"/>
        <v>0</v>
      </c>
      <c r="T549" s="422">
        <f t="shared" si="1242"/>
        <v>0</v>
      </c>
      <c r="U549" s="421">
        <f t="shared" si="1242"/>
        <v>0</v>
      </c>
      <c r="V549" s="356" t="s">
        <v>68</v>
      </c>
      <c r="W549" s="421">
        <f t="shared" ref="W549:AL549" si="1243">SUM(W542:W548)</f>
        <v>4443.6400000000003</v>
      </c>
      <c r="X549" s="421">
        <f t="shared" si="1243"/>
        <v>17137964.140000001</v>
      </c>
      <c r="Y549" s="421">
        <f t="shared" si="1243"/>
        <v>0</v>
      </c>
      <c r="Z549" s="421">
        <f t="shared" si="1243"/>
        <v>0</v>
      </c>
      <c r="AA549" s="421">
        <f t="shared" si="1243"/>
        <v>0</v>
      </c>
      <c r="AB549" s="421">
        <f t="shared" si="1243"/>
        <v>0</v>
      </c>
      <c r="AC549" s="421">
        <f t="shared" si="1243"/>
        <v>0</v>
      </c>
      <c r="AD549" s="421">
        <f t="shared" si="1243"/>
        <v>0</v>
      </c>
      <c r="AE549" s="421">
        <f t="shared" si="1243"/>
        <v>0</v>
      </c>
      <c r="AF549" s="421">
        <f t="shared" si="1243"/>
        <v>0</v>
      </c>
      <c r="AG549" s="421">
        <f t="shared" si="1243"/>
        <v>0</v>
      </c>
      <c r="AH549" s="421">
        <f t="shared" si="1243"/>
        <v>0</v>
      </c>
      <c r="AI549" s="421">
        <f t="shared" si="1243"/>
        <v>0</v>
      </c>
      <c r="AJ549" s="421">
        <f t="shared" si="1243"/>
        <v>538365.37</v>
      </c>
      <c r="AK549" s="421">
        <f t="shared" si="1243"/>
        <v>269182.68</v>
      </c>
      <c r="AL549" s="421">
        <f t="shared" si="1243"/>
        <v>0</v>
      </c>
      <c r="AN549" s="138" t="e">
        <f>I549/#REF!</f>
        <v>#REF!</v>
      </c>
      <c r="AO549" s="138" t="e">
        <f t="shared" ref="AO549" si="1244">K549/J549</f>
        <v>#DIV/0!</v>
      </c>
      <c r="AP549" s="138" t="e">
        <f t="shared" ref="AP549" si="1245">M549/L549</f>
        <v>#DIV/0!</v>
      </c>
      <c r="AQ549" s="138" t="e">
        <f t="shared" ref="AQ549" si="1246">O549/N549</f>
        <v>#DIV/0!</v>
      </c>
      <c r="AR549" s="138" t="e">
        <f t="shared" ref="AR549" si="1247">Q549/P549</f>
        <v>#DIV/0!</v>
      </c>
      <c r="AS549" s="138" t="e">
        <f t="shared" ref="AS549" si="1248">S549/R549</f>
        <v>#DIV/0!</v>
      </c>
      <c r="AT549" s="138" t="e">
        <f t="shared" ref="AT549" si="1249">U549/T549</f>
        <v>#DIV/0!</v>
      </c>
      <c r="AU549" s="138">
        <f t="shared" ref="AU549" si="1250">X549/W549</f>
        <v>3856.7400014402606</v>
      </c>
      <c r="AV549" s="138" t="e">
        <f t="shared" ref="AV549" si="1251">Z549/Y549</f>
        <v>#DIV/0!</v>
      </c>
      <c r="AW549" s="138" t="e">
        <f t="shared" ref="AW549" si="1252">AB549/AA549</f>
        <v>#DIV/0!</v>
      </c>
      <c r="AX549" s="138" t="e">
        <f t="shared" ref="AX549" si="1253">AH549/AG549</f>
        <v>#DIV/0!</v>
      </c>
      <c r="AY549" s="138" t="e">
        <f>AI549/#REF!</f>
        <v>#REF!</v>
      </c>
      <c r="AZ549" s="138">
        <v>730.08</v>
      </c>
      <c r="BA549" s="138">
        <v>2070.12</v>
      </c>
      <c r="BB549" s="138">
        <v>848.92</v>
      </c>
      <c r="BC549" s="138">
        <v>819.73</v>
      </c>
      <c r="BD549" s="138">
        <v>611.5</v>
      </c>
      <c r="BE549" s="138">
        <v>1080.04</v>
      </c>
      <c r="BF549" s="138">
        <v>2671800.0099999998</v>
      </c>
      <c r="BG549" s="138">
        <f t="shared" ref="BG549" si="1254">IF(V549="ПК",4607.6,4422.85)</f>
        <v>4422.8500000000004</v>
      </c>
      <c r="BH549" s="138">
        <v>8748.57</v>
      </c>
      <c r="BI549" s="138">
        <v>3389.61</v>
      </c>
      <c r="BJ549" s="138">
        <v>5995.76</v>
      </c>
      <c r="BK549" s="138">
        <v>548.62</v>
      </c>
      <c r="BL549" s="139" t="e">
        <f t="shared" ref="BL549" si="1255">IF(AN549&gt;AZ549, "+", " ")</f>
        <v>#REF!</v>
      </c>
      <c r="BM549" s="139" t="e">
        <f t="shared" ref="BM549" si="1256">IF(AO549&gt;BA549, "+", " ")</f>
        <v>#DIV/0!</v>
      </c>
      <c r="BN549" s="139" t="e">
        <f t="shared" ref="BN549" si="1257">IF(AP549&gt;BB549, "+", " ")</f>
        <v>#DIV/0!</v>
      </c>
      <c r="BO549" s="139" t="e">
        <f t="shared" ref="BO549" si="1258">IF(AQ549&gt;BC549, "+", " ")</f>
        <v>#DIV/0!</v>
      </c>
      <c r="BP549" s="139" t="e">
        <f t="shared" ref="BP549" si="1259">IF(AR549&gt;BD549, "+", " ")</f>
        <v>#DIV/0!</v>
      </c>
      <c r="BQ549" s="139" t="e">
        <f t="shared" ref="BQ549" si="1260">IF(AS549&gt;BE549, "+", " ")</f>
        <v>#DIV/0!</v>
      </c>
      <c r="BR549" s="139" t="e">
        <f t="shared" ref="BR549" si="1261">IF(AT549&gt;BF549, "+", " ")</f>
        <v>#DIV/0!</v>
      </c>
      <c r="BS549" s="139" t="str">
        <f t="shared" ref="BS549" si="1262">IF(AU549&gt;BG549, "+", " ")</f>
        <v xml:space="preserve"> </v>
      </c>
      <c r="BT549" s="139" t="e">
        <f t="shared" ref="BT549" si="1263">IF(AV549&gt;BH549, "+", " ")</f>
        <v>#DIV/0!</v>
      </c>
      <c r="BU549" s="139" t="e">
        <f t="shared" ref="BU549" si="1264">IF(AW549&gt;BI549, "+", " ")</f>
        <v>#DIV/0!</v>
      </c>
      <c r="BV549" s="139" t="e">
        <f t="shared" ref="BV549" si="1265">IF(AX549&gt;BJ549, "+", " ")</f>
        <v>#DIV/0!</v>
      </c>
      <c r="BW549" s="139" t="e">
        <f t="shared" ref="BW549" si="1266">IF(AY549&gt;BK549, "+", " ")</f>
        <v>#REF!</v>
      </c>
      <c r="BY549" s="140">
        <f t="shared" ref="BY549" si="1267">AJ549/G549*100</f>
        <v>3.0000000239614222</v>
      </c>
      <c r="BZ549" s="141">
        <f t="shared" ref="BZ549" si="1268">AK549/G549*100</f>
        <v>1.499999984118592</v>
      </c>
      <c r="CA549" s="142">
        <f t="shared" ref="CA549" si="1269">G549/W549</f>
        <v>4038.4712060382931</v>
      </c>
      <c r="CB549" s="138">
        <f t="shared" ref="CB549" si="1270">IF(V549="ПК",4814.95,4621.88)</f>
        <v>4621.88</v>
      </c>
      <c r="CC549" s="143" t="str">
        <f t="shared" ref="CC549" si="1271">IF(CA549&gt;CB549, "+", " ")</f>
        <v xml:space="preserve"> </v>
      </c>
    </row>
    <row r="550" spans="1:82" s="137" customFormat="1" ht="12" customHeight="1">
      <c r="A550" s="428" t="s">
        <v>821</v>
      </c>
      <c r="B550" s="429"/>
      <c r="C550" s="429"/>
      <c r="D550" s="429"/>
      <c r="E550" s="429"/>
      <c r="F550" s="429"/>
      <c r="G550" s="429"/>
      <c r="H550" s="429"/>
      <c r="I550" s="429"/>
      <c r="J550" s="429"/>
      <c r="K550" s="429"/>
      <c r="L550" s="429"/>
      <c r="M550" s="429"/>
      <c r="N550" s="429"/>
      <c r="O550" s="429"/>
      <c r="P550" s="429"/>
      <c r="Q550" s="429"/>
      <c r="R550" s="429"/>
      <c r="S550" s="429"/>
      <c r="T550" s="429"/>
      <c r="U550" s="429"/>
      <c r="V550" s="429"/>
      <c r="W550" s="429"/>
      <c r="X550" s="429"/>
      <c r="Y550" s="429"/>
      <c r="Z550" s="429"/>
      <c r="AA550" s="429"/>
      <c r="AB550" s="429"/>
      <c r="AC550" s="429"/>
      <c r="AD550" s="429"/>
      <c r="AE550" s="429"/>
      <c r="AF550" s="429"/>
      <c r="AG550" s="429"/>
      <c r="AH550" s="429"/>
      <c r="AI550" s="429"/>
      <c r="AJ550" s="429"/>
      <c r="AK550" s="429"/>
      <c r="AL550" s="430"/>
      <c r="AN550" s="138"/>
      <c r="AO550" s="138"/>
      <c r="AP550" s="138"/>
      <c r="AQ550" s="138"/>
      <c r="AR550" s="138"/>
      <c r="AS550" s="138"/>
      <c r="AT550" s="138"/>
      <c r="AU550" s="138"/>
      <c r="AV550" s="138"/>
      <c r="AW550" s="138"/>
      <c r="AX550" s="138"/>
      <c r="AY550" s="138"/>
      <c r="AZ550" s="138"/>
      <c r="BA550" s="138"/>
      <c r="BB550" s="138"/>
      <c r="BC550" s="138"/>
      <c r="BD550" s="138"/>
      <c r="BE550" s="138"/>
      <c r="BF550" s="138"/>
      <c r="BG550" s="138"/>
      <c r="BH550" s="138"/>
      <c r="BI550" s="138"/>
      <c r="BJ550" s="138"/>
      <c r="BK550" s="138"/>
      <c r="BL550" s="139"/>
      <c r="BM550" s="139"/>
      <c r="BN550" s="139"/>
      <c r="BO550" s="139"/>
      <c r="BP550" s="139"/>
      <c r="BQ550" s="139"/>
      <c r="BR550" s="139"/>
      <c r="BS550" s="139"/>
      <c r="BT550" s="139"/>
      <c r="BU550" s="139"/>
      <c r="BV550" s="139"/>
      <c r="BW550" s="139"/>
      <c r="BY550" s="140"/>
      <c r="BZ550" s="141"/>
      <c r="CA550" s="142"/>
      <c r="CB550" s="138"/>
      <c r="CC550" s="143"/>
    </row>
    <row r="551" spans="1:82" s="137" customFormat="1" ht="12" customHeight="1">
      <c r="A551" s="360">
        <v>195</v>
      </c>
      <c r="B551" s="178" t="s">
        <v>823</v>
      </c>
      <c r="C551" s="415">
        <v>590.20000000000005</v>
      </c>
      <c r="D551" s="370"/>
      <c r="E551" s="356"/>
      <c r="F551" s="356"/>
      <c r="G551" s="362">
        <f>ROUND(H551+U551+X551+Z551+AB551+AD551+AF551+AH551+AI551+AJ551+AK551+AL551,2)</f>
        <v>3622508.67</v>
      </c>
      <c r="H551" s="356">
        <f>I551+K551+M551+O551+Q551+S551</f>
        <v>0</v>
      </c>
      <c r="I551" s="365">
        <v>0</v>
      </c>
      <c r="J551" s="365">
        <v>0</v>
      </c>
      <c r="K551" s="365">
        <v>0</v>
      </c>
      <c r="L551" s="365">
        <v>0</v>
      </c>
      <c r="M551" s="365">
        <v>0</v>
      </c>
      <c r="N551" s="356">
        <v>0</v>
      </c>
      <c r="O551" s="356">
        <v>0</v>
      </c>
      <c r="P551" s="356">
        <v>0</v>
      </c>
      <c r="Q551" s="356">
        <v>0</v>
      </c>
      <c r="R551" s="356">
        <v>0</v>
      </c>
      <c r="S551" s="356">
        <v>0</v>
      </c>
      <c r="T551" s="366">
        <v>0</v>
      </c>
      <c r="U551" s="356">
        <v>0</v>
      </c>
      <c r="V551" s="356" t="s">
        <v>112</v>
      </c>
      <c r="W551" s="356">
        <v>897</v>
      </c>
      <c r="X551" s="356">
        <f t="shared" ref="X551" si="1272">ROUND(IF(V551="СК",3856.74,3886.86)*W551,2)</f>
        <v>3459495.78</v>
      </c>
      <c r="Y551" s="177">
        <v>0</v>
      </c>
      <c r="Z551" s="177">
        <v>0</v>
      </c>
      <c r="AA551" s="177">
        <v>0</v>
      </c>
      <c r="AB551" s="177">
        <v>0</v>
      </c>
      <c r="AC551" s="177">
        <v>0</v>
      </c>
      <c r="AD551" s="177">
        <v>0</v>
      </c>
      <c r="AE551" s="177">
        <v>0</v>
      </c>
      <c r="AF551" s="177">
        <v>0</v>
      </c>
      <c r="AG551" s="177">
        <v>0</v>
      </c>
      <c r="AH551" s="177">
        <v>0</v>
      </c>
      <c r="AI551" s="177">
        <v>0</v>
      </c>
      <c r="AJ551" s="177">
        <f t="shared" ref="AJ551" si="1273">ROUND(X551/95.5*3,2)</f>
        <v>108675.26</v>
      </c>
      <c r="AK551" s="177">
        <f t="shared" ref="AK551" si="1274">ROUND(X551/95.5*1.5,2)</f>
        <v>54337.63</v>
      </c>
      <c r="AL551" s="177">
        <v>0</v>
      </c>
      <c r="AN551" s="138"/>
      <c r="AO551" s="138"/>
      <c r="AP551" s="138"/>
      <c r="AQ551" s="138"/>
      <c r="AR551" s="138"/>
      <c r="AS551" s="138"/>
      <c r="AT551" s="138"/>
      <c r="AU551" s="138"/>
      <c r="AV551" s="138"/>
      <c r="AW551" s="138"/>
      <c r="AX551" s="138"/>
      <c r="AY551" s="138"/>
      <c r="AZ551" s="138"/>
      <c r="BA551" s="138"/>
      <c r="BB551" s="138"/>
      <c r="BC551" s="138"/>
      <c r="BD551" s="138"/>
      <c r="BE551" s="138"/>
      <c r="BF551" s="138"/>
      <c r="BG551" s="138"/>
      <c r="BH551" s="138"/>
      <c r="BI551" s="138"/>
      <c r="BJ551" s="138"/>
      <c r="BK551" s="138"/>
      <c r="BL551" s="139"/>
      <c r="BM551" s="139"/>
      <c r="BN551" s="139"/>
      <c r="BO551" s="139"/>
      <c r="BP551" s="139"/>
      <c r="BQ551" s="139"/>
      <c r="BR551" s="139"/>
      <c r="BS551" s="139"/>
      <c r="BT551" s="139"/>
      <c r="BU551" s="139"/>
      <c r="BV551" s="139"/>
      <c r="BW551" s="139"/>
      <c r="BY551" s="140"/>
      <c r="BZ551" s="141"/>
      <c r="CA551" s="142"/>
      <c r="CB551" s="138"/>
      <c r="CC551" s="143"/>
    </row>
    <row r="552" spans="1:82" s="137" customFormat="1" ht="31.5" customHeight="1">
      <c r="A552" s="424" t="s">
        <v>822</v>
      </c>
      <c r="B552" s="424"/>
      <c r="C552" s="425">
        <f>SUM(C551)</f>
        <v>590.20000000000005</v>
      </c>
      <c r="D552" s="426"/>
      <c r="E552" s="425"/>
      <c r="F552" s="425"/>
      <c r="G552" s="425">
        <f>ROUND(SUM(G551),2)</f>
        <v>3622508.67</v>
      </c>
      <c r="H552" s="425">
        <f t="shared" ref="H552:U552" si="1275">SUM(H551)</f>
        <v>0</v>
      </c>
      <c r="I552" s="425">
        <f t="shared" si="1275"/>
        <v>0</v>
      </c>
      <c r="J552" s="425">
        <f t="shared" si="1275"/>
        <v>0</v>
      </c>
      <c r="K552" s="425">
        <f t="shared" si="1275"/>
        <v>0</v>
      </c>
      <c r="L552" s="425">
        <f t="shared" si="1275"/>
        <v>0</v>
      </c>
      <c r="M552" s="425">
        <f t="shared" si="1275"/>
        <v>0</v>
      </c>
      <c r="N552" s="425">
        <f t="shared" si="1275"/>
        <v>0</v>
      </c>
      <c r="O552" s="425">
        <f t="shared" si="1275"/>
        <v>0</v>
      </c>
      <c r="P552" s="425">
        <f t="shared" si="1275"/>
        <v>0</v>
      </c>
      <c r="Q552" s="425">
        <f t="shared" si="1275"/>
        <v>0</v>
      </c>
      <c r="R552" s="425">
        <f t="shared" si="1275"/>
        <v>0</v>
      </c>
      <c r="S552" s="425">
        <f t="shared" si="1275"/>
        <v>0</v>
      </c>
      <c r="T552" s="431">
        <f t="shared" si="1275"/>
        <v>0</v>
      </c>
      <c r="U552" s="425">
        <f t="shared" si="1275"/>
        <v>0</v>
      </c>
      <c r="V552" s="425" t="s">
        <v>68</v>
      </c>
      <c r="W552" s="425">
        <f>SUM(W551)</f>
        <v>897</v>
      </c>
      <c r="X552" s="425">
        <f>SUM(X551)</f>
        <v>3459495.78</v>
      </c>
      <c r="Y552" s="425">
        <f t="shared" ref="Y552:AL552" si="1276">SUM(Y551)</f>
        <v>0</v>
      </c>
      <c r="Z552" s="425">
        <f t="shared" si="1276"/>
        <v>0</v>
      </c>
      <c r="AA552" s="425">
        <f t="shared" si="1276"/>
        <v>0</v>
      </c>
      <c r="AB552" s="425">
        <f t="shared" si="1276"/>
        <v>0</v>
      </c>
      <c r="AC552" s="425">
        <f t="shared" si="1276"/>
        <v>0</v>
      </c>
      <c r="AD552" s="425">
        <f t="shared" si="1276"/>
        <v>0</v>
      </c>
      <c r="AE552" s="425">
        <f t="shared" si="1276"/>
        <v>0</v>
      </c>
      <c r="AF552" s="425">
        <f t="shared" si="1276"/>
        <v>0</v>
      </c>
      <c r="AG552" s="425">
        <f t="shared" si="1276"/>
        <v>0</v>
      </c>
      <c r="AH552" s="425">
        <f t="shared" si="1276"/>
        <v>0</v>
      </c>
      <c r="AI552" s="425">
        <f t="shared" si="1276"/>
        <v>0</v>
      </c>
      <c r="AJ552" s="425">
        <f t="shared" si="1276"/>
        <v>108675.26</v>
      </c>
      <c r="AK552" s="425">
        <f t="shared" si="1276"/>
        <v>54337.63</v>
      </c>
      <c r="AL552" s="425">
        <f t="shared" si="1276"/>
        <v>0</v>
      </c>
      <c r="AN552" s="138"/>
      <c r="AO552" s="138"/>
      <c r="AP552" s="138"/>
      <c r="AQ552" s="138"/>
      <c r="AR552" s="138"/>
      <c r="AS552" s="138"/>
      <c r="AT552" s="138"/>
      <c r="AU552" s="138"/>
      <c r="AV552" s="138"/>
      <c r="AW552" s="138"/>
      <c r="AX552" s="138"/>
      <c r="AY552" s="138"/>
      <c r="AZ552" s="138"/>
      <c r="BA552" s="138"/>
      <c r="BB552" s="138"/>
      <c r="BC552" s="138"/>
      <c r="BD552" s="138"/>
      <c r="BE552" s="138"/>
      <c r="BF552" s="138"/>
      <c r="BG552" s="138"/>
      <c r="BH552" s="138"/>
      <c r="BI552" s="138"/>
      <c r="BJ552" s="138"/>
      <c r="BK552" s="138"/>
      <c r="BL552" s="139"/>
      <c r="BM552" s="139"/>
      <c r="BN552" s="139"/>
      <c r="BO552" s="139"/>
      <c r="BP552" s="139"/>
      <c r="BQ552" s="139"/>
      <c r="BR552" s="139"/>
      <c r="BS552" s="139"/>
      <c r="BT552" s="139"/>
      <c r="BU552" s="139"/>
      <c r="BV552" s="139"/>
      <c r="BW552" s="139"/>
      <c r="BY552" s="140"/>
      <c r="BZ552" s="141"/>
      <c r="CA552" s="142"/>
      <c r="CB552" s="138"/>
      <c r="CC552" s="143"/>
    </row>
    <row r="553" spans="1:82" s="137" customFormat="1" ht="12" customHeight="1">
      <c r="A553" s="358" t="s">
        <v>123</v>
      </c>
      <c r="B553" s="359"/>
      <c r="C553" s="359"/>
      <c r="D553" s="359"/>
      <c r="E553" s="359"/>
      <c r="F553" s="359"/>
      <c r="G553" s="359"/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59"/>
      <c r="X553" s="359"/>
      <c r="Y553" s="359"/>
      <c r="Z553" s="359"/>
      <c r="AA553" s="359"/>
      <c r="AB553" s="359"/>
      <c r="AC553" s="359"/>
      <c r="AD553" s="359"/>
      <c r="AE553" s="359"/>
      <c r="AF553" s="359"/>
      <c r="AG553" s="359"/>
      <c r="AH553" s="359"/>
      <c r="AI553" s="359"/>
      <c r="AJ553" s="359"/>
      <c r="AK553" s="359"/>
      <c r="AL553" s="434"/>
      <c r="AN553" s="138" t="e">
        <f>I553/#REF!</f>
        <v>#REF!</v>
      </c>
      <c r="AO553" s="138" t="e">
        <f t="shared" ref="AO553:AO563" si="1277">K553/J553</f>
        <v>#DIV/0!</v>
      </c>
      <c r="AP553" s="138" t="e">
        <f t="shared" ref="AP553:AP563" si="1278">M553/L553</f>
        <v>#DIV/0!</v>
      </c>
      <c r="AQ553" s="138" t="e">
        <f t="shared" ref="AQ553:AQ563" si="1279">O553/N553</f>
        <v>#DIV/0!</v>
      </c>
      <c r="AR553" s="138" t="e">
        <f t="shared" ref="AR553:AR563" si="1280">Q553/P553</f>
        <v>#DIV/0!</v>
      </c>
      <c r="AS553" s="138" t="e">
        <f t="shared" ref="AS553:AS563" si="1281">S553/R553</f>
        <v>#DIV/0!</v>
      </c>
      <c r="AT553" s="138" t="e">
        <f t="shared" ref="AT553:AT563" si="1282">U553/T553</f>
        <v>#DIV/0!</v>
      </c>
      <c r="AU553" s="138" t="e">
        <f t="shared" ref="AU553:AU563" si="1283">X553/W553</f>
        <v>#DIV/0!</v>
      </c>
      <c r="AV553" s="138" t="e">
        <f t="shared" ref="AV553:AV563" si="1284">Z553/Y553</f>
        <v>#DIV/0!</v>
      </c>
      <c r="AW553" s="138" t="e">
        <f t="shared" ref="AW553:AW563" si="1285">AB553/AA553</f>
        <v>#DIV/0!</v>
      </c>
      <c r="AX553" s="138" t="e">
        <f t="shared" ref="AX553:AX563" si="1286">AH553/AG553</f>
        <v>#DIV/0!</v>
      </c>
      <c r="AY553" s="138" t="e">
        <f>AI553/#REF!</f>
        <v>#REF!</v>
      </c>
      <c r="AZ553" s="138">
        <v>730.08</v>
      </c>
      <c r="BA553" s="138">
        <v>2070.12</v>
      </c>
      <c r="BB553" s="138">
        <v>848.92</v>
      </c>
      <c r="BC553" s="138">
        <v>819.73</v>
      </c>
      <c r="BD553" s="138">
        <v>611.5</v>
      </c>
      <c r="BE553" s="138">
        <v>1080.04</v>
      </c>
      <c r="BF553" s="138">
        <v>2671800.0099999998</v>
      </c>
      <c r="BG553" s="138">
        <f t="shared" ref="BG553:BG563" si="1287">IF(V553="ПК",4607.6,4422.85)</f>
        <v>4422.8500000000004</v>
      </c>
      <c r="BH553" s="138">
        <v>8748.57</v>
      </c>
      <c r="BI553" s="138">
        <v>3389.61</v>
      </c>
      <c r="BJ553" s="138">
        <v>5995.76</v>
      </c>
      <c r="BK553" s="138">
        <v>548.62</v>
      </c>
      <c r="BL553" s="139" t="e">
        <f t="shared" ref="BL553:BL563" si="1288">IF(AN553&gt;AZ553, "+", " ")</f>
        <v>#REF!</v>
      </c>
      <c r="BM553" s="139" t="e">
        <f t="shared" ref="BM553:BM563" si="1289">IF(AO553&gt;BA553, "+", " ")</f>
        <v>#DIV/0!</v>
      </c>
      <c r="BN553" s="139" t="e">
        <f t="shared" ref="BN553:BN563" si="1290">IF(AP553&gt;BB553, "+", " ")</f>
        <v>#DIV/0!</v>
      </c>
      <c r="BO553" s="139" t="e">
        <f t="shared" ref="BO553:BO563" si="1291">IF(AQ553&gt;BC553, "+", " ")</f>
        <v>#DIV/0!</v>
      </c>
      <c r="BP553" s="139" t="e">
        <f t="shared" ref="BP553:BP563" si="1292">IF(AR553&gt;BD553, "+", " ")</f>
        <v>#DIV/0!</v>
      </c>
      <c r="BQ553" s="139" t="e">
        <f t="shared" ref="BQ553:BQ563" si="1293">IF(AS553&gt;BE553, "+", " ")</f>
        <v>#DIV/0!</v>
      </c>
      <c r="BR553" s="139" t="e">
        <f t="shared" ref="BR553:BR563" si="1294">IF(AT553&gt;BF553, "+", " ")</f>
        <v>#DIV/0!</v>
      </c>
      <c r="BS553" s="139" t="e">
        <f t="shared" ref="BS553:BS563" si="1295">IF(AU553&gt;BG553, "+", " ")</f>
        <v>#DIV/0!</v>
      </c>
      <c r="BT553" s="139" t="e">
        <f t="shared" ref="BT553:BT563" si="1296">IF(AV553&gt;BH553, "+", " ")</f>
        <v>#DIV/0!</v>
      </c>
      <c r="BU553" s="139" t="e">
        <f t="shared" ref="BU553:BU563" si="1297">IF(AW553&gt;BI553, "+", " ")</f>
        <v>#DIV/0!</v>
      </c>
      <c r="BV553" s="139" t="e">
        <f t="shared" ref="BV553:BV563" si="1298">IF(AX553&gt;BJ553, "+", " ")</f>
        <v>#DIV/0!</v>
      </c>
      <c r="BW553" s="139" t="e">
        <f t="shared" ref="BW553:BW563" si="1299">IF(AY553&gt;BK553, "+", " ")</f>
        <v>#REF!</v>
      </c>
      <c r="BY553" s="140" t="e">
        <f t="shared" ref="BY553:BY563" si="1300">AJ553/G553*100</f>
        <v>#DIV/0!</v>
      </c>
      <c r="BZ553" s="141" t="e">
        <f t="shared" ref="BZ553:BZ563" si="1301">AK553/G553*100</f>
        <v>#DIV/0!</v>
      </c>
      <c r="CA553" s="142" t="e">
        <f t="shared" ref="CA553:CA563" si="1302">G553/W553</f>
        <v>#DIV/0!</v>
      </c>
      <c r="CB553" s="138">
        <f t="shared" ref="CB553:CB563" si="1303">IF(V553="ПК",4814.95,4621.88)</f>
        <v>4621.88</v>
      </c>
      <c r="CC553" s="143" t="e">
        <f t="shared" ref="CC553:CC563" si="1304">IF(CA553&gt;CB553, "+", " ")</f>
        <v>#DIV/0!</v>
      </c>
    </row>
    <row r="554" spans="1:82" s="137" customFormat="1" ht="12" customHeight="1">
      <c r="A554" s="360">
        <v>196</v>
      </c>
      <c r="B554" s="432" t="s">
        <v>300</v>
      </c>
      <c r="C554" s="356">
        <v>909.2</v>
      </c>
      <c r="D554" s="370"/>
      <c r="E554" s="356"/>
      <c r="F554" s="356"/>
      <c r="G554" s="362">
        <f>ROUND(H554+U554+X554+Z554+AB554+AD554+AF554+AH554+AI554+AJ554+AK554+AL554,2)</f>
        <v>3236834.67</v>
      </c>
      <c r="H554" s="356">
        <f>I554+K554+M554+O554+Q554+S554</f>
        <v>0</v>
      </c>
      <c r="I554" s="365">
        <v>0</v>
      </c>
      <c r="J554" s="365">
        <v>0</v>
      </c>
      <c r="K554" s="365">
        <v>0</v>
      </c>
      <c r="L554" s="365">
        <v>0</v>
      </c>
      <c r="M554" s="365">
        <v>0</v>
      </c>
      <c r="N554" s="356">
        <v>0</v>
      </c>
      <c r="O554" s="356">
        <v>0</v>
      </c>
      <c r="P554" s="356">
        <v>0</v>
      </c>
      <c r="Q554" s="356">
        <v>0</v>
      </c>
      <c r="R554" s="356">
        <v>0</v>
      </c>
      <c r="S554" s="356">
        <v>0</v>
      </c>
      <c r="T554" s="366">
        <v>0</v>
      </c>
      <c r="U554" s="356">
        <v>0</v>
      </c>
      <c r="V554" s="356" t="s">
        <v>112</v>
      </c>
      <c r="W554" s="177">
        <v>801.5</v>
      </c>
      <c r="X554" s="356">
        <f t="shared" ref="X554:X555" si="1305">ROUND(IF(V554="СК",3856.74,3886.86)*W554,2)</f>
        <v>3091177.11</v>
      </c>
      <c r="Y554" s="177">
        <v>0</v>
      </c>
      <c r="Z554" s="177">
        <v>0</v>
      </c>
      <c r="AA554" s="177">
        <v>0</v>
      </c>
      <c r="AB554" s="177">
        <v>0</v>
      </c>
      <c r="AC554" s="177">
        <v>0</v>
      </c>
      <c r="AD554" s="177">
        <v>0</v>
      </c>
      <c r="AE554" s="177">
        <v>0</v>
      </c>
      <c r="AF554" s="177">
        <v>0</v>
      </c>
      <c r="AG554" s="177">
        <v>0</v>
      </c>
      <c r="AH554" s="177">
        <v>0</v>
      </c>
      <c r="AI554" s="177">
        <v>0</v>
      </c>
      <c r="AJ554" s="177">
        <f t="shared" ref="AJ554:AJ555" si="1306">ROUND(X554/95.5*3,2)</f>
        <v>97105.04</v>
      </c>
      <c r="AK554" s="177">
        <f t="shared" ref="AK554:AK555" si="1307">ROUND(X554/95.5*1.5,2)</f>
        <v>48552.52</v>
      </c>
      <c r="AL554" s="177">
        <v>0</v>
      </c>
      <c r="AN554" s="138" t="e">
        <f>I554/#REF!</f>
        <v>#REF!</v>
      </c>
      <c r="AO554" s="138" t="e">
        <f t="shared" si="1277"/>
        <v>#DIV/0!</v>
      </c>
      <c r="AP554" s="138" t="e">
        <f t="shared" si="1278"/>
        <v>#DIV/0!</v>
      </c>
      <c r="AQ554" s="138" t="e">
        <f t="shared" si="1279"/>
        <v>#DIV/0!</v>
      </c>
      <c r="AR554" s="138" t="e">
        <f t="shared" si="1280"/>
        <v>#DIV/0!</v>
      </c>
      <c r="AS554" s="138" t="e">
        <f t="shared" si="1281"/>
        <v>#DIV/0!</v>
      </c>
      <c r="AT554" s="138" t="e">
        <f t="shared" si="1282"/>
        <v>#DIV/0!</v>
      </c>
      <c r="AU554" s="138">
        <f t="shared" si="1283"/>
        <v>3856.74</v>
      </c>
      <c r="AV554" s="138" t="e">
        <f t="shared" si="1284"/>
        <v>#DIV/0!</v>
      </c>
      <c r="AW554" s="138" t="e">
        <f t="shared" si="1285"/>
        <v>#DIV/0!</v>
      </c>
      <c r="AX554" s="138" t="e">
        <f t="shared" si="1286"/>
        <v>#DIV/0!</v>
      </c>
      <c r="AY554" s="138" t="e">
        <f>AI554/#REF!</f>
        <v>#REF!</v>
      </c>
      <c r="AZ554" s="138">
        <v>730.08</v>
      </c>
      <c r="BA554" s="138">
        <v>2070.12</v>
      </c>
      <c r="BB554" s="138">
        <v>848.92</v>
      </c>
      <c r="BC554" s="138">
        <v>819.73</v>
      </c>
      <c r="BD554" s="138">
        <v>611.5</v>
      </c>
      <c r="BE554" s="138">
        <v>1080.04</v>
      </c>
      <c r="BF554" s="138">
        <v>2671800.0099999998</v>
      </c>
      <c r="BG554" s="138">
        <f t="shared" si="1287"/>
        <v>4422.8500000000004</v>
      </c>
      <c r="BH554" s="138">
        <v>8748.57</v>
      </c>
      <c r="BI554" s="138">
        <v>3389.61</v>
      </c>
      <c r="BJ554" s="138">
        <v>5995.76</v>
      </c>
      <c r="BK554" s="138">
        <v>548.62</v>
      </c>
      <c r="BL554" s="139" t="e">
        <f t="shared" si="1288"/>
        <v>#REF!</v>
      </c>
      <c r="BM554" s="139" t="e">
        <f t="shared" si="1289"/>
        <v>#DIV/0!</v>
      </c>
      <c r="BN554" s="139" t="e">
        <f t="shared" si="1290"/>
        <v>#DIV/0!</v>
      </c>
      <c r="BO554" s="139" t="e">
        <f t="shared" si="1291"/>
        <v>#DIV/0!</v>
      </c>
      <c r="BP554" s="139" t="e">
        <f t="shared" si="1292"/>
        <v>#DIV/0!</v>
      </c>
      <c r="BQ554" s="139" t="e">
        <f t="shared" si="1293"/>
        <v>#DIV/0!</v>
      </c>
      <c r="BR554" s="139" t="e">
        <f t="shared" si="1294"/>
        <v>#DIV/0!</v>
      </c>
      <c r="BS554" s="139" t="str">
        <f t="shared" si="1295"/>
        <v xml:space="preserve"> </v>
      </c>
      <c r="BT554" s="139" t="e">
        <f t="shared" si="1296"/>
        <v>#DIV/0!</v>
      </c>
      <c r="BU554" s="139" t="e">
        <f t="shared" si="1297"/>
        <v>#DIV/0!</v>
      </c>
      <c r="BV554" s="139" t="e">
        <f t="shared" si="1298"/>
        <v>#DIV/0!</v>
      </c>
      <c r="BW554" s="139" t="e">
        <f t="shared" si="1299"/>
        <v>#REF!</v>
      </c>
      <c r="BY554" s="140">
        <f t="shared" si="1300"/>
        <v>2.999999996910562</v>
      </c>
      <c r="BZ554" s="141">
        <f t="shared" si="1301"/>
        <v>1.499999998455281</v>
      </c>
      <c r="CA554" s="142">
        <f t="shared" si="1302"/>
        <v>4038.4712039925139</v>
      </c>
      <c r="CB554" s="138">
        <f t="shared" si="1303"/>
        <v>4621.88</v>
      </c>
      <c r="CC554" s="143" t="str">
        <f t="shared" si="1304"/>
        <v xml:space="preserve"> </v>
      </c>
    </row>
    <row r="555" spans="1:82" s="137" customFormat="1" ht="12" customHeight="1">
      <c r="A555" s="360">
        <v>197</v>
      </c>
      <c r="B555" s="432" t="s">
        <v>826</v>
      </c>
      <c r="C555" s="356">
        <f>444.5+117.9</f>
        <v>562.4</v>
      </c>
      <c r="D555" s="370"/>
      <c r="E555" s="356"/>
      <c r="F555" s="356"/>
      <c r="G555" s="362">
        <f>ROUND(H555+U555+X555+Z555+AB555+AD555+AF555+AH555+AI555+AJ555+AK555+AL555,2)</f>
        <v>3364046.52</v>
      </c>
      <c r="H555" s="356">
        <f>I555+K555+M555+O555+Q555+S555</f>
        <v>0</v>
      </c>
      <c r="I555" s="365">
        <v>0</v>
      </c>
      <c r="J555" s="365">
        <v>0</v>
      </c>
      <c r="K555" s="365">
        <v>0</v>
      </c>
      <c r="L555" s="365">
        <v>0</v>
      </c>
      <c r="M555" s="365">
        <v>0</v>
      </c>
      <c r="N555" s="356">
        <v>0</v>
      </c>
      <c r="O555" s="356">
        <v>0</v>
      </c>
      <c r="P555" s="356">
        <v>0</v>
      </c>
      <c r="Q555" s="356">
        <v>0</v>
      </c>
      <c r="R555" s="356">
        <v>0</v>
      </c>
      <c r="S555" s="356">
        <v>0</v>
      </c>
      <c r="T555" s="366">
        <v>0</v>
      </c>
      <c r="U555" s="356">
        <v>0</v>
      </c>
      <c r="V555" s="356" t="s">
        <v>112</v>
      </c>
      <c r="W555" s="177">
        <v>833</v>
      </c>
      <c r="X555" s="356">
        <f t="shared" si="1305"/>
        <v>3212664.42</v>
      </c>
      <c r="Y555" s="177">
        <v>0</v>
      </c>
      <c r="Z555" s="177">
        <v>0</v>
      </c>
      <c r="AA555" s="177">
        <v>0</v>
      </c>
      <c r="AB555" s="177">
        <v>0</v>
      </c>
      <c r="AC555" s="177">
        <v>0</v>
      </c>
      <c r="AD555" s="177">
        <v>0</v>
      </c>
      <c r="AE555" s="177">
        <v>0</v>
      </c>
      <c r="AF555" s="177">
        <v>0</v>
      </c>
      <c r="AG555" s="177">
        <v>0</v>
      </c>
      <c r="AH555" s="177">
        <v>0</v>
      </c>
      <c r="AI555" s="177">
        <v>0</v>
      </c>
      <c r="AJ555" s="177">
        <f t="shared" si="1306"/>
        <v>100921.4</v>
      </c>
      <c r="AK555" s="177">
        <f t="shared" si="1307"/>
        <v>50460.7</v>
      </c>
      <c r="AL555" s="177">
        <v>0</v>
      </c>
      <c r="AN555" s="138" t="e">
        <f>I555/#REF!</f>
        <v>#REF!</v>
      </c>
      <c r="AO555" s="138" t="e">
        <f t="shared" si="1277"/>
        <v>#DIV/0!</v>
      </c>
      <c r="AP555" s="138" t="e">
        <f t="shared" si="1278"/>
        <v>#DIV/0!</v>
      </c>
      <c r="AQ555" s="138" t="e">
        <f t="shared" si="1279"/>
        <v>#DIV/0!</v>
      </c>
      <c r="AR555" s="138" t="e">
        <f t="shared" si="1280"/>
        <v>#DIV/0!</v>
      </c>
      <c r="AS555" s="138" t="e">
        <f t="shared" si="1281"/>
        <v>#DIV/0!</v>
      </c>
      <c r="AT555" s="138" t="e">
        <f t="shared" si="1282"/>
        <v>#DIV/0!</v>
      </c>
      <c r="AU555" s="138">
        <f t="shared" si="1283"/>
        <v>3856.74</v>
      </c>
      <c r="AV555" s="138" t="e">
        <f t="shared" si="1284"/>
        <v>#DIV/0!</v>
      </c>
      <c r="AW555" s="138" t="e">
        <f t="shared" si="1285"/>
        <v>#DIV/0!</v>
      </c>
      <c r="AX555" s="138" t="e">
        <f t="shared" si="1286"/>
        <v>#DIV/0!</v>
      </c>
      <c r="AY555" s="138" t="e">
        <f>AI555/#REF!</f>
        <v>#REF!</v>
      </c>
      <c r="AZ555" s="138">
        <v>730.08</v>
      </c>
      <c r="BA555" s="138">
        <v>2070.12</v>
      </c>
      <c r="BB555" s="138">
        <v>848.92</v>
      </c>
      <c r="BC555" s="138">
        <v>819.73</v>
      </c>
      <c r="BD555" s="138">
        <v>611.5</v>
      </c>
      <c r="BE555" s="138">
        <v>1080.04</v>
      </c>
      <c r="BF555" s="138">
        <v>2671800.0099999998</v>
      </c>
      <c r="BG555" s="138">
        <f t="shared" si="1287"/>
        <v>4422.8500000000004</v>
      </c>
      <c r="BH555" s="138">
        <v>8748.57</v>
      </c>
      <c r="BI555" s="138">
        <v>3389.61</v>
      </c>
      <c r="BJ555" s="138">
        <v>5995.76</v>
      </c>
      <c r="BK555" s="138">
        <v>548.62</v>
      </c>
      <c r="BL555" s="139" t="e">
        <f t="shared" si="1288"/>
        <v>#REF!</v>
      </c>
      <c r="BM555" s="139" t="e">
        <f t="shared" si="1289"/>
        <v>#DIV/0!</v>
      </c>
      <c r="BN555" s="139" t="e">
        <f t="shared" si="1290"/>
        <v>#DIV/0!</v>
      </c>
      <c r="BO555" s="139" t="e">
        <f t="shared" si="1291"/>
        <v>#DIV/0!</v>
      </c>
      <c r="BP555" s="139" t="e">
        <f t="shared" si="1292"/>
        <v>#DIV/0!</v>
      </c>
      <c r="BQ555" s="139" t="e">
        <f t="shared" si="1293"/>
        <v>#DIV/0!</v>
      </c>
      <c r="BR555" s="139" t="e">
        <f t="shared" si="1294"/>
        <v>#DIV/0!</v>
      </c>
      <c r="BS555" s="139" t="str">
        <f t="shared" si="1295"/>
        <v xml:space="preserve"> </v>
      </c>
      <c r="BT555" s="139" t="e">
        <f t="shared" si="1296"/>
        <v>#DIV/0!</v>
      </c>
      <c r="BU555" s="139" t="e">
        <f t="shared" si="1297"/>
        <v>#DIV/0!</v>
      </c>
      <c r="BV555" s="139" t="e">
        <f t="shared" si="1298"/>
        <v>#DIV/0!</v>
      </c>
      <c r="BW555" s="139" t="e">
        <f t="shared" si="1299"/>
        <v>#REF!</v>
      </c>
      <c r="BY555" s="140">
        <f t="shared" si="1300"/>
        <v>3.0000001307948616</v>
      </c>
      <c r="BZ555" s="141">
        <f t="shared" si="1301"/>
        <v>1.5000000653974308</v>
      </c>
      <c r="CA555" s="142">
        <f t="shared" si="1302"/>
        <v>4038.4712124849939</v>
      </c>
      <c r="CB555" s="138">
        <f t="shared" si="1303"/>
        <v>4621.88</v>
      </c>
      <c r="CC555" s="143" t="str">
        <f t="shared" si="1304"/>
        <v xml:space="preserve"> </v>
      </c>
    </row>
    <row r="556" spans="1:82" s="137" customFormat="1" ht="43.5" customHeight="1">
      <c r="A556" s="374" t="s">
        <v>110</v>
      </c>
      <c r="B556" s="374"/>
      <c r="C556" s="356">
        <f>SUM(C554:C555)</f>
        <v>1471.6</v>
      </c>
      <c r="D556" s="413"/>
      <c r="E556" s="369"/>
      <c r="F556" s="369"/>
      <c r="G556" s="356">
        <f>ROUND(SUM(G554:G555),2)</f>
        <v>6600881.1900000004</v>
      </c>
      <c r="H556" s="356">
        <f t="shared" ref="H556:U556" si="1308">SUM(H554:H555)</f>
        <v>0</v>
      </c>
      <c r="I556" s="356">
        <f t="shared" si="1308"/>
        <v>0</v>
      </c>
      <c r="J556" s="356">
        <f t="shared" si="1308"/>
        <v>0</v>
      </c>
      <c r="K556" s="356">
        <f t="shared" si="1308"/>
        <v>0</v>
      </c>
      <c r="L556" s="356">
        <f t="shared" si="1308"/>
        <v>0</v>
      </c>
      <c r="M556" s="356">
        <f t="shared" si="1308"/>
        <v>0</v>
      </c>
      <c r="N556" s="356">
        <f t="shared" si="1308"/>
        <v>0</v>
      </c>
      <c r="O556" s="356">
        <f t="shared" si="1308"/>
        <v>0</v>
      </c>
      <c r="P556" s="356">
        <f t="shared" si="1308"/>
        <v>0</v>
      </c>
      <c r="Q556" s="356">
        <f t="shared" si="1308"/>
        <v>0</v>
      </c>
      <c r="R556" s="356">
        <f t="shared" si="1308"/>
        <v>0</v>
      </c>
      <c r="S556" s="356">
        <f t="shared" si="1308"/>
        <v>0</v>
      </c>
      <c r="T556" s="366">
        <f t="shared" si="1308"/>
        <v>0</v>
      </c>
      <c r="U556" s="356">
        <f t="shared" si="1308"/>
        <v>0</v>
      </c>
      <c r="V556" s="369" t="s">
        <v>68</v>
      </c>
      <c r="W556" s="356">
        <f>SUM(W554:W555)</f>
        <v>1634.5</v>
      </c>
      <c r="X556" s="356">
        <f t="shared" ref="X556:AL556" si="1309">SUM(X554:X555)</f>
        <v>6303841.5299999993</v>
      </c>
      <c r="Y556" s="356">
        <f t="shared" si="1309"/>
        <v>0</v>
      </c>
      <c r="Z556" s="356">
        <f t="shared" si="1309"/>
        <v>0</v>
      </c>
      <c r="AA556" s="356">
        <f t="shared" si="1309"/>
        <v>0</v>
      </c>
      <c r="AB556" s="356">
        <f t="shared" si="1309"/>
        <v>0</v>
      </c>
      <c r="AC556" s="356">
        <f t="shared" si="1309"/>
        <v>0</v>
      </c>
      <c r="AD556" s="356">
        <f t="shared" si="1309"/>
        <v>0</v>
      </c>
      <c r="AE556" s="356">
        <f t="shared" si="1309"/>
        <v>0</v>
      </c>
      <c r="AF556" s="356">
        <f t="shared" si="1309"/>
        <v>0</v>
      </c>
      <c r="AG556" s="356">
        <f t="shared" si="1309"/>
        <v>0</v>
      </c>
      <c r="AH556" s="356">
        <f t="shared" si="1309"/>
        <v>0</v>
      </c>
      <c r="AI556" s="356">
        <f t="shared" si="1309"/>
        <v>0</v>
      </c>
      <c r="AJ556" s="356">
        <f t="shared" si="1309"/>
        <v>198026.44</v>
      </c>
      <c r="AK556" s="356">
        <f t="shared" si="1309"/>
        <v>99013.22</v>
      </c>
      <c r="AL556" s="356">
        <f t="shared" si="1309"/>
        <v>0</v>
      </c>
      <c r="AN556" s="138" t="e">
        <f>I556/#REF!</f>
        <v>#REF!</v>
      </c>
      <c r="AO556" s="138" t="e">
        <f t="shared" si="1277"/>
        <v>#DIV/0!</v>
      </c>
      <c r="AP556" s="138" t="e">
        <f t="shared" si="1278"/>
        <v>#DIV/0!</v>
      </c>
      <c r="AQ556" s="138" t="e">
        <f t="shared" si="1279"/>
        <v>#DIV/0!</v>
      </c>
      <c r="AR556" s="138" t="e">
        <f t="shared" si="1280"/>
        <v>#DIV/0!</v>
      </c>
      <c r="AS556" s="138" t="e">
        <f t="shared" si="1281"/>
        <v>#DIV/0!</v>
      </c>
      <c r="AT556" s="138" t="e">
        <f t="shared" si="1282"/>
        <v>#DIV/0!</v>
      </c>
      <c r="AU556" s="138">
        <f t="shared" si="1283"/>
        <v>3856.74</v>
      </c>
      <c r="AV556" s="138" t="e">
        <f t="shared" si="1284"/>
        <v>#DIV/0!</v>
      </c>
      <c r="AW556" s="138" t="e">
        <f t="shared" si="1285"/>
        <v>#DIV/0!</v>
      </c>
      <c r="AX556" s="138" t="e">
        <f t="shared" si="1286"/>
        <v>#DIV/0!</v>
      </c>
      <c r="AY556" s="138" t="e">
        <f>AI556/#REF!</f>
        <v>#REF!</v>
      </c>
      <c r="AZ556" s="138">
        <v>730.08</v>
      </c>
      <c r="BA556" s="138">
        <v>2070.12</v>
      </c>
      <c r="BB556" s="138">
        <v>848.92</v>
      </c>
      <c r="BC556" s="138">
        <v>819.73</v>
      </c>
      <c r="BD556" s="138">
        <v>611.5</v>
      </c>
      <c r="BE556" s="138">
        <v>1080.04</v>
      </c>
      <c r="BF556" s="138">
        <v>2671800.0099999998</v>
      </c>
      <c r="BG556" s="138">
        <f t="shared" si="1287"/>
        <v>4422.8500000000004</v>
      </c>
      <c r="BH556" s="138">
        <v>8748.57</v>
      </c>
      <c r="BI556" s="138">
        <v>3389.61</v>
      </c>
      <c r="BJ556" s="138">
        <v>5995.76</v>
      </c>
      <c r="BK556" s="138">
        <v>548.62</v>
      </c>
      <c r="BL556" s="139" t="e">
        <f t="shared" si="1288"/>
        <v>#REF!</v>
      </c>
      <c r="BM556" s="139" t="e">
        <f t="shared" si="1289"/>
        <v>#DIV/0!</v>
      </c>
      <c r="BN556" s="139" t="e">
        <f t="shared" si="1290"/>
        <v>#DIV/0!</v>
      </c>
      <c r="BO556" s="139" t="e">
        <f t="shared" si="1291"/>
        <v>#DIV/0!</v>
      </c>
      <c r="BP556" s="139" t="e">
        <f t="shared" si="1292"/>
        <v>#DIV/0!</v>
      </c>
      <c r="BQ556" s="139" t="e">
        <f t="shared" si="1293"/>
        <v>#DIV/0!</v>
      </c>
      <c r="BR556" s="139" t="e">
        <f t="shared" si="1294"/>
        <v>#DIV/0!</v>
      </c>
      <c r="BS556" s="139" t="str">
        <f t="shared" si="1295"/>
        <v xml:space="preserve"> </v>
      </c>
      <c r="BT556" s="139" t="e">
        <f t="shared" si="1296"/>
        <v>#DIV/0!</v>
      </c>
      <c r="BU556" s="139" t="e">
        <f t="shared" si="1297"/>
        <v>#DIV/0!</v>
      </c>
      <c r="BV556" s="139" t="e">
        <f t="shared" si="1298"/>
        <v>#DIV/0!</v>
      </c>
      <c r="BW556" s="139" t="e">
        <f t="shared" si="1299"/>
        <v>#REF!</v>
      </c>
      <c r="BY556" s="140">
        <f t="shared" si="1300"/>
        <v>3.0000000651428174</v>
      </c>
      <c r="BZ556" s="141">
        <f t="shared" si="1301"/>
        <v>1.5000000325714087</v>
      </c>
      <c r="CA556" s="142">
        <f t="shared" si="1302"/>
        <v>4038.4712083205877</v>
      </c>
      <c r="CB556" s="138">
        <f t="shared" si="1303"/>
        <v>4621.88</v>
      </c>
      <c r="CC556" s="143" t="str">
        <f t="shared" si="1304"/>
        <v xml:space="preserve"> </v>
      </c>
    </row>
    <row r="557" spans="1:82" s="137" customFormat="1" ht="12" customHeight="1">
      <c r="A557" s="358" t="s">
        <v>76</v>
      </c>
      <c r="B557" s="359"/>
      <c r="C557" s="359"/>
      <c r="D557" s="359"/>
      <c r="E557" s="359"/>
      <c r="F557" s="359"/>
      <c r="G557" s="359"/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59"/>
      <c r="Z557" s="359"/>
      <c r="AA557" s="359"/>
      <c r="AB557" s="359"/>
      <c r="AC557" s="359"/>
      <c r="AD557" s="359"/>
      <c r="AE557" s="359"/>
      <c r="AF557" s="359"/>
      <c r="AG557" s="359"/>
      <c r="AH557" s="359"/>
      <c r="AI557" s="359"/>
      <c r="AJ557" s="359"/>
      <c r="AK557" s="359"/>
      <c r="AL557" s="434"/>
      <c r="AN557" s="138" t="e">
        <f>I557/#REF!</f>
        <v>#REF!</v>
      </c>
      <c r="AO557" s="138" t="e">
        <f t="shared" si="1277"/>
        <v>#DIV/0!</v>
      </c>
      <c r="AP557" s="138" t="e">
        <f t="shared" si="1278"/>
        <v>#DIV/0!</v>
      </c>
      <c r="AQ557" s="138" t="e">
        <f t="shared" si="1279"/>
        <v>#DIV/0!</v>
      </c>
      <c r="AR557" s="138" t="e">
        <f t="shared" si="1280"/>
        <v>#DIV/0!</v>
      </c>
      <c r="AS557" s="138" t="e">
        <f t="shared" si="1281"/>
        <v>#DIV/0!</v>
      </c>
      <c r="AT557" s="138" t="e">
        <f t="shared" si="1282"/>
        <v>#DIV/0!</v>
      </c>
      <c r="AU557" s="138" t="e">
        <f t="shared" si="1283"/>
        <v>#DIV/0!</v>
      </c>
      <c r="AV557" s="138" t="e">
        <f t="shared" si="1284"/>
        <v>#DIV/0!</v>
      </c>
      <c r="AW557" s="138" t="e">
        <f t="shared" si="1285"/>
        <v>#DIV/0!</v>
      </c>
      <c r="AX557" s="138" t="e">
        <f t="shared" si="1286"/>
        <v>#DIV/0!</v>
      </c>
      <c r="AY557" s="138" t="e">
        <f>AI557/#REF!</f>
        <v>#REF!</v>
      </c>
      <c r="AZ557" s="138">
        <v>730.08</v>
      </c>
      <c r="BA557" s="138">
        <v>2070.12</v>
      </c>
      <c r="BB557" s="138">
        <v>848.92</v>
      </c>
      <c r="BC557" s="138">
        <v>819.73</v>
      </c>
      <c r="BD557" s="138">
        <v>611.5</v>
      </c>
      <c r="BE557" s="138">
        <v>1080.04</v>
      </c>
      <c r="BF557" s="138">
        <v>2671800.0099999998</v>
      </c>
      <c r="BG557" s="138">
        <f t="shared" si="1287"/>
        <v>4422.8500000000004</v>
      </c>
      <c r="BH557" s="138">
        <v>8748.57</v>
      </c>
      <c r="BI557" s="138">
        <v>3389.61</v>
      </c>
      <c r="BJ557" s="138">
        <v>5995.76</v>
      </c>
      <c r="BK557" s="138">
        <v>548.62</v>
      </c>
      <c r="BL557" s="139" t="e">
        <f t="shared" si="1288"/>
        <v>#REF!</v>
      </c>
      <c r="BM557" s="139" t="e">
        <f t="shared" si="1289"/>
        <v>#DIV/0!</v>
      </c>
      <c r="BN557" s="139" t="e">
        <f t="shared" si="1290"/>
        <v>#DIV/0!</v>
      </c>
      <c r="BO557" s="139" t="e">
        <f t="shared" si="1291"/>
        <v>#DIV/0!</v>
      </c>
      <c r="BP557" s="139" t="e">
        <f t="shared" si="1292"/>
        <v>#DIV/0!</v>
      </c>
      <c r="BQ557" s="139" t="e">
        <f t="shared" si="1293"/>
        <v>#DIV/0!</v>
      </c>
      <c r="BR557" s="139" t="e">
        <f t="shared" si="1294"/>
        <v>#DIV/0!</v>
      </c>
      <c r="BS557" s="139" t="e">
        <f t="shared" si="1295"/>
        <v>#DIV/0!</v>
      </c>
      <c r="BT557" s="139" t="e">
        <f t="shared" si="1296"/>
        <v>#DIV/0!</v>
      </c>
      <c r="BU557" s="139" t="e">
        <f t="shared" si="1297"/>
        <v>#DIV/0!</v>
      </c>
      <c r="BV557" s="139" t="e">
        <f t="shared" si="1298"/>
        <v>#DIV/0!</v>
      </c>
      <c r="BW557" s="139" t="e">
        <f t="shared" si="1299"/>
        <v>#REF!</v>
      </c>
      <c r="BY557" s="140" t="e">
        <f t="shared" si="1300"/>
        <v>#DIV/0!</v>
      </c>
      <c r="BZ557" s="141" t="e">
        <f t="shared" si="1301"/>
        <v>#DIV/0!</v>
      </c>
      <c r="CA557" s="142" t="e">
        <f t="shared" si="1302"/>
        <v>#DIV/0!</v>
      </c>
      <c r="CB557" s="138">
        <f t="shared" si="1303"/>
        <v>4621.88</v>
      </c>
      <c r="CC557" s="143" t="e">
        <f t="shared" si="1304"/>
        <v>#DIV/0!</v>
      </c>
    </row>
    <row r="558" spans="1:82" s="137" customFormat="1" ht="12" customHeight="1">
      <c r="A558" s="360">
        <v>198</v>
      </c>
      <c r="B558" s="432" t="s">
        <v>828</v>
      </c>
      <c r="C558" s="356">
        <v>909.2</v>
      </c>
      <c r="D558" s="370"/>
      <c r="E558" s="356"/>
      <c r="F558" s="356"/>
      <c r="G558" s="362">
        <f>ROUND(H558+U558+X558+Z558+AB558+AD558+AF558+AH558+AI558+AJ558+AK558+AL558,2)</f>
        <v>4339741.1500000004</v>
      </c>
      <c r="H558" s="356">
        <f>I558+K558+M558+O558+Q558+S558</f>
        <v>0</v>
      </c>
      <c r="I558" s="365">
        <v>0</v>
      </c>
      <c r="J558" s="365">
        <v>0</v>
      </c>
      <c r="K558" s="365">
        <v>0</v>
      </c>
      <c r="L558" s="365">
        <v>0</v>
      </c>
      <c r="M558" s="365">
        <v>0</v>
      </c>
      <c r="N558" s="356">
        <v>0</v>
      </c>
      <c r="O558" s="356">
        <v>0</v>
      </c>
      <c r="P558" s="356">
        <v>0</v>
      </c>
      <c r="Q558" s="356">
        <v>0</v>
      </c>
      <c r="R558" s="356">
        <v>0</v>
      </c>
      <c r="S558" s="356">
        <v>0</v>
      </c>
      <c r="T558" s="366">
        <v>0</v>
      </c>
      <c r="U558" s="356">
        <v>0</v>
      </c>
      <c r="V558" s="356" t="s">
        <v>112</v>
      </c>
      <c r="W558" s="177">
        <v>1074.5999999999999</v>
      </c>
      <c r="X558" s="356">
        <f t="shared" ref="X558" si="1310">ROUND(IF(V558="СК",3856.74,3886.86)*W558,2)</f>
        <v>4144452.8</v>
      </c>
      <c r="Y558" s="177">
        <v>0</v>
      </c>
      <c r="Z558" s="177">
        <v>0</v>
      </c>
      <c r="AA558" s="177">
        <v>0</v>
      </c>
      <c r="AB558" s="177">
        <v>0</v>
      </c>
      <c r="AC558" s="177">
        <v>0</v>
      </c>
      <c r="AD558" s="177">
        <v>0</v>
      </c>
      <c r="AE558" s="177">
        <v>0</v>
      </c>
      <c r="AF558" s="177">
        <v>0</v>
      </c>
      <c r="AG558" s="177">
        <v>0</v>
      </c>
      <c r="AH558" s="177">
        <v>0</v>
      </c>
      <c r="AI558" s="177">
        <v>0</v>
      </c>
      <c r="AJ558" s="177">
        <f t="shared" ref="AJ558" si="1311">ROUND(X558/95.5*3,2)</f>
        <v>130192.23</v>
      </c>
      <c r="AK558" s="177">
        <f t="shared" ref="AK558" si="1312">ROUND(X558/95.5*1.5,2)</f>
        <v>65096.12</v>
      </c>
      <c r="AL558" s="177">
        <v>0</v>
      </c>
      <c r="AN558" s="138" t="e">
        <f>I558/#REF!</f>
        <v>#REF!</v>
      </c>
      <c r="AO558" s="138" t="e">
        <f t="shared" si="1277"/>
        <v>#DIV/0!</v>
      </c>
      <c r="AP558" s="138" t="e">
        <f t="shared" si="1278"/>
        <v>#DIV/0!</v>
      </c>
      <c r="AQ558" s="138" t="e">
        <f t="shared" si="1279"/>
        <v>#DIV/0!</v>
      </c>
      <c r="AR558" s="138" t="e">
        <f t="shared" si="1280"/>
        <v>#DIV/0!</v>
      </c>
      <c r="AS558" s="138" t="e">
        <f t="shared" si="1281"/>
        <v>#DIV/0!</v>
      </c>
      <c r="AT558" s="138" t="e">
        <f t="shared" si="1282"/>
        <v>#DIV/0!</v>
      </c>
      <c r="AU558" s="138">
        <f t="shared" si="1283"/>
        <v>3856.7399962776849</v>
      </c>
      <c r="AV558" s="138" t="e">
        <f t="shared" si="1284"/>
        <v>#DIV/0!</v>
      </c>
      <c r="AW558" s="138" t="e">
        <f t="shared" si="1285"/>
        <v>#DIV/0!</v>
      </c>
      <c r="AX558" s="138" t="e">
        <f t="shared" si="1286"/>
        <v>#DIV/0!</v>
      </c>
      <c r="AY558" s="138" t="e">
        <f>AI558/#REF!</f>
        <v>#REF!</v>
      </c>
      <c r="AZ558" s="138">
        <v>730.08</v>
      </c>
      <c r="BA558" s="138">
        <v>2070.12</v>
      </c>
      <c r="BB558" s="138">
        <v>848.92</v>
      </c>
      <c r="BC558" s="138">
        <v>819.73</v>
      </c>
      <c r="BD558" s="138">
        <v>611.5</v>
      </c>
      <c r="BE558" s="138">
        <v>1080.04</v>
      </c>
      <c r="BF558" s="138">
        <v>2671800.0099999998</v>
      </c>
      <c r="BG558" s="138">
        <f t="shared" si="1287"/>
        <v>4422.8500000000004</v>
      </c>
      <c r="BH558" s="138">
        <v>8748.57</v>
      </c>
      <c r="BI558" s="138">
        <v>3389.61</v>
      </c>
      <c r="BJ558" s="138">
        <v>5995.76</v>
      </c>
      <c r="BK558" s="138">
        <v>548.62</v>
      </c>
      <c r="BL558" s="139" t="e">
        <f t="shared" si="1288"/>
        <v>#REF!</v>
      </c>
      <c r="BM558" s="139" t="e">
        <f t="shared" si="1289"/>
        <v>#DIV/0!</v>
      </c>
      <c r="BN558" s="139" t="e">
        <f t="shared" si="1290"/>
        <v>#DIV/0!</v>
      </c>
      <c r="BO558" s="139" t="e">
        <f t="shared" si="1291"/>
        <v>#DIV/0!</v>
      </c>
      <c r="BP558" s="139" t="e">
        <f t="shared" si="1292"/>
        <v>#DIV/0!</v>
      </c>
      <c r="BQ558" s="139" t="e">
        <f t="shared" si="1293"/>
        <v>#DIV/0!</v>
      </c>
      <c r="BR558" s="139" t="e">
        <f t="shared" si="1294"/>
        <v>#DIV/0!</v>
      </c>
      <c r="BS558" s="139" t="str">
        <f t="shared" si="1295"/>
        <v xml:space="preserve"> </v>
      </c>
      <c r="BT558" s="139" t="e">
        <f t="shared" si="1296"/>
        <v>#DIV/0!</v>
      </c>
      <c r="BU558" s="139" t="e">
        <f t="shared" si="1297"/>
        <v>#DIV/0!</v>
      </c>
      <c r="BV558" s="139" t="e">
        <f t="shared" si="1298"/>
        <v>#DIV/0!</v>
      </c>
      <c r="BW558" s="139" t="e">
        <f t="shared" si="1299"/>
        <v>#REF!</v>
      </c>
      <c r="BY558" s="140">
        <f t="shared" si="1300"/>
        <v>2.9999998963071794</v>
      </c>
      <c r="BZ558" s="141">
        <f t="shared" si="1301"/>
        <v>1.5000000633678348</v>
      </c>
      <c r="CA558" s="142">
        <f t="shared" si="1302"/>
        <v>4038.4711985855211</v>
      </c>
      <c r="CB558" s="138">
        <f t="shared" si="1303"/>
        <v>4621.88</v>
      </c>
      <c r="CC558" s="143" t="str">
        <f t="shared" si="1304"/>
        <v xml:space="preserve"> </v>
      </c>
    </row>
    <row r="559" spans="1:82" s="137" customFormat="1" ht="32.25" customHeight="1">
      <c r="A559" s="374" t="s">
        <v>75</v>
      </c>
      <c r="B559" s="374"/>
      <c r="C559" s="356">
        <f>SUM(C558:C558)</f>
        <v>909.2</v>
      </c>
      <c r="D559" s="413"/>
      <c r="E559" s="369"/>
      <c r="F559" s="369"/>
      <c r="G559" s="356">
        <f>ROUND(SUM(G558:G558),2)</f>
        <v>4339741.1500000004</v>
      </c>
      <c r="H559" s="356">
        <f t="shared" ref="H559:U559" si="1313">SUM(H558:H558)</f>
        <v>0</v>
      </c>
      <c r="I559" s="356">
        <f t="shared" si="1313"/>
        <v>0</v>
      </c>
      <c r="J559" s="356">
        <f t="shared" si="1313"/>
        <v>0</v>
      </c>
      <c r="K559" s="356">
        <f t="shared" si="1313"/>
        <v>0</v>
      </c>
      <c r="L559" s="356">
        <f t="shared" si="1313"/>
        <v>0</v>
      </c>
      <c r="M559" s="356">
        <f t="shared" si="1313"/>
        <v>0</v>
      </c>
      <c r="N559" s="356">
        <f t="shared" si="1313"/>
        <v>0</v>
      </c>
      <c r="O559" s="356">
        <f t="shared" si="1313"/>
        <v>0</v>
      </c>
      <c r="P559" s="356">
        <f t="shared" si="1313"/>
        <v>0</v>
      </c>
      <c r="Q559" s="356">
        <f t="shared" si="1313"/>
        <v>0</v>
      </c>
      <c r="R559" s="356">
        <f t="shared" si="1313"/>
        <v>0</v>
      </c>
      <c r="S559" s="356">
        <f t="shared" si="1313"/>
        <v>0</v>
      </c>
      <c r="T559" s="366">
        <f t="shared" si="1313"/>
        <v>0</v>
      </c>
      <c r="U559" s="356">
        <f t="shared" si="1313"/>
        <v>0</v>
      </c>
      <c r="V559" s="369" t="s">
        <v>68</v>
      </c>
      <c r="W559" s="356">
        <f t="shared" ref="W559:AL559" si="1314">SUM(W558:W558)</f>
        <v>1074.5999999999999</v>
      </c>
      <c r="X559" s="356">
        <f t="shared" si="1314"/>
        <v>4144452.8</v>
      </c>
      <c r="Y559" s="356">
        <f t="shared" si="1314"/>
        <v>0</v>
      </c>
      <c r="Z559" s="356">
        <f t="shared" si="1314"/>
        <v>0</v>
      </c>
      <c r="AA559" s="356">
        <f t="shared" si="1314"/>
        <v>0</v>
      </c>
      <c r="AB559" s="356">
        <f t="shared" si="1314"/>
        <v>0</v>
      </c>
      <c r="AC559" s="356">
        <f t="shared" si="1314"/>
        <v>0</v>
      </c>
      <c r="AD559" s="356">
        <f t="shared" si="1314"/>
        <v>0</v>
      </c>
      <c r="AE559" s="356">
        <f t="shared" si="1314"/>
        <v>0</v>
      </c>
      <c r="AF559" s="356">
        <f t="shared" si="1314"/>
        <v>0</v>
      </c>
      <c r="AG559" s="356">
        <f t="shared" si="1314"/>
        <v>0</v>
      </c>
      <c r="AH559" s="356">
        <f t="shared" si="1314"/>
        <v>0</v>
      </c>
      <c r="AI559" s="356">
        <f t="shared" si="1314"/>
        <v>0</v>
      </c>
      <c r="AJ559" s="356">
        <f t="shared" si="1314"/>
        <v>130192.23</v>
      </c>
      <c r="AK559" s="356">
        <f t="shared" si="1314"/>
        <v>65096.12</v>
      </c>
      <c r="AL559" s="356">
        <f t="shared" si="1314"/>
        <v>0</v>
      </c>
      <c r="AN559" s="138" t="e">
        <f>I559/#REF!</f>
        <v>#REF!</v>
      </c>
      <c r="AO559" s="138" t="e">
        <f t="shared" si="1277"/>
        <v>#DIV/0!</v>
      </c>
      <c r="AP559" s="138" t="e">
        <f t="shared" si="1278"/>
        <v>#DIV/0!</v>
      </c>
      <c r="AQ559" s="138" t="e">
        <f t="shared" si="1279"/>
        <v>#DIV/0!</v>
      </c>
      <c r="AR559" s="138" t="e">
        <f t="shared" si="1280"/>
        <v>#DIV/0!</v>
      </c>
      <c r="AS559" s="138" t="e">
        <f t="shared" si="1281"/>
        <v>#DIV/0!</v>
      </c>
      <c r="AT559" s="138" t="e">
        <f t="shared" si="1282"/>
        <v>#DIV/0!</v>
      </c>
      <c r="AU559" s="138">
        <f t="shared" si="1283"/>
        <v>3856.7399962776849</v>
      </c>
      <c r="AV559" s="138" t="e">
        <f t="shared" si="1284"/>
        <v>#DIV/0!</v>
      </c>
      <c r="AW559" s="138" t="e">
        <f t="shared" si="1285"/>
        <v>#DIV/0!</v>
      </c>
      <c r="AX559" s="138" t="e">
        <f t="shared" si="1286"/>
        <v>#DIV/0!</v>
      </c>
      <c r="AY559" s="138" t="e">
        <f>AI559/#REF!</f>
        <v>#REF!</v>
      </c>
      <c r="AZ559" s="138">
        <v>730.08</v>
      </c>
      <c r="BA559" s="138">
        <v>2070.12</v>
      </c>
      <c r="BB559" s="138">
        <v>848.92</v>
      </c>
      <c r="BC559" s="138">
        <v>819.73</v>
      </c>
      <c r="BD559" s="138">
        <v>611.5</v>
      </c>
      <c r="BE559" s="138">
        <v>1080.04</v>
      </c>
      <c r="BF559" s="138">
        <v>2671800.0099999998</v>
      </c>
      <c r="BG559" s="138">
        <f t="shared" si="1287"/>
        <v>4422.8500000000004</v>
      </c>
      <c r="BH559" s="138">
        <v>8748.57</v>
      </c>
      <c r="BI559" s="138">
        <v>3389.61</v>
      </c>
      <c r="BJ559" s="138">
        <v>5995.76</v>
      </c>
      <c r="BK559" s="138">
        <v>548.62</v>
      </c>
      <c r="BL559" s="139" t="e">
        <f t="shared" si="1288"/>
        <v>#REF!</v>
      </c>
      <c r="BM559" s="139" t="e">
        <f t="shared" si="1289"/>
        <v>#DIV/0!</v>
      </c>
      <c r="BN559" s="139" t="e">
        <f t="shared" si="1290"/>
        <v>#DIV/0!</v>
      </c>
      <c r="BO559" s="139" t="e">
        <f t="shared" si="1291"/>
        <v>#DIV/0!</v>
      </c>
      <c r="BP559" s="139" t="e">
        <f t="shared" si="1292"/>
        <v>#DIV/0!</v>
      </c>
      <c r="BQ559" s="139" t="e">
        <f t="shared" si="1293"/>
        <v>#DIV/0!</v>
      </c>
      <c r="BR559" s="139" t="e">
        <f t="shared" si="1294"/>
        <v>#DIV/0!</v>
      </c>
      <c r="BS559" s="139" t="str">
        <f t="shared" si="1295"/>
        <v xml:space="preserve"> </v>
      </c>
      <c r="BT559" s="139" t="e">
        <f t="shared" si="1296"/>
        <v>#DIV/0!</v>
      </c>
      <c r="BU559" s="139" t="e">
        <f t="shared" si="1297"/>
        <v>#DIV/0!</v>
      </c>
      <c r="BV559" s="139" t="e">
        <f t="shared" si="1298"/>
        <v>#DIV/0!</v>
      </c>
      <c r="BW559" s="139" t="e">
        <f t="shared" si="1299"/>
        <v>#REF!</v>
      </c>
      <c r="BY559" s="140">
        <f t="shared" si="1300"/>
        <v>2.9999998963071794</v>
      </c>
      <c r="BZ559" s="141">
        <f t="shared" si="1301"/>
        <v>1.5000000633678348</v>
      </c>
      <c r="CA559" s="142">
        <f t="shared" si="1302"/>
        <v>4038.4711985855211</v>
      </c>
      <c r="CB559" s="138">
        <f t="shared" si="1303"/>
        <v>4621.88</v>
      </c>
      <c r="CC559" s="143" t="str">
        <f t="shared" si="1304"/>
        <v xml:space="preserve"> </v>
      </c>
    </row>
    <row r="560" spans="1:82" s="137" customFormat="1" ht="12" customHeight="1">
      <c r="A560" s="358" t="s">
        <v>61</v>
      </c>
      <c r="B560" s="359"/>
      <c r="C560" s="359"/>
      <c r="D560" s="359"/>
      <c r="E560" s="359"/>
      <c r="F560" s="359"/>
      <c r="G560" s="359"/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59"/>
      <c r="Z560" s="359"/>
      <c r="AA560" s="359"/>
      <c r="AB560" s="359"/>
      <c r="AC560" s="359"/>
      <c r="AD560" s="359"/>
      <c r="AE560" s="359"/>
      <c r="AF560" s="359"/>
      <c r="AG560" s="359"/>
      <c r="AH560" s="359"/>
      <c r="AI560" s="359"/>
      <c r="AJ560" s="359"/>
      <c r="AK560" s="359"/>
      <c r="AL560" s="434"/>
      <c r="AN560" s="138" t="e">
        <f>I560/#REF!</f>
        <v>#REF!</v>
      </c>
      <c r="AO560" s="138" t="e">
        <f t="shared" si="1277"/>
        <v>#DIV/0!</v>
      </c>
      <c r="AP560" s="138" t="e">
        <f t="shared" si="1278"/>
        <v>#DIV/0!</v>
      </c>
      <c r="AQ560" s="138" t="e">
        <f t="shared" si="1279"/>
        <v>#DIV/0!</v>
      </c>
      <c r="AR560" s="138" t="e">
        <f t="shared" si="1280"/>
        <v>#DIV/0!</v>
      </c>
      <c r="AS560" s="138" t="e">
        <f t="shared" si="1281"/>
        <v>#DIV/0!</v>
      </c>
      <c r="AT560" s="138" t="e">
        <f t="shared" si="1282"/>
        <v>#DIV/0!</v>
      </c>
      <c r="AU560" s="138" t="e">
        <f t="shared" si="1283"/>
        <v>#DIV/0!</v>
      </c>
      <c r="AV560" s="138" t="e">
        <f t="shared" si="1284"/>
        <v>#DIV/0!</v>
      </c>
      <c r="AW560" s="138" t="e">
        <f t="shared" si="1285"/>
        <v>#DIV/0!</v>
      </c>
      <c r="AX560" s="138" t="e">
        <f t="shared" si="1286"/>
        <v>#DIV/0!</v>
      </c>
      <c r="AY560" s="138" t="e">
        <f>AI560/#REF!</f>
        <v>#REF!</v>
      </c>
      <c r="AZ560" s="138">
        <v>730.08</v>
      </c>
      <c r="BA560" s="138">
        <v>2070.12</v>
      </c>
      <c r="BB560" s="138">
        <v>848.92</v>
      </c>
      <c r="BC560" s="138">
        <v>819.73</v>
      </c>
      <c r="BD560" s="138">
        <v>611.5</v>
      </c>
      <c r="BE560" s="138">
        <v>1080.04</v>
      </c>
      <c r="BF560" s="138">
        <v>2671800.0099999998</v>
      </c>
      <c r="BG560" s="138">
        <f t="shared" si="1287"/>
        <v>4422.8500000000004</v>
      </c>
      <c r="BH560" s="138">
        <v>8748.57</v>
      </c>
      <c r="BI560" s="138">
        <v>3389.61</v>
      </c>
      <c r="BJ560" s="138">
        <v>5995.76</v>
      </c>
      <c r="BK560" s="138">
        <v>548.62</v>
      </c>
      <c r="BL560" s="139" t="e">
        <f t="shared" si="1288"/>
        <v>#REF!</v>
      </c>
      <c r="BM560" s="139" t="e">
        <f t="shared" si="1289"/>
        <v>#DIV/0!</v>
      </c>
      <c r="BN560" s="139" t="e">
        <f t="shared" si="1290"/>
        <v>#DIV/0!</v>
      </c>
      <c r="BO560" s="139" t="e">
        <f t="shared" si="1291"/>
        <v>#DIV/0!</v>
      </c>
      <c r="BP560" s="139" t="e">
        <f t="shared" si="1292"/>
        <v>#DIV/0!</v>
      </c>
      <c r="BQ560" s="139" t="e">
        <f t="shared" si="1293"/>
        <v>#DIV/0!</v>
      </c>
      <c r="BR560" s="139" t="e">
        <f t="shared" si="1294"/>
        <v>#DIV/0!</v>
      </c>
      <c r="BS560" s="139" t="e">
        <f t="shared" si="1295"/>
        <v>#DIV/0!</v>
      </c>
      <c r="BT560" s="139" t="e">
        <f t="shared" si="1296"/>
        <v>#DIV/0!</v>
      </c>
      <c r="BU560" s="139" t="e">
        <f t="shared" si="1297"/>
        <v>#DIV/0!</v>
      </c>
      <c r="BV560" s="139" t="e">
        <f t="shared" si="1298"/>
        <v>#DIV/0!</v>
      </c>
      <c r="BW560" s="139" t="e">
        <f t="shared" si="1299"/>
        <v>#REF!</v>
      </c>
      <c r="BY560" s="140" t="e">
        <f t="shared" si="1300"/>
        <v>#DIV/0!</v>
      </c>
      <c r="BZ560" s="141" t="e">
        <f t="shared" si="1301"/>
        <v>#DIV/0!</v>
      </c>
      <c r="CA560" s="142" t="e">
        <f t="shared" si="1302"/>
        <v>#DIV/0!</v>
      </c>
      <c r="CB560" s="138">
        <f t="shared" si="1303"/>
        <v>4621.88</v>
      </c>
      <c r="CC560" s="143" t="e">
        <f t="shared" si="1304"/>
        <v>#DIV/0!</v>
      </c>
    </row>
    <row r="561" spans="1:81" s="137" customFormat="1" ht="12" customHeight="1">
      <c r="A561" s="360">
        <v>199</v>
      </c>
      <c r="B561" s="178" t="s">
        <v>833</v>
      </c>
      <c r="C561" s="356">
        <v>909.2</v>
      </c>
      <c r="D561" s="370"/>
      <c r="E561" s="356"/>
      <c r="F561" s="356"/>
      <c r="G561" s="362">
        <f>ROUND(H561+U561+X561+Z561+AB561+AD561+AF561+AH561+AI561+AJ561+AK561+AL561,2)</f>
        <v>1138848.8799999999</v>
      </c>
      <c r="H561" s="356">
        <f>I561+K561+M561+O561+Q561+S561</f>
        <v>0</v>
      </c>
      <c r="I561" s="365">
        <v>0</v>
      </c>
      <c r="J561" s="365">
        <v>0</v>
      </c>
      <c r="K561" s="365">
        <v>0</v>
      </c>
      <c r="L561" s="365">
        <v>0</v>
      </c>
      <c r="M561" s="365">
        <v>0</v>
      </c>
      <c r="N561" s="356">
        <v>0</v>
      </c>
      <c r="O561" s="356">
        <v>0</v>
      </c>
      <c r="P561" s="356">
        <v>0</v>
      </c>
      <c r="Q561" s="356">
        <v>0</v>
      </c>
      <c r="R561" s="356">
        <v>0</v>
      </c>
      <c r="S561" s="356">
        <v>0</v>
      </c>
      <c r="T561" s="366">
        <v>0</v>
      </c>
      <c r="U561" s="356">
        <v>0</v>
      </c>
      <c r="V561" s="356" t="s">
        <v>112</v>
      </c>
      <c r="W561" s="177">
        <v>282</v>
      </c>
      <c r="X561" s="356">
        <f t="shared" ref="X561:X562" si="1315">ROUND(IF(V561="СК",3856.74,3886.86)*W561,2)</f>
        <v>1087600.68</v>
      </c>
      <c r="Y561" s="177">
        <v>0</v>
      </c>
      <c r="Z561" s="177">
        <v>0</v>
      </c>
      <c r="AA561" s="177">
        <v>0</v>
      </c>
      <c r="AB561" s="177">
        <v>0</v>
      </c>
      <c r="AC561" s="177">
        <v>0</v>
      </c>
      <c r="AD561" s="177">
        <v>0</v>
      </c>
      <c r="AE561" s="177">
        <v>0</v>
      </c>
      <c r="AF561" s="177">
        <v>0</v>
      </c>
      <c r="AG561" s="177">
        <v>0</v>
      </c>
      <c r="AH561" s="177">
        <v>0</v>
      </c>
      <c r="AI561" s="177">
        <v>0</v>
      </c>
      <c r="AJ561" s="177">
        <f t="shared" ref="AJ561:AJ562" si="1316">ROUND(X561/95.5*3,2)</f>
        <v>34165.47</v>
      </c>
      <c r="AK561" s="177">
        <f t="shared" ref="AK561:AK562" si="1317">ROUND(X561/95.5*1.5,2)</f>
        <v>17082.73</v>
      </c>
      <c r="AL561" s="177">
        <v>0</v>
      </c>
      <c r="AN561" s="138" t="e">
        <f>I561/#REF!</f>
        <v>#REF!</v>
      </c>
      <c r="AO561" s="138" t="e">
        <f t="shared" si="1277"/>
        <v>#DIV/0!</v>
      </c>
      <c r="AP561" s="138" t="e">
        <f t="shared" si="1278"/>
        <v>#DIV/0!</v>
      </c>
      <c r="AQ561" s="138" t="e">
        <f t="shared" si="1279"/>
        <v>#DIV/0!</v>
      </c>
      <c r="AR561" s="138" t="e">
        <f t="shared" si="1280"/>
        <v>#DIV/0!</v>
      </c>
      <c r="AS561" s="138" t="e">
        <f t="shared" si="1281"/>
        <v>#DIV/0!</v>
      </c>
      <c r="AT561" s="138" t="e">
        <f t="shared" si="1282"/>
        <v>#DIV/0!</v>
      </c>
      <c r="AU561" s="138">
        <f t="shared" si="1283"/>
        <v>3856.74</v>
      </c>
      <c r="AV561" s="138" t="e">
        <f t="shared" si="1284"/>
        <v>#DIV/0!</v>
      </c>
      <c r="AW561" s="138" t="e">
        <f t="shared" si="1285"/>
        <v>#DIV/0!</v>
      </c>
      <c r="AX561" s="138" t="e">
        <f t="shared" si="1286"/>
        <v>#DIV/0!</v>
      </c>
      <c r="AY561" s="138" t="e">
        <f>AI561/#REF!</f>
        <v>#REF!</v>
      </c>
      <c r="AZ561" s="138">
        <v>730.08</v>
      </c>
      <c r="BA561" s="138">
        <v>2070.12</v>
      </c>
      <c r="BB561" s="138">
        <v>848.92</v>
      </c>
      <c r="BC561" s="138">
        <v>819.73</v>
      </c>
      <c r="BD561" s="138">
        <v>611.5</v>
      </c>
      <c r="BE561" s="138">
        <v>1080.04</v>
      </c>
      <c r="BF561" s="138">
        <v>2671800.0099999998</v>
      </c>
      <c r="BG561" s="138">
        <f t="shared" si="1287"/>
        <v>4422.8500000000004</v>
      </c>
      <c r="BH561" s="138">
        <v>8748.57</v>
      </c>
      <c r="BI561" s="138">
        <v>3389.61</v>
      </c>
      <c r="BJ561" s="138">
        <v>5995.76</v>
      </c>
      <c r="BK561" s="138">
        <v>548.62</v>
      </c>
      <c r="BL561" s="139" t="e">
        <f t="shared" si="1288"/>
        <v>#REF!</v>
      </c>
      <c r="BM561" s="139" t="e">
        <f t="shared" si="1289"/>
        <v>#DIV/0!</v>
      </c>
      <c r="BN561" s="139" t="e">
        <f t="shared" si="1290"/>
        <v>#DIV/0!</v>
      </c>
      <c r="BO561" s="139" t="e">
        <f t="shared" si="1291"/>
        <v>#DIV/0!</v>
      </c>
      <c r="BP561" s="139" t="e">
        <f t="shared" si="1292"/>
        <v>#DIV/0!</v>
      </c>
      <c r="BQ561" s="139" t="e">
        <f t="shared" si="1293"/>
        <v>#DIV/0!</v>
      </c>
      <c r="BR561" s="139" t="e">
        <f t="shared" si="1294"/>
        <v>#DIV/0!</v>
      </c>
      <c r="BS561" s="139" t="str">
        <f t="shared" si="1295"/>
        <v xml:space="preserve"> </v>
      </c>
      <c r="BT561" s="139" t="e">
        <f t="shared" si="1296"/>
        <v>#DIV/0!</v>
      </c>
      <c r="BU561" s="139" t="e">
        <f t="shared" si="1297"/>
        <v>#DIV/0!</v>
      </c>
      <c r="BV561" s="139" t="e">
        <f t="shared" si="1298"/>
        <v>#DIV/0!</v>
      </c>
      <c r="BW561" s="139" t="e">
        <f t="shared" si="1299"/>
        <v>#REF!</v>
      </c>
      <c r="BY561" s="140">
        <f t="shared" si="1300"/>
        <v>3.0000003161086664</v>
      </c>
      <c r="BZ561" s="141">
        <f t="shared" si="1301"/>
        <v>1.4999997190145193</v>
      </c>
      <c r="CA561" s="142">
        <f t="shared" si="1302"/>
        <v>4038.4712056737585</v>
      </c>
      <c r="CB561" s="138">
        <f t="shared" si="1303"/>
        <v>4621.88</v>
      </c>
      <c r="CC561" s="143" t="str">
        <f t="shared" si="1304"/>
        <v xml:space="preserve"> </v>
      </c>
    </row>
    <row r="562" spans="1:81" s="137" customFormat="1" ht="12" customHeight="1">
      <c r="A562" s="360">
        <v>200</v>
      </c>
      <c r="B562" s="178" t="s">
        <v>834</v>
      </c>
      <c r="C562" s="356">
        <f>444.5+117.9</f>
        <v>562.4</v>
      </c>
      <c r="D562" s="370"/>
      <c r="E562" s="356"/>
      <c r="F562" s="356"/>
      <c r="G562" s="362">
        <f>ROUND(H562+U562+X562+Z562+AB562+AD562+AF562+AH562+AI562+AJ562+AK562+AL562,2)</f>
        <v>3549250.8</v>
      </c>
      <c r="H562" s="356">
        <f>I562+K562+M562+O562+Q562+S562</f>
        <v>0</v>
      </c>
      <c r="I562" s="365">
        <v>0</v>
      </c>
      <c r="J562" s="365">
        <v>0</v>
      </c>
      <c r="K562" s="365">
        <v>0</v>
      </c>
      <c r="L562" s="365">
        <v>0</v>
      </c>
      <c r="M562" s="365">
        <v>0</v>
      </c>
      <c r="N562" s="356">
        <v>0</v>
      </c>
      <c r="O562" s="356">
        <v>0</v>
      </c>
      <c r="P562" s="356">
        <v>0</v>
      </c>
      <c r="Q562" s="356">
        <v>0</v>
      </c>
      <c r="R562" s="356">
        <v>0</v>
      </c>
      <c r="S562" s="356">
        <v>0</v>
      </c>
      <c r="T562" s="366">
        <v>0</v>
      </c>
      <c r="U562" s="356">
        <v>0</v>
      </c>
      <c r="V562" s="356" t="s">
        <v>112</v>
      </c>
      <c r="W562" s="177">
        <v>878.86</v>
      </c>
      <c r="X562" s="356">
        <f t="shared" si="1315"/>
        <v>3389534.52</v>
      </c>
      <c r="Y562" s="177">
        <v>0</v>
      </c>
      <c r="Z562" s="177">
        <v>0</v>
      </c>
      <c r="AA562" s="177">
        <v>0</v>
      </c>
      <c r="AB562" s="177">
        <v>0</v>
      </c>
      <c r="AC562" s="177">
        <v>0</v>
      </c>
      <c r="AD562" s="177">
        <v>0</v>
      </c>
      <c r="AE562" s="177">
        <v>0</v>
      </c>
      <c r="AF562" s="177">
        <v>0</v>
      </c>
      <c r="AG562" s="177">
        <v>0</v>
      </c>
      <c r="AH562" s="177">
        <v>0</v>
      </c>
      <c r="AI562" s="177">
        <v>0</v>
      </c>
      <c r="AJ562" s="177">
        <f t="shared" si="1316"/>
        <v>106477.52</v>
      </c>
      <c r="AK562" s="177">
        <f t="shared" si="1317"/>
        <v>53238.76</v>
      </c>
      <c r="AL562" s="177">
        <v>0</v>
      </c>
      <c r="AN562" s="138" t="e">
        <f>I562/#REF!</f>
        <v>#REF!</v>
      </c>
      <c r="AO562" s="138" t="e">
        <f t="shared" si="1277"/>
        <v>#DIV/0!</v>
      </c>
      <c r="AP562" s="138" t="e">
        <f t="shared" si="1278"/>
        <v>#DIV/0!</v>
      </c>
      <c r="AQ562" s="138" t="e">
        <f t="shared" si="1279"/>
        <v>#DIV/0!</v>
      </c>
      <c r="AR562" s="138" t="e">
        <f t="shared" si="1280"/>
        <v>#DIV/0!</v>
      </c>
      <c r="AS562" s="138" t="e">
        <f t="shared" si="1281"/>
        <v>#DIV/0!</v>
      </c>
      <c r="AT562" s="138" t="e">
        <f t="shared" si="1282"/>
        <v>#DIV/0!</v>
      </c>
      <c r="AU562" s="138">
        <f t="shared" si="1283"/>
        <v>3856.7400040962157</v>
      </c>
      <c r="AV562" s="138" t="e">
        <f t="shared" si="1284"/>
        <v>#DIV/0!</v>
      </c>
      <c r="AW562" s="138" t="e">
        <f t="shared" si="1285"/>
        <v>#DIV/0!</v>
      </c>
      <c r="AX562" s="138" t="e">
        <f t="shared" si="1286"/>
        <v>#DIV/0!</v>
      </c>
      <c r="AY562" s="138" t="e">
        <f>AI562/#REF!</f>
        <v>#REF!</v>
      </c>
      <c r="AZ562" s="138">
        <v>730.08</v>
      </c>
      <c r="BA562" s="138">
        <v>2070.12</v>
      </c>
      <c r="BB562" s="138">
        <v>848.92</v>
      </c>
      <c r="BC562" s="138">
        <v>819.73</v>
      </c>
      <c r="BD562" s="138">
        <v>611.5</v>
      </c>
      <c r="BE562" s="138">
        <v>1080.04</v>
      </c>
      <c r="BF562" s="138">
        <v>2671800.0099999998</v>
      </c>
      <c r="BG562" s="138">
        <f t="shared" si="1287"/>
        <v>4422.8500000000004</v>
      </c>
      <c r="BH562" s="138">
        <v>8748.57</v>
      </c>
      <c r="BI562" s="138">
        <v>3389.61</v>
      </c>
      <c r="BJ562" s="138">
        <v>5995.76</v>
      </c>
      <c r="BK562" s="138">
        <v>548.62</v>
      </c>
      <c r="BL562" s="139" t="e">
        <f t="shared" si="1288"/>
        <v>#REF!</v>
      </c>
      <c r="BM562" s="139" t="e">
        <f t="shared" si="1289"/>
        <v>#DIV/0!</v>
      </c>
      <c r="BN562" s="139" t="e">
        <f t="shared" si="1290"/>
        <v>#DIV/0!</v>
      </c>
      <c r="BO562" s="139" t="e">
        <f t="shared" si="1291"/>
        <v>#DIV/0!</v>
      </c>
      <c r="BP562" s="139" t="e">
        <f t="shared" si="1292"/>
        <v>#DIV/0!</v>
      </c>
      <c r="BQ562" s="139" t="e">
        <f t="shared" si="1293"/>
        <v>#DIV/0!</v>
      </c>
      <c r="BR562" s="139" t="e">
        <f t="shared" si="1294"/>
        <v>#DIV/0!</v>
      </c>
      <c r="BS562" s="139" t="str">
        <f t="shared" si="1295"/>
        <v xml:space="preserve"> </v>
      </c>
      <c r="BT562" s="139" t="e">
        <f t="shared" si="1296"/>
        <v>#DIV/0!</v>
      </c>
      <c r="BU562" s="139" t="e">
        <f t="shared" si="1297"/>
        <v>#DIV/0!</v>
      </c>
      <c r="BV562" s="139" t="e">
        <f t="shared" si="1298"/>
        <v>#DIV/0!</v>
      </c>
      <c r="BW562" s="139" t="e">
        <f t="shared" si="1299"/>
        <v>#REF!</v>
      </c>
      <c r="BY562" s="140">
        <f t="shared" si="1300"/>
        <v>2.9999998873001594</v>
      </c>
      <c r="BZ562" s="141">
        <f t="shared" si="1301"/>
        <v>1.4999999436500797</v>
      </c>
      <c r="CA562" s="142">
        <f t="shared" si="1302"/>
        <v>4038.4712013289941</v>
      </c>
      <c r="CB562" s="138">
        <f t="shared" si="1303"/>
        <v>4621.88</v>
      </c>
      <c r="CC562" s="143" t="str">
        <f t="shared" si="1304"/>
        <v xml:space="preserve"> </v>
      </c>
    </row>
    <row r="563" spans="1:81" s="137" customFormat="1" ht="43.5" customHeight="1">
      <c r="A563" s="374" t="s">
        <v>60</v>
      </c>
      <c r="B563" s="374"/>
      <c r="C563" s="356">
        <f>SUM(C561:C562)</f>
        <v>1471.6</v>
      </c>
      <c r="D563" s="413"/>
      <c r="E563" s="369"/>
      <c r="F563" s="369"/>
      <c r="G563" s="356">
        <f>ROUND(SUM(G561:G562),2)</f>
        <v>4688099.68</v>
      </c>
      <c r="H563" s="356">
        <f t="shared" ref="H563:U563" si="1318">SUM(H561:H562)</f>
        <v>0</v>
      </c>
      <c r="I563" s="356">
        <f t="shared" si="1318"/>
        <v>0</v>
      </c>
      <c r="J563" s="356">
        <f t="shared" si="1318"/>
        <v>0</v>
      </c>
      <c r="K563" s="356">
        <f t="shared" si="1318"/>
        <v>0</v>
      </c>
      <c r="L563" s="356">
        <f t="shared" si="1318"/>
        <v>0</v>
      </c>
      <c r="M563" s="356">
        <f t="shared" si="1318"/>
        <v>0</v>
      </c>
      <c r="N563" s="356">
        <f t="shared" si="1318"/>
        <v>0</v>
      </c>
      <c r="O563" s="356">
        <f t="shared" si="1318"/>
        <v>0</v>
      </c>
      <c r="P563" s="356">
        <f t="shared" si="1318"/>
        <v>0</v>
      </c>
      <c r="Q563" s="356">
        <f t="shared" si="1318"/>
        <v>0</v>
      </c>
      <c r="R563" s="356">
        <f t="shared" si="1318"/>
        <v>0</v>
      </c>
      <c r="S563" s="356">
        <f t="shared" si="1318"/>
        <v>0</v>
      </c>
      <c r="T563" s="366">
        <f t="shared" si="1318"/>
        <v>0</v>
      </c>
      <c r="U563" s="356">
        <f t="shared" si="1318"/>
        <v>0</v>
      </c>
      <c r="V563" s="369" t="s">
        <v>68</v>
      </c>
      <c r="W563" s="356">
        <f>SUM(W561:W562)</f>
        <v>1160.8600000000001</v>
      </c>
      <c r="X563" s="356">
        <f>SUM(X561:X562)</f>
        <v>4477135.2</v>
      </c>
      <c r="Y563" s="356">
        <f t="shared" ref="Y563:AL563" si="1319">SUM(Y561:Y562)</f>
        <v>0</v>
      </c>
      <c r="Z563" s="356">
        <f t="shared" si="1319"/>
        <v>0</v>
      </c>
      <c r="AA563" s="356">
        <f t="shared" si="1319"/>
        <v>0</v>
      </c>
      <c r="AB563" s="356">
        <f t="shared" si="1319"/>
        <v>0</v>
      </c>
      <c r="AC563" s="356">
        <f t="shared" si="1319"/>
        <v>0</v>
      </c>
      <c r="AD563" s="356">
        <f t="shared" si="1319"/>
        <v>0</v>
      </c>
      <c r="AE563" s="356">
        <f t="shared" si="1319"/>
        <v>0</v>
      </c>
      <c r="AF563" s="356">
        <f t="shared" si="1319"/>
        <v>0</v>
      </c>
      <c r="AG563" s="356">
        <f t="shared" si="1319"/>
        <v>0</v>
      </c>
      <c r="AH563" s="356">
        <f t="shared" si="1319"/>
        <v>0</v>
      </c>
      <c r="AI563" s="356">
        <f t="shared" si="1319"/>
        <v>0</v>
      </c>
      <c r="AJ563" s="356">
        <f t="shared" si="1319"/>
        <v>140642.99</v>
      </c>
      <c r="AK563" s="356">
        <f t="shared" si="1319"/>
        <v>70321.490000000005</v>
      </c>
      <c r="AL563" s="356">
        <f t="shared" si="1319"/>
        <v>0</v>
      </c>
      <c r="AN563" s="138" t="e">
        <f>I563/#REF!</f>
        <v>#REF!</v>
      </c>
      <c r="AO563" s="138" t="e">
        <f t="shared" si="1277"/>
        <v>#DIV/0!</v>
      </c>
      <c r="AP563" s="138" t="e">
        <f t="shared" si="1278"/>
        <v>#DIV/0!</v>
      </c>
      <c r="AQ563" s="138" t="e">
        <f t="shared" si="1279"/>
        <v>#DIV/0!</v>
      </c>
      <c r="AR563" s="138" t="e">
        <f t="shared" si="1280"/>
        <v>#DIV/0!</v>
      </c>
      <c r="AS563" s="138" t="e">
        <f t="shared" si="1281"/>
        <v>#DIV/0!</v>
      </c>
      <c r="AT563" s="138" t="e">
        <f t="shared" si="1282"/>
        <v>#DIV/0!</v>
      </c>
      <c r="AU563" s="138">
        <f t="shared" si="1283"/>
        <v>3856.7400031011489</v>
      </c>
      <c r="AV563" s="138" t="e">
        <f t="shared" si="1284"/>
        <v>#DIV/0!</v>
      </c>
      <c r="AW563" s="138" t="e">
        <f t="shared" si="1285"/>
        <v>#DIV/0!</v>
      </c>
      <c r="AX563" s="138" t="e">
        <f t="shared" si="1286"/>
        <v>#DIV/0!</v>
      </c>
      <c r="AY563" s="138" t="e">
        <f>AI563/#REF!</f>
        <v>#REF!</v>
      </c>
      <c r="AZ563" s="138">
        <v>730.08</v>
      </c>
      <c r="BA563" s="138">
        <v>2070.12</v>
      </c>
      <c r="BB563" s="138">
        <v>848.92</v>
      </c>
      <c r="BC563" s="138">
        <v>819.73</v>
      </c>
      <c r="BD563" s="138">
        <v>611.5</v>
      </c>
      <c r="BE563" s="138">
        <v>1080.04</v>
      </c>
      <c r="BF563" s="138">
        <v>2671800.0099999998</v>
      </c>
      <c r="BG563" s="138">
        <f t="shared" si="1287"/>
        <v>4422.8500000000004</v>
      </c>
      <c r="BH563" s="138">
        <v>8748.57</v>
      </c>
      <c r="BI563" s="138">
        <v>3389.61</v>
      </c>
      <c r="BJ563" s="138">
        <v>5995.76</v>
      </c>
      <c r="BK563" s="138">
        <v>548.62</v>
      </c>
      <c r="BL563" s="139" t="e">
        <f t="shared" si="1288"/>
        <v>#REF!</v>
      </c>
      <c r="BM563" s="139" t="e">
        <f t="shared" si="1289"/>
        <v>#DIV/0!</v>
      </c>
      <c r="BN563" s="139" t="e">
        <f t="shared" si="1290"/>
        <v>#DIV/0!</v>
      </c>
      <c r="BO563" s="139" t="e">
        <f t="shared" si="1291"/>
        <v>#DIV/0!</v>
      </c>
      <c r="BP563" s="139" t="e">
        <f t="shared" si="1292"/>
        <v>#DIV/0!</v>
      </c>
      <c r="BQ563" s="139" t="e">
        <f t="shared" si="1293"/>
        <v>#DIV/0!</v>
      </c>
      <c r="BR563" s="139" t="e">
        <f t="shared" si="1294"/>
        <v>#DIV/0!</v>
      </c>
      <c r="BS563" s="139" t="str">
        <f t="shared" si="1295"/>
        <v xml:space="preserve"> </v>
      </c>
      <c r="BT563" s="139" t="e">
        <f t="shared" si="1296"/>
        <v>#DIV/0!</v>
      </c>
      <c r="BU563" s="139" t="e">
        <f t="shared" si="1297"/>
        <v>#DIV/0!</v>
      </c>
      <c r="BV563" s="139" t="e">
        <f t="shared" si="1298"/>
        <v>#DIV/0!</v>
      </c>
      <c r="BW563" s="139" t="e">
        <f t="shared" si="1299"/>
        <v>#REF!</v>
      </c>
      <c r="BY563" s="140">
        <f t="shared" si="1300"/>
        <v>2.9999999914677584</v>
      </c>
      <c r="BZ563" s="141">
        <f t="shared" si="1301"/>
        <v>1.499999889080857</v>
      </c>
      <c r="CA563" s="142">
        <f t="shared" si="1302"/>
        <v>4038.4712023844386</v>
      </c>
      <c r="CB563" s="138">
        <f t="shared" si="1303"/>
        <v>4621.88</v>
      </c>
      <c r="CC563" s="143" t="str">
        <f t="shared" si="1304"/>
        <v xml:space="preserve"> </v>
      </c>
    </row>
    <row r="564" spans="1:81" s="137" customFormat="1" ht="12" customHeight="1">
      <c r="A564" s="417" t="s">
        <v>84</v>
      </c>
      <c r="B564" s="418"/>
      <c r="C564" s="418"/>
      <c r="D564" s="418"/>
      <c r="E564" s="418"/>
      <c r="F564" s="418"/>
      <c r="G564" s="418"/>
      <c r="H564" s="418"/>
      <c r="I564" s="418"/>
      <c r="J564" s="418"/>
      <c r="K564" s="418"/>
      <c r="L564" s="418"/>
      <c r="M564" s="418"/>
      <c r="N564" s="418"/>
      <c r="O564" s="418"/>
      <c r="P564" s="418"/>
      <c r="Q564" s="418"/>
      <c r="R564" s="418"/>
      <c r="S564" s="418"/>
      <c r="T564" s="418"/>
      <c r="U564" s="418"/>
      <c r="V564" s="418"/>
      <c r="W564" s="418"/>
      <c r="X564" s="418"/>
      <c r="Y564" s="418"/>
      <c r="Z564" s="418"/>
      <c r="AA564" s="418"/>
      <c r="AB564" s="418"/>
      <c r="AC564" s="418"/>
      <c r="AD564" s="418"/>
      <c r="AE564" s="418"/>
      <c r="AF564" s="418"/>
      <c r="AG564" s="418"/>
      <c r="AH564" s="418"/>
      <c r="AI564" s="418"/>
      <c r="AJ564" s="418"/>
      <c r="AK564" s="418"/>
      <c r="AL564" s="419"/>
      <c r="AN564" s="138" t="e">
        <f>I564/#REF!</f>
        <v>#REF!</v>
      </c>
      <c r="AO564" s="138" t="e">
        <f t="shared" ref="AO564:AO566" si="1320">K564/J564</f>
        <v>#DIV/0!</v>
      </c>
      <c r="AP564" s="138" t="e">
        <f t="shared" ref="AP564:AP566" si="1321">M564/L564</f>
        <v>#DIV/0!</v>
      </c>
      <c r="AQ564" s="138" t="e">
        <f t="shared" ref="AQ564:AQ566" si="1322">O564/N564</f>
        <v>#DIV/0!</v>
      </c>
      <c r="AR564" s="138" t="e">
        <f t="shared" ref="AR564:AR566" si="1323">Q564/P564</f>
        <v>#DIV/0!</v>
      </c>
      <c r="AS564" s="138" t="e">
        <f t="shared" ref="AS564:AS566" si="1324">S564/R564</f>
        <v>#DIV/0!</v>
      </c>
      <c r="AT564" s="138" t="e">
        <f t="shared" ref="AT564:AT566" si="1325">U564/T564</f>
        <v>#DIV/0!</v>
      </c>
      <c r="AU564" s="138" t="e">
        <f t="shared" ref="AU564:AU566" si="1326">X564/W564</f>
        <v>#DIV/0!</v>
      </c>
      <c r="AV564" s="138" t="e">
        <f t="shared" ref="AV564:AV566" si="1327">Z564/Y564</f>
        <v>#DIV/0!</v>
      </c>
      <c r="AW564" s="138" t="e">
        <f t="shared" ref="AW564:AW566" si="1328">AB564/AA564</f>
        <v>#DIV/0!</v>
      </c>
      <c r="AX564" s="138" t="e">
        <f t="shared" ref="AX564:AX566" si="1329">AH564/AG564</f>
        <v>#DIV/0!</v>
      </c>
      <c r="AY564" s="138" t="e">
        <f>AI564/#REF!</f>
        <v>#REF!</v>
      </c>
      <c r="AZ564" s="138">
        <v>730.08</v>
      </c>
      <c r="BA564" s="138">
        <v>2070.12</v>
      </c>
      <c r="BB564" s="138">
        <v>848.92</v>
      </c>
      <c r="BC564" s="138">
        <v>819.73</v>
      </c>
      <c r="BD564" s="138">
        <v>611.5</v>
      </c>
      <c r="BE564" s="138">
        <v>1080.04</v>
      </c>
      <c r="BF564" s="138">
        <v>2671800.0099999998</v>
      </c>
      <c r="BG564" s="138">
        <f t="shared" ref="BG564:BG566" si="1330">IF(V564="ПК",4607.6,4422.85)</f>
        <v>4422.8500000000004</v>
      </c>
      <c r="BH564" s="138">
        <v>8748.57</v>
      </c>
      <c r="BI564" s="138">
        <v>3389.61</v>
      </c>
      <c r="BJ564" s="138">
        <v>5995.76</v>
      </c>
      <c r="BK564" s="138">
        <v>548.62</v>
      </c>
      <c r="BL564" s="139" t="e">
        <f t="shared" ref="BL564:BL566" si="1331">IF(AN564&gt;AZ564, "+", " ")</f>
        <v>#REF!</v>
      </c>
      <c r="BM564" s="139" t="e">
        <f t="shared" ref="BM564:BM566" si="1332">IF(AO564&gt;BA564, "+", " ")</f>
        <v>#DIV/0!</v>
      </c>
      <c r="BN564" s="139" t="e">
        <f t="shared" ref="BN564:BN566" si="1333">IF(AP564&gt;BB564, "+", " ")</f>
        <v>#DIV/0!</v>
      </c>
      <c r="BO564" s="139" t="e">
        <f t="shared" ref="BO564:BO566" si="1334">IF(AQ564&gt;BC564, "+", " ")</f>
        <v>#DIV/0!</v>
      </c>
      <c r="BP564" s="139" t="e">
        <f t="shared" ref="BP564:BP566" si="1335">IF(AR564&gt;BD564, "+", " ")</f>
        <v>#DIV/0!</v>
      </c>
      <c r="BQ564" s="139" t="e">
        <f t="shared" ref="BQ564:BQ566" si="1336">IF(AS564&gt;BE564, "+", " ")</f>
        <v>#DIV/0!</v>
      </c>
      <c r="BR564" s="139" t="e">
        <f t="shared" ref="BR564:BR566" si="1337">IF(AT564&gt;BF564, "+", " ")</f>
        <v>#DIV/0!</v>
      </c>
      <c r="BS564" s="139" t="e">
        <f t="shared" ref="BS564:BS566" si="1338">IF(AU564&gt;BG564, "+", " ")</f>
        <v>#DIV/0!</v>
      </c>
      <c r="BT564" s="139" t="e">
        <f t="shared" ref="BT564:BT566" si="1339">IF(AV564&gt;BH564, "+", " ")</f>
        <v>#DIV/0!</v>
      </c>
      <c r="BU564" s="139" t="e">
        <f t="shared" ref="BU564:BU566" si="1340">IF(AW564&gt;BI564, "+", " ")</f>
        <v>#DIV/0!</v>
      </c>
      <c r="BV564" s="139" t="e">
        <f t="shared" ref="BV564:BV566" si="1341">IF(AX564&gt;BJ564, "+", " ")</f>
        <v>#DIV/0!</v>
      </c>
      <c r="BW564" s="139" t="e">
        <f t="shared" ref="BW564:BW566" si="1342">IF(AY564&gt;BK564, "+", " ")</f>
        <v>#REF!</v>
      </c>
      <c r="BY564" s="140" t="e">
        <f t="shared" ref="BY564:BY566" si="1343">AJ564/G564*100</f>
        <v>#DIV/0!</v>
      </c>
      <c r="BZ564" s="141" t="e">
        <f t="shared" ref="BZ564:BZ566" si="1344">AK564/G564*100</f>
        <v>#DIV/0!</v>
      </c>
      <c r="CA564" s="142" t="e">
        <f t="shared" ref="CA564:CA566" si="1345">G564/W564</f>
        <v>#DIV/0!</v>
      </c>
      <c r="CB564" s="138">
        <f t="shared" ref="CB564:CB566" si="1346">IF(V564="ПК",4814.95,4621.88)</f>
        <v>4621.88</v>
      </c>
      <c r="CC564" s="143" t="e">
        <f t="shared" ref="CC564:CC566" si="1347">IF(CA564&gt;CB564, "+", " ")</f>
        <v>#DIV/0!</v>
      </c>
    </row>
    <row r="565" spans="1:81" s="137" customFormat="1" ht="12" customHeight="1">
      <c r="A565" s="435">
        <v>201</v>
      </c>
      <c r="B565" s="436" t="s">
        <v>845</v>
      </c>
      <c r="C565" s="356">
        <f>4576.57+103.1</f>
        <v>4679.67</v>
      </c>
      <c r="D565" s="370"/>
      <c r="E565" s="356"/>
      <c r="F565" s="356"/>
      <c r="G565" s="362">
        <f t="shared" ref="G565:G572" si="1348">ROUND(H565+U565+X565+Z565+AB565+AD565+AF565+AH565+AI565+AJ565+AK565+AL565,2)</f>
        <v>111824.14</v>
      </c>
      <c r="H565" s="356">
        <f t="shared" ref="H565:H572" si="1349">I565+K565+M565+O565+Q565+S565</f>
        <v>106792.06</v>
      </c>
      <c r="I565" s="365">
        <v>0</v>
      </c>
      <c r="J565" s="365">
        <v>0</v>
      </c>
      <c r="K565" s="365">
        <v>0</v>
      </c>
      <c r="L565" s="365">
        <v>124.8</v>
      </c>
      <c r="M565" s="362">
        <f t="shared" ref="M565:M572" si="1350">ROUND(L565*891.36*0.96,2)</f>
        <v>106792.06</v>
      </c>
      <c r="N565" s="356">
        <v>0</v>
      </c>
      <c r="O565" s="356">
        <v>0</v>
      </c>
      <c r="P565" s="356">
        <v>0</v>
      </c>
      <c r="Q565" s="356">
        <v>0</v>
      </c>
      <c r="R565" s="356">
        <v>0</v>
      </c>
      <c r="S565" s="356">
        <v>0</v>
      </c>
      <c r="T565" s="366">
        <v>0</v>
      </c>
      <c r="U565" s="356">
        <v>0</v>
      </c>
      <c r="V565" s="356"/>
      <c r="W565" s="356">
        <v>0</v>
      </c>
      <c r="X565" s="356">
        <f t="shared" ref="X565:X572" si="1351">ROUND(IF(V565="СК",3856.74,3886.86)*W565,2)</f>
        <v>0</v>
      </c>
      <c r="Y565" s="177">
        <v>0</v>
      </c>
      <c r="Z565" s="177">
        <v>0</v>
      </c>
      <c r="AA565" s="177">
        <v>0</v>
      </c>
      <c r="AB565" s="177">
        <v>0</v>
      </c>
      <c r="AC565" s="177">
        <v>0</v>
      </c>
      <c r="AD565" s="177">
        <v>0</v>
      </c>
      <c r="AE565" s="177">
        <v>0</v>
      </c>
      <c r="AF565" s="177">
        <v>0</v>
      </c>
      <c r="AG565" s="177">
        <v>0</v>
      </c>
      <c r="AH565" s="177">
        <v>0</v>
      </c>
      <c r="AI565" s="177">
        <v>0</v>
      </c>
      <c r="AJ565" s="177">
        <f>ROUND((X565+H565+AI565)/95.5*3,2)</f>
        <v>3354.72</v>
      </c>
      <c r="AK565" s="177">
        <f>ROUND((X565+H565+AI565)/95.5*1.5,2)</f>
        <v>1677.36</v>
      </c>
      <c r="AL565" s="177">
        <v>0</v>
      </c>
      <c r="AN565" s="138" t="e">
        <f>I565/#REF!</f>
        <v>#REF!</v>
      </c>
      <c r="AO565" s="138" t="e">
        <f t="shared" si="1320"/>
        <v>#DIV/0!</v>
      </c>
      <c r="AP565" s="138">
        <f t="shared" si="1321"/>
        <v>855.70560897435894</v>
      </c>
      <c r="AQ565" s="138" t="e">
        <f t="shared" si="1322"/>
        <v>#DIV/0!</v>
      </c>
      <c r="AR565" s="138" t="e">
        <f t="shared" si="1323"/>
        <v>#DIV/0!</v>
      </c>
      <c r="AS565" s="138" t="e">
        <f t="shared" si="1324"/>
        <v>#DIV/0!</v>
      </c>
      <c r="AT565" s="138" t="e">
        <f t="shared" si="1325"/>
        <v>#DIV/0!</v>
      </c>
      <c r="AU565" s="138" t="e">
        <f t="shared" si="1326"/>
        <v>#DIV/0!</v>
      </c>
      <c r="AV565" s="138" t="e">
        <f t="shared" si="1327"/>
        <v>#DIV/0!</v>
      </c>
      <c r="AW565" s="138" t="e">
        <f t="shared" si="1328"/>
        <v>#DIV/0!</v>
      </c>
      <c r="AX565" s="138" t="e">
        <f t="shared" si="1329"/>
        <v>#DIV/0!</v>
      </c>
      <c r="AY565" s="138" t="e">
        <f>AI565/#REF!</f>
        <v>#REF!</v>
      </c>
      <c r="AZ565" s="138">
        <v>730.08</v>
      </c>
      <c r="BA565" s="138">
        <v>2070.12</v>
      </c>
      <c r="BB565" s="138">
        <v>848.92</v>
      </c>
      <c r="BC565" s="138">
        <v>819.73</v>
      </c>
      <c r="BD565" s="138">
        <v>611.5</v>
      </c>
      <c r="BE565" s="138">
        <v>1080.04</v>
      </c>
      <c r="BF565" s="138">
        <v>2671800.0099999998</v>
      </c>
      <c r="BG565" s="138">
        <f t="shared" si="1330"/>
        <v>4422.8500000000004</v>
      </c>
      <c r="BH565" s="138">
        <v>8748.57</v>
      </c>
      <c r="BI565" s="138">
        <v>3389.61</v>
      </c>
      <c r="BJ565" s="138">
        <v>5995.76</v>
      </c>
      <c r="BK565" s="138">
        <v>548.62</v>
      </c>
      <c r="BL565" s="139" t="e">
        <f t="shared" si="1331"/>
        <v>#REF!</v>
      </c>
      <c r="BM565" s="139" t="e">
        <f t="shared" si="1332"/>
        <v>#DIV/0!</v>
      </c>
      <c r="BN565" s="139" t="str">
        <f t="shared" si="1333"/>
        <v>+</v>
      </c>
      <c r="BO565" s="139" t="e">
        <f t="shared" si="1334"/>
        <v>#DIV/0!</v>
      </c>
      <c r="BP565" s="139" t="e">
        <f t="shared" si="1335"/>
        <v>#DIV/0!</v>
      </c>
      <c r="BQ565" s="139" t="e">
        <f t="shared" si="1336"/>
        <v>#DIV/0!</v>
      </c>
      <c r="BR565" s="139" t="e">
        <f t="shared" si="1337"/>
        <v>#DIV/0!</v>
      </c>
      <c r="BS565" s="139" t="e">
        <f t="shared" si="1338"/>
        <v>#DIV/0!</v>
      </c>
      <c r="BT565" s="139" t="e">
        <f t="shared" si="1339"/>
        <v>#DIV/0!</v>
      </c>
      <c r="BU565" s="139" t="e">
        <f t="shared" si="1340"/>
        <v>#DIV/0!</v>
      </c>
      <c r="BV565" s="139" t="e">
        <f t="shared" si="1341"/>
        <v>#DIV/0!</v>
      </c>
      <c r="BW565" s="139" t="e">
        <f t="shared" si="1342"/>
        <v>#REF!</v>
      </c>
      <c r="BY565" s="140">
        <f t="shared" si="1343"/>
        <v>2.99999624410257</v>
      </c>
      <c r="BZ565" s="141">
        <f t="shared" si="1344"/>
        <v>1.499998122051285</v>
      </c>
      <c r="CA565" s="142" t="e">
        <f t="shared" si="1345"/>
        <v>#DIV/0!</v>
      </c>
      <c r="CB565" s="138">
        <f t="shared" si="1346"/>
        <v>4621.88</v>
      </c>
      <c r="CC565" s="143" t="e">
        <f t="shared" si="1347"/>
        <v>#DIV/0!</v>
      </c>
    </row>
    <row r="566" spans="1:81" s="137" customFormat="1" ht="12" customHeight="1">
      <c r="A566" s="435">
        <v>202</v>
      </c>
      <c r="B566" s="436" t="s">
        <v>849</v>
      </c>
      <c r="C566" s="356">
        <v>3784</v>
      </c>
      <c r="D566" s="370"/>
      <c r="E566" s="356"/>
      <c r="F566" s="356"/>
      <c r="G566" s="362">
        <f t="shared" si="1348"/>
        <v>95695.66</v>
      </c>
      <c r="H566" s="356">
        <f t="shared" si="1349"/>
        <v>91389.36</v>
      </c>
      <c r="I566" s="365">
        <v>0</v>
      </c>
      <c r="J566" s="365">
        <v>0</v>
      </c>
      <c r="K566" s="365">
        <v>0</v>
      </c>
      <c r="L566" s="365">
        <v>106.8</v>
      </c>
      <c r="M566" s="362">
        <f t="shared" si="1350"/>
        <v>91389.36</v>
      </c>
      <c r="N566" s="356">
        <v>0</v>
      </c>
      <c r="O566" s="356">
        <v>0</v>
      </c>
      <c r="P566" s="356">
        <v>0</v>
      </c>
      <c r="Q566" s="356">
        <v>0</v>
      </c>
      <c r="R566" s="356">
        <v>0</v>
      </c>
      <c r="S566" s="356">
        <v>0</v>
      </c>
      <c r="T566" s="366">
        <v>0</v>
      </c>
      <c r="U566" s="356">
        <v>0</v>
      </c>
      <c r="V566" s="356"/>
      <c r="W566" s="356">
        <v>0</v>
      </c>
      <c r="X566" s="356">
        <f t="shared" si="1351"/>
        <v>0</v>
      </c>
      <c r="Y566" s="177">
        <v>0</v>
      </c>
      <c r="Z566" s="177">
        <v>0</v>
      </c>
      <c r="AA566" s="177">
        <v>0</v>
      </c>
      <c r="AB566" s="177">
        <v>0</v>
      </c>
      <c r="AC566" s="177">
        <v>0</v>
      </c>
      <c r="AD566" s="177">
        <v>0</v>
      </c>
      <c r="AE566" s="177">
        <v>0</v>
      </c>
      <c r="AF566" s="177">
        <v>0</v>
      </c>
      <c r="AG566" s="177">
        <v>0</v>
      </c>
      <c r="AH566" s="177">
        <v>0</v>
      </c>
      <c r="AI566" s="177">
        <v>0</v>
      </c>
      <c r="AJ566" s="177">
        <f>ROUND((X566+H566+AI566)/95.5*3,2)</f>
        <v>2870.87</v>
      </c>
      <c r="AK566" s="177">
        <f>ROUND((X566+H566+AI566)/95.5*1.5,2)</f>
        <v>1435.43</v>
      </c>
      <c r="AL566" s="177">
        <v>0</v>
      </c>
      <c r="AN566" s="138" t="e">
        <f>I566/#REF!</f>
        <v>#REF!</v>
      </c>
      <c r="AO566" s="138" t="e">
        <f t="shared" si="1320"/>
        <v>#DIV/0!</v>
      </c>
      <c r="AP566" s="138">
        <f t="shared" si="1321"/>
        <v>855.70561797752816</v>
      </c>
      <c r="AQ566" s="138" t="e">
        <f t="shared" si="1322"/>
        <v>#DIV/0!</v>
      </c>
      <c r="AR566" s="138" t="e">
        <f t="shared" si="1323"/>
        <v>#DIV/0!</v>
      </c>
      <c r="AS566" s="138" t="e">
        <f t="shared" si="1324"/>
        <v>#DIV/0!</v>
      </c>
      <c r="AT566" s="138" t="e">
        <f t="shared" si="1325"/>
        <v>#DIV/0!</v>
      </c>
      <c r="AU566" s="138" t="e">
        <f t="shared" si="1326"/>
        <v>#DIV/0!</v>
      </c>
      <c r="AV566" s="138" t="e">
        <f t="shared" si="1327"/>
        <v>#DIV/0!</v>
      </c>
      <c r="AW566" s="138" t="e">
        <f t="shared" si="1328"/>
        <v>#DIV/0!</v>
      </c>
      <c r="AX566" s="138" t="e">
        <f t="shared" si="1329"/>
        <v>#DIV/0!</v>
      </c>
      <c r="AY566" s="138" t="e">
        <f>AI566/#REF!</f>
        <v>#REF!</v>
      </c>
      <c r="AZ566" s="138">
        <v>730.08</v>
      </c>
      <c r="BA566" s="138">
        <v>2070.12</v>
      </c>
      <c r="BB566" s="138">
        <v>848.92</v>
      </c>
      <c r="BC566" s="138">
        <v>819.73</v>
      </c>
      <c r="BD566" s="138">
        <v>611.5</v>
      </c>
      <c r="BE566" s="138">
        <v>1080.04</v>
      </c>
      <c r="BF566" s="138">
        <v>2671800.0099999998</v>
      </c>
      <c r="BG566" s="138">
        <f t="shared" si="1330"/>
        <v>4422.8500000000004</v>
      </c>
      <c r="BH566" s="138">
        <v>8748.57</v>
      </c>
      <c r="BI566" s="138">
        <v>3389.61</v>
      </c>
      <c r="BJ566" s="138">
        <v>5995.76</v>
      </c>
      <c r="BK566" s="138">
        <v>548.62</v>
      </c>
      <c r="BL566" s="139" t="e">
        <f t="shared" si="1331"/>
        <v>#REF!</v>
      </c>
      <c r="BM566" s="139" t="e">
        <f t="shared" si="1332"/>
        <v>#DIV/0!</v>
      </c>
      <c r="BN566" s="139" t="str">
        <f t="shared" si="1333"/>
        <v>+</v>
      </c>
      <c r="BO566" s="139" t="e">
        <f t="shared" si="1334"/>
        <v>#DIV/0!</v>
      </c>
      <c r="BP566" s="139" t="e">
        <f t="shared" si="1335"/>
        <v>#DIV/0!</v>
      </c>
      <c r="BQ566" s="139" t="e">
        <f t="shared" si="1336"/>
        <v>#DIV/0!</v>
      </c>
      <c r="BR566" s="139" t="e">
        <f t="shared" si="1337"/>
        <v>#DIV/0!</v>
      </c>
      <c r="BS566" s="139" t="e">
        <f t="shared" si="1338"/>
        <v>#DIV/0!</v>
      </c>
      <c r="BT566" s="139" t="e">
        <f t="shared" si="1339"/>
        <v>#DIV/0!</v>
      </c>
      <c r="BU566" s="139" t="e">
        <f t="shared" si="1340"/>
        <v>#DIV/0!</v>
      </c>
      <c r="BV566" s="139" t="e">
        <f t="shared" si="1341"/>
        <v>#DIV/0!</v>
      </c>
      <c r="BW566" s="139" t="e">
        <f t="shared" si="1342"/>
        <v>#REF!</v>
      </c>
      <c r="BY566" s="140">
        <f t="shared" si="1343"/>
        <v>3.0000002089958939</v>
      </c>
      <c r="BZ566" s="141">
        <f t="shared" si="1344"/>
        <v>1.4999948796006004</v>
      </c>
      <c r="CA566" s="142" t="e">
        <f t="shared" si="1345"/>
        <v>#DIV/0!</v>
      </c>
      <c r="CB566" s="138">
        <f t="shared" si="1346"/>
        <v>4621.88</v>
      </c>
      <c r="CC566" s="143" t="e">
        <f t="shared" si="1347"/>
        <v>#DIV/0!</v>
      </c>
    </row>
    <row r="567" spans="1:81" s="137" customFormat="1" ht="12" customHeight="1">
      <c r="A567" s="435">
        <v>203</v>
      </c>
      <c r="B567" s="436" t="s">
        <v>850</v>
      </c>
      <c r="C567" s="356"/>
      <c r="D567" s="370"/>
      <c r="E567" s="356"/>
      <c r="F567" s="356"/>
      <c r="G567" s="362">
        <f t="shared" si="1348"/>
        <v>193313.8</v>
      </c>
      <c r="H567" s="356">
        <f t="shared" si="1349"/>
        <v>184614.68</v>
      </c>
      <c r="I567" s="365">
        <v>0</v>
      </c>
      <c r="J567" s="365">
        <v>0</v>
      </c>
      <c r="K567" s="365">
        <v>0</v>
      </c>
      <c r="L567" s="365">
        <v>105.7</v>
      </c>
      <c r="M567" s="362">
        <f t="shared" si="1350"/>
        <v>90448.08</v>
      </c>
      <c r="N567" s="356">
        <v>0</v>
      </c>
      <c r="O567" s="356">
        <v>0</v>
      </c>
      <c r="P567" s="356">
        <v>0</v>
      </c>
      <c r="Q567" s="356">
        <v>0</v>
      </c>
      <c r="R567" s="356">
        <v>110</v>
      </c>
      <c r="S567" s="356">
        <f>ROUND(R567*856.06,2)</f>
        <v>94166.6</v>
      </c>
      <c r="T567" s="366">
        <v>0</v>
      </c>
      <c r="U567" s="356">
        <v>0</v>
      </c>
      <c r="V567" s="356"/>
      <c r="W567" s="356">
        <v>0</v>
      </c>
      <c r="X567" s="356">
        <f t="shared" si="1351"/>
        <v>0</v>
      </c>
      <c r="Y567" s="177">
        <v>0</v>
      </c>
      <c r="Z567" s="177">
        <v>0</v>
      </c>
      <c r="AA567" s="177">
        <v>0</v>
      </c>
      <c r="AB567" s="177">
        <v>0</v>
      </c>
      <c r="AC567" s="177">
        <v>0</v>
      </c>
      <c r="AD567" s="177">
        <v>0</v>
      </c>
      <c r="AE567" s="177">
        <v>0</v>
      </c>
      <c r="AF567" s="177">
        <v>0</v>
      </c>
      <c r="AG567" s="177">
        <v>0</v>
      </c>
      <c r="AH567" s="177">
        <v>0</v>
      </c>
      <c r="AI567" s="177">
        <v>0</v>
      </c>
      <c r="AJ567" s="177">
        <f>ROUND((X567+H567+AI567)/95.5*3,2)</f>
        <v>5799.41</v>
      </c>
      <c r="AK567" s="177">
        <f>ROUND((X567+H567+AI567)/95.5*1.5,2)</f>
        <v>2899.71</v>
      </c>
      <c r="AL567" s="177">
        <v>0</v>
      </c>
      <c r="AN567" s="138"/>
      <c r="AO567" s="138"/>
      <c r="AP567" s="138"/>
      <c r="AQ567" s="138"/>
      <c r="AR567" s="138"/>
      <c r="AS567" s="138"/>
      <c r="AT567" s="138"/>
      <c r="AU567" s="138"/>
      <c r="AV567" s="138"/>
      <c r="AW567" s="138"/>
      <c r="AX567" s="138"/>
      <c r="AY567" s="138"/>
      <c r="AZ567" s="138"/>
      <c r="BA567" s="138"/>
      <c r="BB567" s="138"/>
      <c r="BC567" s="138"/>
      <c r="BD567" s="138"/>
      <c r="BE567" s="138"/>
      <c r="BF567" s="138"/>
      <c r="BG567" s="138"/>
      <c r="BH567" s="138"/>
      <c r="BI567" s="138"/>
      <c r="BJ567" s="138"/>
      <c r="BK567" s="138"/>
      <c r="BL567" s="139"/>
      <c r="BM567" s="139"/>
      <c r="BN567" s="139"/>
      <c r="BO567" s="139"/>
      <c r="BP567" s="139"/>
      <c r="BQ567" s="139"/>
      <c r="BR567" s="139"/>
      <c r="BS567" s="139"/>
      <c r="BT567" s="139"/>
      <c r="BU567" s="139"/>
      <c r="BV567" s="139"/>
      <c r="BW567" s="139"/>
      <c r="BY567" s="140"/>
      <c r="BZ567" s="141"/>
      <c r="CA567" s="142"/>
      <c r="CB567" s="138"/>
      <c r="CC567" s="143"/>
    </row>
    <row r="568" spans="1:81" s="137" customFormat="1" ht="12" customHeight="1">
      <c r="A568" s="435">
        <v>204</v>
      </c>
      <c r="B568" s="436" t="s">
        <v>851</v>
      </c>
      <c r="C568" s="356"/>
      <c r="D568" s="370"/>
      <c r="E568" s="356"/>
      <c r="F568" s="356"/>
      <c r="G568" s="362">
        <f t="shared" si="1348"/>
        <v>105731.16</v>
      </c>
      <c r="H568" s="356">
        <f t="shared" si="1349"/>
        <v>100973.26</v>
      </c>
      <c r="I568" s="365">
        <v>0</v>
      </c>
      <c r="J568" s="365">
        <v>0</v>
      </c>
      <c r="K568" s="365">
        <v>0</v>
      </c>
      <c r="L568" s="365">
        <v>118</v>
      </c>
      <c r="M568" s="362">
        <f t="shared" si="1350"/>
        <v>100973.26</v>
      </c>
      <c r="N568" s="356">
        <v>0</v>
      </c>
      <c r="O568" s="356">
        <v>0</v>
      </c>
      <c r="P568" s="356">
        <v>0</v>
      </c>
      <c r="Q568" s="356">
        <v>0</v>
      </c>
      <c r="R568" s="356">
        <v>0</v>
      </c>
      <c r="S568" s="356">
        <v>0</v>
      </c>
      <c r="T568" s="366">
        <v>0</v>
      </c>
      <c r="U568" s="356">
        <v>0</v>
      </c>
      <c r="V568" s="356"/>
      <c r="W568" s="356">
        <v>0</v>
      </c>
      <c r="X568" s="356">
        <f t="shared" si="1351"/>
        <v>0</v>
      </c>
      <c r="Y568" s="177">
        <v>0</v>
      </c>
      <c r="Z568" s="177">
        <v>0</v>
      </c>
      <c r="AA568" s="177">
        <v>0</v>
      </c>
      <c r="AB568" s="177">
        <v>0</v>
      </c>
      <c r="AC568" s="177">
        <v>0</v>
      </c>
      <c r="AD568" s="177">
        <v>0</v>
      </c>
      <c r="AE568" s="177">
        <v>0</v>
      </c>
      <c r="AF568" s="177">
        <v>0</v>
      </c>
      <c r="AG568" s="177">
        <v>0</v>
      </c>
      <c r="AH568" s="177">
        <v>0</v>
      </c>
      <c r="AI568" s="177">
        <v>0</v>
      </c>
      <c r="AJ568" s="177">
        <f t="shared" ref="AJ568:AJ572" si="1352">ROUND((X568+H568+AI568)/95.5*3,2)</f>
        <v>3171.93</v>
      </c>
      <c r="AK568" s="177">
        <f t="shared" ref="AK568:AK572" si="1353">ROUND((X568+H568+AI568)/95.5*1.5,2)</f>
        <v>1585.97</v>
      </c>
      <c r="AL568" s="177">
        <v>0</v>
      </c>
      <c r="AN568" s="138"/>
      <c r="AO568" s="138"/>
      <c r="AP568" s="138"/>
      <c r="AQ568" s="138"/>
      <c r="AR568" s="138"/>
      <c r="AS568" s="138"/>
      <c r="AT568" s="138"/>
      <c r="AU568" s="138"/>
      <c r="AV568" s="138"/>
      <c r="AW568" s="138"/>
      <c r="AX568" s="138"/>
      <c r="AY568" s="138"/>
      <c r="AZ568" s="138"/>
      <c r="BA568" s="138"/>
      <c r="BB568" s="138"/>
      <c r="BC568" s="138"/>
      <c r="BD568" s="138"/>
      <c r="BE568" s="138"/>
      <c r="BF568" s="138"/>
      <c r="BG568" s="138"/>
      <c r="BH568" s="138"/>
      <c r="BI568" s="138"/>
      <c r="BJ568" s="138"/>
      <c r="BK568" s="138"/>
      <c r="BL568" s="139"/>
      <c r="BM568" s="139"/>
      <c r="BN568" s="139"/>
      <c r="BO568" s="139"/>
      <c r="BP568" s="139"/>
      <c r="BQ568" s="139"/>
      <c r="BR568" s="139"/>
      <c r="BS568" s="139"/>
      <c r="BT568" s="139"/>
      <c r="BU568" s="139"/>
      <c r="BV568" s="139"/>
      <c r="BW568" s="139"/>
      <c r="BY568" s="140"/>
      <c r="BZ568" s="141"/>
      <c r="CA568" s="142"/>
      <c r="CB568" s="138"/>
      <c r="CC568" s="143"/>
    </row>
    <row r="569" spans="1:81" s="137" customFormat="1" ht="12" customHeight="1">
      <c r="A569" s="435">
        <v>205</v>
      </c>
      <c r="B569" s="436" t="s">
        <v>852</v>
      </c>
      <c r="C569" s="356"/>
      <c r="D569" s="370"/>
      <c r="E569" s="356"/>
      <c r="F569" s="356"/>
      <c r="G569" s="362">
        <f t="shared" si="1348"/>
        <v>106322.55</v>
      </c>
      <c r="H569" s="356">
        <f t="shared" si="1349"/>
        <v>101538.03</v>
      </c>
      <c r="I569" s="365">
        <v>0</v>
      </c>
      <c r="J569" s="365">
        <v>0</v>
      </c>
      <c r="K569" s="365">
        <v>0</v>
      </c>
      <c r="L569" s="365">
        <v>118.66</v>
      </c>
      <c r="M569" s="362">
        <f t="shared" si="1350"/>
        <v>101538.03</v>
      </c>
      <c r="N569" s="356">
        <v>0</v>
      </c>
      <c r="O569" s="356">
        <v>0</v>
      </c>
      <c r="P569" s="356">
        <v>0</v>
      </c>
      <c r="Q569" s="356">
        <v>0</v>
      </c>
      <c r="R569" s="356">
        <v>0</v>
      </c>
      <c r="S569" s="356">
        <v>0</v>
      </c>
      <c r="T569" s="366">
        <v>0</v>
      </c>
      <c r="U569" s="356">
        <v>0</v>
      </c>
      <c r="V569" s="356"/>
      <c r="W569" s="356">
        <v>0</v>
      </c>
      <c r="X569" s="356">
        <f t="shared" si="1351"/>
        <v>0</v>
      </c>
      <c r="Y569" s="177">
        <v>0</v>
      </c>
      <c r="Z569" s="177">
        <v>0</v>
      </c>
      <c r="AA569" s="177">
        <v>0</v>
      </c>
      <c r="AB569" s="177">
        <v>0</v>
      </c>
      <c r="AC569" s="177">
        <v>0</v>
      </c>
      <c r="AD569" s="177">
        <v>0</v>
      </c>
      <c r="AE569" s="177">
        <v>0</v>
      </c>
      <c r="AF569" s="177">
        <v>0</v>
      </c>
      <c r="AG569" s="177">
        <v>0</v>
      </c>
      <c r="AH569" s="177">
        <v>0</v>
      </c>
      <c r="AI569" s="177">
        <v>0</v>
      </c>
      <c r="AJ569" s="177">
        <f t="shared" si="1352"/>
        <v>3189.68</v>
      </c>
      <c r="AK569" s="177">
        <f t="shared" si="1353"/>
        <v>1594.84</v>
      </c>
      <c r="AL569" s="177">
        <v>0</v>
      </c>
      <c r="AN569" s="138"/>
      <c r="AO569" s="138"/>
      <c r="AP569" s="138"/>
      <c r="AQ569" s="138"/>
      <c r="AR569" s="138"/>
      <c r="AS569" s="138"/>
      <c r="AT569" s="138"/>
      <c r="AU569" s="138"/>
      <c r="AV569" s="138"/>
      <c r="AW569" s="138"/>
      <c r="AX569" s="138"/>
      <c r="AY569" s="138"/>
      <c r="AZ569" s="138"/>
      <c r="BA569" s="138"/>
      <c r="BB569" s="138"/>
      <c r="BC569" s="138"/>
      <c r="BD569" s="138"/>
      <c r="BE569" s="138"/>
      <c r="BF569" s="138"/>
      <c r="BG569" s="138"/>
      <c r="BH569" s="138"/>
      <c r="BI569" s="138"/>
      <c r="BJ569" s="138"/>
      <c r="BK569" s="138"/>
      <c r="BL569" s="139"/>
      <c r="BM569" s="139"/>
      <c r="BN569" s="139"/>
      <c r="BO569" s="139"/>
      <c r="BP569" s="139"/>
      <c r="BQ569" s="139"/>
      <c r="BR569" s="139"/>
      <c r="BS569" s="139"/>
      <c r="BT569" s="139"/>
      <c r="BU569" s="139"/>
      <c r="BV569" s="139"/>
      <c r="BW569" s="139"/>
      <c r="BY569" s="140"/>
      <c r="BZ569" s="141"/>
      <c r="CA569" s="142"/>
      <c r="CB569" s="138"/>
      <c r="CC569" s="143"/>
    </row>
    <row r="570" spans="1:81" s="137" customFormat="1" ht="12" customHeight="1">
      <c r="A570" s="435">
        <v>206</v>
      </c>
      <c r="B570" s="436" t="s">
        <v>853</v>
      </c>
      <c r="C570" s="356"/>
      <c r="D570" s="370"/>
      <c r="E570" s="356"/>
      <c r="F570" s="356"/>
      <c r="G570" s="362">
        <f t="shared" si="1348"/>
        <v>122576.47</v>
      </c>
      <c r="H570" s="356">
        <f t="shared" si="1349"/>
        <v>117060.53</v>
      </c>
      <c r="I570" s="365">
        <v>0</v>
      </c>
      <c r="J570" s="365">
        <v>0</v>
      </c>
      <c r="K570" s="365">
        <v>0</v>
      </c>
      <c r="L570" s="365">
        <v>136.80000000000001</v>
      </c>
      <c r="M570" s="362">
        <f t="shared" si="1350"/>
        <v>117060.53</v>
      </c>
      <c r="N570" s="356">
        <v>0</v>
      </c>
      <c r="O570" s="356">
        <v>0</v>
      </c>
      <c r="P570" s="356">
        <v>0</v>
      </c>
      <c r="Q570" s="356">
        <v>0</v>
      </c>
      <c r="R570" s="356">
        <v>0</v>
      </c>
      <c r="S570" s="356">
        <v>0</v>
      </c>
      <c r="T570" s="366">
        <v>0</v>
      </c>
      <c r="U570" s="356">
        <v>0</v>
      </c>
      <c r="V570" s="356"/>
      <c r="W570" s="356">
        <v>0</v>
      </c>
      <c r="X570" s="356">
        <f t="shared" si="1351"/>
        <v>0</v>
      </c>
      <c r="Y570" s="177">
        <v>0</v>
      </c>
      <c r="Z570" s="177">
        <v>0</v>
      </c>
      <c r="AA570" s="177">
        <v>0</v>
      </c>
      <c r="AB570" s="177">
        <v>0</v>
      </c>
      <c r="AC570" s="177">
        <v>0</v>
      </c>
      <c r="AD570" s="177">
        <v>0</v>
      </c>
      <c r="AE570" s="177">
        <v>0</v>
      </c>
      <c r="AF570" s="177">
        <v>0</v>
      </c>
      <c r="AG570" s="177">
        <v>0</v>
      </c>
      <c r="AH570" s="177">
        <v>0</v>
      </c>
      <c r="AI570" s="177">
        <v>0</v>
      </c>
      <c r="AJ570" s="177">
        <f t="shared" si="1352"/>
        <v>3677.29</v>
      </c>
      <c r="AK570" s="177">
        <f t="shared" si="1353"/>
        <v>1838.65</v>
      </c>
      <c r="AL570" s="177">
        <v>0</v>
      </c>
      <c r="AN570" s="138"/>
      <c r="AO570" s="138"/>
      <c r="AP570" s="138"/>
      <c r="AQ570" s="138"/>
      <c r="AR570" s="138"/>
      <c r="AS570" s="138"/>
      <c r="AT570" s="138"/>
      <c r="AU570" s="138"/>
      <c r="AV570" s="138"/>
      <c r="AW570" s="138"/>
      <c r="AX570" s="138"/>
      <c r="AY570" s="138"/>
      <c r="AZ570" s="138"/>
      <c r="BA570" s="138"/>
      <c r="BB570" s="138"/>
      <c r="BC570" s="138"/>
      <c r="BD570" s="138"/>
      <c r="BE570" s="138"/>
      <c r="BF570" s="138"/>
      <c r="BG570" s="138"/>
      <c r="BH570" s="138"/>
      <c r="BI570" s="138"/>
      <c r="BJ570" s="138"/>
      <c r="BK570" s="138"/>
      <c r="BL570" s="139"/>
      <c r="BM570" s="139"/>
      <c r="BN570" s="139"/>
      <c r="BO570" s="139"/>
      <c r="BP570" s="139"/>
      <c r="BQ570" s="139"/>
      <c r="BR570" s="139"/>
      <c r="BS570" s="139"/>
      <c r="BT570" s="139"/>
      <c r="BU570" s="139"/>
      <c r="BV570" s="139"/>
      <c r="BW570" s="139"/>
      <c r="BY570" s="140"/>
      <c r="BZ570" s="141"/>
      <c r="CA570" s="142"/>
      <c r="CB570" s="138"/>
      <c r="CC570" s="143"/>
    </row>
    <row r="571" spans="1:81" s="137" customFormat="1" ht="12" customHeight="1">
      <c r="A571" s="435">
        <v>207</v>
      </c>
      <c r="B571" s="436" t="s">
        <v>854</v>
      </c>
      <c r="C571" s="356"/>
      <c r="D571" s="370"/>
      <c r="E571" s="356"/>
      <c r="F571" s="356"/>
      <c r="G571" s="362">
        <f t="shared" si="1348"/>
        <v>113974.61</v>
      </c>
      <c r="H571" s="356">
        <f t="shared" si="1349"/>
        <v>108845.75</v>
      </c>
      <c r="I571" s="365">
        <v>0</v>
      </c>
      <c r="J571" s="365">
        <v>0</v>
      </c>
      <c r="K571" s="365">
        <v>0</v>
      </c>
      <c r="L571" s="365">
        <v>127.2</v>
      </c>
      <c r="M571" s="362">
        <f t="shared" si="1350"/>
        <v>108845.75</v>
      </c>
      <c r="N571" s="356">
        <v>0</v>
      </c>
      <c r="O571" s="356">
        <v>0</v>
      </c>
      <c r="P571" s="356">
        <v>0</v>
      </c>
      <c r="Q571" s="356">
        <v>0</v>
      </c>
      <c r="R571" s="356">
        <v>0</v>
      </c>
      <c r="S571" s="356">
        <v>0</v>
      </c>
      <c r="T571" s="366">
        <v>0</v>
      </c>
      <c r="U571" s="356">
        <v>0</v>
      </c>
      <c r="V571" s="356"/>
      <c r="W571" s="356">
        <v>0</v>
      </c>
      <c r="X571" s="356">
        <f t="shared" si="1351"/>
        <v>0</v>
      </c>
      <c r="Y571" s="177">
        <v>0</v>
      </c>
      <c r="Z571" s="177">
        <v>0</v>
      </c>
      <c r="AA571" s="177">
        <v>0</v>
      </c>
      <c r="AB571" s="177">
        <v>0</v>
      </c>
      <c r="AC571" s="177">
        <v>0</v>
      </c>
      <c r="AD571" s="177">
        <v>0</v>
      </c>
      <c r="AE571" s="177">
        <v>0</v>
      </c>
      <c r="AF571" s="177">
        <v>0</v>
      </c>
      <c r="AG571" s="177">
        <v>0</v>
      </c>
      <c r="AH571" s="177">
        <v>0</v>
      </c>
      <c r="AI571" s="177">
        <v>0</v>
      </c>
      <c r="AJ571" s="177">
        <f t="shared" si="1352"/>
        <v>3419.24</v>
      </c>
      <c r="AK571" s="177">
        <f t="shared" si="1353"/>
        <v>1709.62</v>
      </c>
      <c r="AL571" s="177">
        <v>0</v>
      </c>
      <c r="AN571" s="138"/>
      <c r="AO571" s="138"/>
      <c r="AP571" s="138"/>
      <c r="AQ571" s="138"/>
      <c r="AR571" s="138"/>
      <c r="AS571" s="138"/>
      <c r="AT571" s="138"/>
      <c r="AU571" s="138"/>
      <c r="AV571" s="138"/>
      <c r="AW571" s="138"/>
      <c r="AX571" s="138"/>
      <c r="AY571" s="138"/>
      <c r="AZ571" s="138"/>
      <c r="BA571" s="138"/>
      <c r="BB571" s="138"/>
      <c r="BC571" s="138"/>
      <c r="BD571" s="138"/>
      <c r="BE571" s="138"/>
      <c r="BF571" s="138"/>
      <c r="BG571" s="138"/>
      <c r="BH571" s="138"/>
      <c r="BI571" s="138"/>
      <c r="BJ571" s="138"/>
      <c r="BK571" s="138"/>
      <c r="BL571" s="139"/>
      <c r="BM571" s="139"/>
      <c r="BN571" s="139"/>
      <c r="BO571" s="139"/>
      <c r="BP571" s="139"/>
      <c r="BQ571" s="139"/>
      <c r="BR571" s="139"/>
      <c r="BS571" s="139"/>
      <c r="BT571" s="139"/>
      <c r="BU571" s="139"/>
      <c r="BV571" s="139"/>
      <c r="BW571" s="139"/>
      <c r="BY571" s="140"/>
      <c r="BZ571" s="141"/>
      <c r="CA571" s="142"/>
      <c r="CB571" s="138"/>
      <c r="CC571" s="143"/>
    </row>
    <row r="572" spans="1:81" s="137" customFormat="1" ht="12" customHeight="1">
      <c r="A572" s="435">
        <v>208</v>
      </c>
      <c r="B572" s="436" t="s">
        <v>855</v>
      </c>
      <c r="C572" s="356"/>
      <c r="D572" s="370"/>
      <c r="E572" s="356"/>
      <c r="F572" s="356"/>
      <c r="G572" s="362">
        <f t="shared" si="1348"/>
        <v>110265.06</v>
      </c>
      <c r="H572" s="356">
        <f t="shared" si="1349"/>
        <v>105303.13</v>
      </c>
      <c r="I572" s="365">
        <v>0</v>
      </c>
      <c r="J572" s="365">
        <v>0</v>
      </c>
      <c r="K572" s="365">
        <v>0</v>
      </c>
      <c r="L572" s="365">
        <v>123.06</v>
      </c>
      <c r="M572" s="362">
        <f t="shared" si="1350"/>
        <v>105303.13</v>
      </c>
      <c r="N572" s="356">
        <v>0</v>
      </c>
      <c r="O572" s="356">
        <v>0</v>
      </c>
      <c r="P572" s="356">
        <v>0</v>
      </c>
      <c r="Q572" s="356">
        <v>0</v>
      </c>
      <c r="R572" s="356">
        <v>0</v>
      </c>
      <c r="S572" s="356">
        <v>0</v>
      </c>
      <c r="T572" s="366">
        <v>0</v>
      </c>
      <c r="U572" s="356">
        <v>0</v>
      </c>
      <c r="V572" s="356"/>
      <c r="W572" s="356">
        <v>0</v>
      </c>
      <c r="X572" s="356">
        <f t="shared" si="1351"/>
        <v>0</v>
      </c>
      <c r="Y572" s="177">
        <v>0</v>
      </c>
      <c r="Z572" s="177">
        <v>0</v>
      </c>
      <c r="AA572" s="177">
        <v>0</v>
      </c>
      <c r="AB572" s="177">
        <v>0</v>
      </c>
      <c r="AC572" s="177">
        <v>0</v>
      </c>
      <c r="AD572" s="177">
        <v>0</v>
      </c>
      <c r="AE572" s="177">
        <v>0</v>
      </c>
      <c r="AF572" s="177">
        <v>0</v>
      </c>
      <c r="AG572" s="177">
        <v>0</v>
      </c>
      <c r="AH572" s="177">
        <v>0</v>
      </c>
      <c r="AI572" s="177">
        <v>0</v>
      </c>
      <c r="AJ572" s="177">
        <f t="shared" si="1352"/>
        <v>3307.95</v>
      </c>
      <c r="AK572" s="177">
        <f t="shared" si="1353"/>
        <v>1653.98</v>
      </c>
      <c r="AL572" s="177">
        <v>0</v>
      </c>
      <c r="AN572" s="138"/>
      <c r="AO572" s="138"/>
      <c r="AP572" s="138"/>
      <c r="AQ572" s="138"/>
      <c r="AR572" s="138"/>
      <c r="AS572" s="138"/>
      <c r="AT572" s="138"/>
      <c r="AU572" s="138"/>
      <c r="AV572" s="138"/>
      <c r="AW572" s="138"/>
      <c r="AX572" s="138"/>
      <c r="AY572" s="138"/>
      <c r="AZ572" s="138"/>
      <c r="BA572" s="138"/>
      <c r="BB572" s="138"/>
      <c r="BC572" s="138"/>
      <c r="BD572" s="138"/>
      <c r="BE572" s="138"/>
      <c r="BF572" s="138"/>
      <c r="BG572" s="138"/>
      <c r="BH572" s="138"/>
      <c r="BI572" s="138"/>
      <c r="BJ572" s="138"/>
      <c r="BK572" s="138"/>
      <c r="BL572" s="139"/>
      <c r="BM572" s="139"/>
      <c r="BN572" s="139"/>
      <c r="BO572" s="139"/>
      <c r="BP572" s="139"/>
      <c r="BQ572" s="139"/>
      <c r="BR572" s="139"/>
      <c r="BS572" s="139"/>
      <c r="BT572" s="139"/>
      <c r="BU572" s="139"/>
      <c r="BV572" s="139"/>
      <c r="BW572" s="139"/>
      <c r="BY572" s="140"/>
      <c r="BZ572" s="141"/>
      <c r="CA572" s="142"/>
      <c r="CB572" s="138"/>
      <c r="CC572" s="143"/>
    </row>
    <row r="573" spans="1:81" s="137" customFormat="1" ht="43.5" customHeight="1">
      <c r="A573" s="420" t="s">
        <v>85</v>
      </c>
      <c r="B573" s="420"/>
      <c r="C573" s="421">
        <f>SUM(C565:C572)</f>
        <v>8463.67</v>
      </c>
      <c r="D573" s="421"/>
      <c r="E573" s="356"/>
      <c r="F573" s="356"/>
      <c r="G573" s="421">
        <f>ROUND(SUM(G565:G572),2)</f>
        <v>959703.45</v>
      </c>
      <c r="H573" s="421">
        <f t="shared" ref="H573:U573" si="1354">SUM(H565:H572)</f>
        <v>916516.8</v>
      </c>
      <c r="I573" s="421">
        <f t="shared" si="1354"/>
        <v>0</v>
      </c>
      <c r="J573" s="421">
        <f t="shared" si="1354"/>
        <v>0</v>
      </c>
      <c r="K573" s="421">
        <f t="shared" si="1354"/>
        <v>0</v>
      </c>
      <c r="L573" s="421">
        <f t="shared" si="1354"/>
        <v>961.02</v>
      </c>
      <c r="M573" s="421">
        <f t="shared" si="1354"/>
        <v>822350.20000000007</v>
      </c>
      <c r="N573" s="421">
        <f t="shared" si="1354"/>
        <v>0</v>
      </c>
      <c r="O573" s="421">
        <f t="shared" si="1354"/>
        <v>0</v>
      </c>
      <c r="P573" s="421">
        <f t="shared" si="1354"/>
        <v>0</v>
      </c>
      <c r="Q573" s="421">
        <f t="shared" si="1354"/>
        <v>0</v>
      </c>
      <c r="R573" s="421">
        <f t="shared" si="1354"/>
        <v>110</v>
      </c>
      <c r="S573" s="421">
        <f t="shared" si="1354"/>
        <v>94166.6</v>
      </c>
      <c r="T573" s="422">
        <f t="shared" si="1354"/>
        <v>0</v>
      </c>
      <c r="U573" s="421">
        <f t="shared" si="1354"/>
        <v>0</v>
      </c>
      <c r="V573" s="356" t="s">
        <v>68</v>
      </c>
      <c r="W573" s="421">
        <f t="shared" ref="W573:AL573" si="1355">SUM(W565:W572)</f>
        <v>0</v>
      </c>
      <c r="X573" s="421">
        <f t="shared" si="1355"/>
        <v>0</v>
      </c>
      <c r="Y573" s="421">
        <f t="shared" si="1355"/>
        <v>0</v>
      </c>
      <c r="Z573" s="421">
        <f t="shared" si="1355"/>
        <v>0</v>
      </c>
      <c r="AA573" s="421">
        <f t="shared" si="1355"/>
        <v>0</v>
      </c>
      <c r="AB573" s="421">
        <f t="shared" si="1355"/>
        <v>0</v>
      </c>
      <c r="AC573" s="421">
        <f t="shared" si="1355"/>
        <v>0</v>
      </c>
      <c r="AD573" s="421">
        <f t="shared" si="1355"/>
        <v>0</v>
      </c>
      <c r="AE573" s="421">
        <f t="shared" si="1355"/>
        <v>0</v>
      </c>
      <c r="AF573" s="421">
        <f t="shared" si="1355"/>
        <v>0</v>
      </c>
      <c r="AG573" s="421">
        <f t="shared" si="1355"/>
        <v>0</v>
      </c>
      <c r="AH573" s="421">
        <f t="shared" si="1355"/>
        <v>0</v>
      </c>
      <c r="AI573" s="421">
        <f t="shared" si="1355"/>
        <v>0</v>
      </c>
      <c r="AJ573" s="421">
        <f t="shared" si="1355"/>
        <v>28791.09</v>
      </c>
      <c r="AK573" s="421">
        <f t="shared" si="1355"/>
        <v>14395.559999999998</v>
      </c>
      <c r="AL573" s="421">
        <f t="shared" si="1355"/>
        <v>0</v>
      </c>
      <c r="AN573" s="138" t="e">
        <f>I573/#REF!</f>
        <v>#REF!</v>
      </c>
      <c r="AO573" s="138" t="e">
        <f t="shared" ref="AO573" si="1356">K573/J573</f>
        <v>#DIV/0!</v>
      </c>
      <c r="AP573" s="138">
        <f t="shared" ref="AP573" si="1357">M573/L573</f>
        <v>855.70560446192599</v>
      </c>
      <c r="AQ573" s="138" t="e">
        <f t="shared" ref="AQ573" si="1358">O573/N573</f>
        <v>#DIV/0!</v>
      </c>
      <c r="AR573" s="138" t="e">
        <f t="shared" ref="AR573" si="1359">Q573/P573</f>
        <v>#DIV/0!</v>
      </c>
      <c r="AS573" s="138">
        <f t="shared" ref="AS573" si="1360">S573/R573</f>
        <v>856.06000000000006</v>
      </c>
      <c r="AT573" s="138" t="e">
        <f t="shared" ref="AT573" si="1361">U573/T573</f>
        <v>#DIV/0!</v>
      </c>
      <c r="AU573" s="138" t="e">
        <f t="shared" ref="AU573" si="1362">X573/W573</f>
        <v>#DIV/0!</v>
      </c>
      <c r="AV573" s="138" t="e">
        <f t="shared" ref="AV573" si="1363">Z573/Y573</f>
        <v>#DIV/0!</v>
      </c>
      <c r="AW573" s="138" t="e">
        <f t="shared" ref="AW573" si="1364">AB573/AA573</f>
        <v>#DIV/0!</v>
      </c>
      <c r="AX573" s="138" t="e">
        <f t="shared" ref="AX573" si="1365">AH573/AG573</f>
        <v>#DIV/0!</v>
      </c>
      <c r="AY573" s="138" t="e">
        <f>AI573/#REF!</f>
        <v>#REF!</v>
      </c>
      <c r="AZ573" s="138">
        <v>730.08</v>
      </c>
      <c r="BA573" s="138">
        <v>2070.12</v>
      </c>
      <c r="BB573" s="138">
        <v>848.92</v>
      </c>
      <c r="BC573" s="138">
        <v>819.73</v>
      </c>
      <c r="BD573" s="138">
        <v>611.5</v>
      </c>
      <c r="BE573" s="138">
        <v>1080.04</v>
      </c>
      <c r="BF573" s="138">
        <v>2671800.0099999998</v>
      </c>
      <c r="BG573" s="138">
        <f t="shared" ref="BG573" si="1366">IF(V573="ПК",4607.6,4422.85)</f>
        <v>4422.8500000000004</v>
      </c>
      <c r="BH573" s="138">
        <v>8748.57</v>
      </c>
      <c r="BI573" s="138">
        <v>3389.61</v>
      </c>
      <c r="BJ573" s="138">
        <v>5995.76</v>
      </c>
      <c r="BK573" s="138">
        <v>548.62</v>
      </c>
      <c r="BL573" s="139" t="e">
        <f t="shared" ref="BL573" si="1367">IF(AN573&gt;AZ573, "+", " ")</f>
        <v>#REF!</v>
      </c>
      <c r="BM573" s="139" t="e">
        <f t="shared" ref="BM573" si="1368">IF(AO573&gt;BA573, "+", " ")</f>
        <v>#DIV/0!</v>
      </c>
      <c r="BN573" s="139" t="str">
        <f t="shared" ref="BN573" si="1369">IF(AP573&gt;BB573, "+", " ")</f>
        <v>+</v>
      </c>
      <c r="BO573" s="139" t="e">
        <f t="shared" ref="BO573" si="1370">IF(AQ573&gt;BC573, "+", " ")</f>
        <v>#DIV/0!</v>
      </c>
      <c r="BP573" s="139" t="e">
        <f t="shared" ref="BP573" si="1371">IF(AR573&gt;BD573, "+", " ")</f>
        <v>#DIV/0!</v>
      </c>
      <c r="BQ573" s="139" t="str">
        <f t="shared" ref="BQ573" si="1372">IF(AS573&gt;BE573, "+", " ")</f>
        <v xml:space="preserve"> </v>
      </c>
      <c r="BR573" s="139" t="e">
        <f t="shared" ref="BR573" si="1373">IF(AT573&gt;BF573, "+", " ")</f>
        <v>#DIV/0!</v>
      </c>
      <c r="BS573" s="139" t="e">
        <f t="shared" ref="BS573" si="1374">IF(AU573&gt;BG573, "+", " ")</f>
        <v>#DIV/0!</v>
      </c>
      <c r="BT573" s="139" t="e">
        <f t="shared" ref="BT573" si="1375">IF(AV573&gt;BH573, "+", " ")</f>
        <v>#DIV/0!</v>
      </c>
      <c r="BU573" s="139" t="e">
        <f t="shared" ref="BU573" si="1376">IF(AW573&gt;BI573, "+", " ")</f>
        <v>#DIV/0!</v>
      </c>
      <c r="BV573" s="139" t="e">
        <f t="shared" ref="BV573" si="1377">IF(AX573&gt;BJ573, "+", " ")</f>
        <v>#DIV/0!</v>
      </c>
      <c r="BW573" s="139" t="e">
        <f t="shared" ref="BW573" si="1378">IF(AY573&gt;BK573, "+", " ")</f>
        <v>#REF!</v>
      </c>
      <c r="BY573" s="140">
        <f t="shared" ref="BY573" si="1379">AJ573/G573*100</f>
        <v>2.9999985933154663</v>
      </c>
      <c r="BZ573" s="141">
        <f t="shared" ref="BZ573" si="1380">AK573/G573*100</f>
        <v>1.5000008596405481</v>
      </c>
      <c r="CA573" s="142" t="e">
        <f t="shared" ref="CA573" si="1381">G573/W573</f>
        <v>#DIV/0!</v>
      </c>
      <c r="CB573" s="138">
        <f t="shared" ref="CB573" si="1382">IF(V573="ПК",4814.95,4621.88)</f>
        <v>4621.88</v>
      </c>
      <c r="CC573" s="143" t="e">
        <f t="shared" ref="CC573" si="1383">IF(CA573&gt;CB573, "+", " ")</f>
        <v>#DIV/0!</v>
      </c>
    </row>
    <row r="574" spans="1:81" s="137" customFormat="1" ht="12" customHeight="1">
      <c r="A574" s="399" t="s">
        <v>949</v>
      </c>
      <c r="B574" s="400"/>
      <c r="C574" s="400"/>
      <c r="D574" s="400"/>
      <c r="E574" s="400"/>
      <c r="F574" s="400"/>
      <c r="G574" s="400"/>
      <c r="H574" s="400"/>
      <c r="I574" s="400"/>
      <c r="J574" s="400"/>
      <c r="K574" s="400"/>
      <c r="L574" s="400"/>
      <c r="M574" s="400"/>
      <c r="N574" s="400"/>
      <c r="O574" s="400"/>
      <c r="P574" s="400"/>
      <c r="Q574" s="400"/>
      <c r="R574" s="400"/>
      <c r="S574" s="400"/>
      <c r="T574" s="400"/>
      <c r="U574" s="400"/>
      <c r="V574" s="400"/>
      <c r="W574" s="400"/>
      <c r="X574" s="400"/>
      <c r="Y574" s="400"/>
      <c r="Z574" s="400"/>
      <c r="AA574" s="400"/>
      <c r="AB574" s="400"/>
      <c r="AC574" s="400"/>
      <c r="AD574" s="400"/>
      <c r="AE574" s="400"/>
      <c r="AF574" s="400"/>
      <c r="AG574" s="400"/>
      <c r="AH574" s="400"/>
      <c r="AI574" s="400"/>
      <c r="AJ574" s="400"/>
      <c r="AK574" s="400"/>
      <c r="AL574" s="423"/>
      <c r="AN574" s="138" t="e">
        <f>I574/#REF!</f>
        <v>#REF!</v>
      </c>
      <c r="AO574" s="138" t="e">
        <f t="shared" ref="AO574:AO582" si="1384">K574/J574</f>
        <v>#DIV/0!</v>
      </c>
      <c r="AP574" s="138" t="e">
        <f t="shared" ref="AP574:AP582" si="1385">M574/L574</f>
        <v>#DIV/0!</v>
      </c>
      <c r="AQ574" s="138" t="e">
        <f t="shared" ref="AQ574:AQ582" si="1386">O574/N574</f>
        <v>#DIV/0!</v>
      </c>
      <c r="AR574" s="138" t="e">
        <f t="shared" ref="AR574:AR582" si="1387">Q574/P574</f>
        <v>#DIV/0!</v>
      </c>
      <c r="AS574" s="138" t="e">
        <f t="shared" ref="AS574:AS582" si="1388">S574/R574</f>
        <v>#DIV/0!</v>
      </c>
      <c r="AT574" s="138" t="e">
        <f t="shared" ref="AT574:AT582" si="1389">U574/T574</f>
        <v>#DIV/0!</v>
      </c>
      <c r="AU574" s="138" t="e">
        <f t="shared" ref="AU574:AU582" si="1390">X574/W574</f>
        <v>#DIV/0!</v>
      </c>
      <c r="AV574" s="138" t="e">
        <f t="shared" ref="AV574:AV582" si="1391">Z574/Y574</f>
        <v>#DIV/0!</v>
      </c>
      <c r="AW574" s="138" t="e">
        <f t="shared" ref="AW574:AW582" si="1392">AB574/AA574</f>
        <v>#DIV/0!</v>
      </c>
      <c r="AX574" s="138" t="e">
        <f t="shared" ref="AX574:AX582" si="1393">AH574/AG574</f>
        <v>#DIV/0!</v>
      </c>
      <c r="AY574" s="138" t="e">
        <f>AI574/#REF!</f>
        <v>#REF!</v>
      </c>
      <c r="AZ574" s="138">
        <v>730.08</v>
      </c>
      <c r="BA574" s="138">
        <v>2070.12</v>
      </c>
      <c r="BB574" s="138">
        <v>848.92</v>
      </c>
      <c r="BC574" s="138">
        <v>819.73</v>
      </c>
      <c r="BD574" s="138">
        <v>611.5</v>
      </c>
      <c r="BE574" s="138">
        <v>1080.04</v>
      </c>
      <c r="BF574" s="138">
        <v>2671800.0099999998</v>
      </c>
      <c r="BG574" s="138">
        <f t="shared" ref="BG574:BG582" si="1394">IF(V574="ПК",4607.6,4422.85)</f>
        <v>4422.8500000000004</v>
      </c>
      <c r="BH574" s="138">
        <v>8748.57</v>
      </c>
      <c r="BI574" s="138">
        <v>3389.61</v>
      </c>
      <c r="BJ574" s="138">
        <v>5995.76</v>
      </c>
      <c r="BK574" s="138">
        <v>548.62</v>
      </c>
      <c r="BL574" s="139" t="e">
        <f t="shared" ref="BL574:BL582" si="1395">IF(AN574&gt;AZ574, "+", " ")</f>
        <v>#REF!</v>
      </c>
      <c r="BM574" s="139" t="e">
        <f t="shared" ref="BM574:BM582" si="1396">IF(AO574&gt;BA574, "+", " ")</f>
        <v>#DIV/0!</v>
      </c>
      <c r="BN574" s="139" t="e">
        <f t="shared" ref="BN574:BN582" si="1397">IF(AP574&gt;BB574, "+", " ")</f>
        <v>#DIV/0!</v>
      </c>
      <c r="BO574" s="139" t="e">
        <f t="shared" ref="BO574:BO582" si="1398">IF(AQ574&gt;BC574, "+", " ")</f>
        <v>#DIV/0!</v>
      </c>
      <c r="BP574" s="139" t="e">
        <f t="shared" ref="BP574:BP582" si="1399">IF(AR574&gt;BD574, "+", " ")</f>
        <v>#DIV/0!</v>
      </c>
      <c r="BQ574" s="139" t="e">
        <f t="shared" ref="BQ574:BQ582" si="1400">IF(AS574&gt;BE574, "+", " ")</f>
        <v>#DIV/0!</v>
      </c>
      <c r="BR574" s="139" t="e">
        <f t="shared" ref="BR574:BR582" si="1401">IF(AT574&gt;BF574, "+", " ")</f>
        <v>#DIV/0!</v>
      </c>
      <c r="BS574" s="139" t="e">
        <f t="shared" ref="BS574:BS582" si="1402">IF(AU574&gt;BG574, "+", " ")</f>
        <v>#DIV/0!</v>
      </c>
      <c r="BT574" s="139" t="e">
        <f t="shared" ref="BT574:BT582" si="1403">IF(AV574&gt;BH574, "+", " ")</f>
        <v>#DIV/0!</v>
      </c>
      <c r="BU574" s="139" t="e">
        <f t="shared" ref="BU574:BU582" si="1404">IF(AW574&gt;BI574, "+", " ")</f>
        <v>#DIV/0!</v>
      </c>
      <c r="BV574" s="139" t="e">
        <f t="shared" ref="BV574:BV582" si="1405">IF(AX574&gt;BJ574, "+", " ")</f>
        <v>#DIV/0!</v>
      </c>
      <c r="BW574" s="139" t="e">
        <f t="shared" ref="BW574:BW582" si="1406">IF(AY574&gt;BK574, "+", " ")</f>
        <v>#REF!</v>
      </c>
      <c r="BY574" s="140" t="e">
        <f t="shared" ref="BY574:BY582" si="1407">AJ574/G574*100</f>
        <v>#DIV/0!</v>
      </c>
      <c r="BZ574" s="141" t="e">
        <f t="shared" ref="BZ574:BZ582" si="1408">AK574/G574*100</f>
        <v>#DIV/0!</v>
      </c>
      <c r="CA574" s="142" t="e">
        <f t="shared" ref="CA574:CA582" si="1409">G574/W574</f>
        <v>#DIV/0!</v>
      </c>
      <c r="CB574" s="138">
        <f t="shared" ref="CB574:CB582" si="1410">IF(V574="ПК",4814.95,4621.88)</f>
        <v>4621.88</v>
      </c>
      <c r="CC574" s="143" t="e">
        <f t="shared" ref="CC574:CC582" si="1411">IF(CA574&gt;CB574, "+", " ")</f>
        <v>#DIV/0!</v>
      </c>
    </row>
    <row r="575" spans="1:81" s="137" customFormat="1" ht="12" customHeight="1">
      <c r="A575" s="435">
        <v>209</v>
      </c>
      <c r="B575" s="440" t="s">
        <v>242</v>
      </c>
      <c r="C575" s="425">
        <v>862.8</v>
      </c>
      <c r="D575" s="370"/>
      <c r="E575" s="425"/>
      <c r="F575" s="425"/>
      <c r="G575" s="362">
        <f>ROUND(H575+U575+X575+Z575+AB575+AD575+AF575+AH575+AI575+AJ575+AK575+AL575,2)</f>
        <v>5233858.68</v>
      </c>
      <c r="H575" s="356">
        <f>I575+K575+M575+O575+Q575+S575</f>
        <v>0</v>
      </c>
      <c r="I575" s="365">
        <v>0</v>
      </c>
      <c r="J575" s="365">
        <v>0</v>
      </c>
      <c r="K575" s="365">
        <v>0</v>
      </c>
      <c r="L575" s="365">
        <v>0</v>
      </c>
      <c r="M575" s="365">
        <v>0</v>
      </c>
      <c r="N575" s="356">
        <v>0</v>
      </c>
      <c r="O575" s="356">
        <v>0</v>
      </c>
      <c r="P575" s="356">
        <v>0</v>
      </c>
      <c r="Q575" s="356">
        <v>0</v>
      </c>
      <c r="R575" s="356">
        <v>0</v>
      </c>
      <c r="S575" s="356">
        <v>0</v>
      </c>
      <c r="T575" s="366">
        <v>0</v>
      </c>
      <c r="U575" s="356">
        <v>0</v>
      </c>
      <c r="V575" s="425" t="s">
        <v>112</v>
      </c>
      <c r="W575" s="439">
        <v>1296</v>
      </c>
      <c r="X575" s="356">
        <f t="shared" ref="X575" si="1412">ROUND(IF(V575="СК",3856.74,3886.86)*W575,2)</f>
        <v>4998335.04</v>
      </c>
      <c r="Y575" s="177">
        <v>0</v>
      </c>
      <c r="Z575" s="177">
        <v>0</v>
      </c>
      <c r="AA575" s="177">
        <v>0</v>
      </c>
      <c r="AB575" s="177">
        <v>0</v>
      </c>
      <c r="AC575" s="177">
        <v>0</v>
      </c>
      <c r="AD575" s="177">
        <v>0</v>
      </c>
      <c r="AE575" s="177">
        <v>0</v>
      </c>
      <c r="AF575" s="177">
        <v>0</v>
      </c>
      <c r="AG575" s="177">
        <v>0</v>
      </c>
      <c r="AH575" s="177">
        <v>0</v>
      </c>
      <c r="AI575" s="177">
        <v>0</v>
      </c>
      <c r="AJ575" s="177">
        <f t="shared" ref="AJ575" si="1413">ROUND(X575/95.5*3,2)</f>
        <v>157015.76</v>
      </c>
      <c r="AK575" s="177">
        <f t="shared" ref="AK575" si="1414">ROUND(X575/95.5*1.5,2)</f>
        <v>78507.88</v>
      </c>
      <c r="AL575" s="177">
        <v>0</v>
      </c>
      <c r="AN575" s="138" t="e">
        <f>I575/#REF!</f>
        <v>#REF!</v>
      </c>
      <c r="AO575" s="138" t="e">
        <f t="shared" si="1384"/>
        <v>#DIV/0!</v>
      </c>
      <c r="AP575" s="138" t="e">
        <f t="shared" si="1385"/>
        <v>#DIV/0!</v>
      </c>
      <c r="AQ575" s="138" t="e">
        <f t="shared" si="1386"/>
        <v>#DIV/0!</v>
      </c>
      <c r="AR575" s="138" t="e">
        <f t="shared" si="1387"/>
        <v>#DIV/0!</v>
      </c>
      <c r="AS575" s="138" t="e">
        <f t="shared" si="1388"/>
        <v>#DIV/0!</v>
      </c>
      <c r="AT575" s="138" t="e">
        <f t="shared" si="1389"/>
        <v>#DIV/0!</v>
      </c>
      <c r="AU575" s="138">
        <f t="shared" si="1390"/>
        <v>3856.7400000000002</v>
      </c>
      <c r="AV575" s="138" t="e">
        <f t="shared" si="1391"/>
        <v>#DIV/0!</v>
      </c>
      <c r="AW575" s="138" t="e">
        <f t="shared" si="1392"/>
        <v>#DIV/0!</v>
      </c>
      <c r="AX575" s="138" t="e">
        <f t="shared" si="1393"/>
        <v>#DIV/0!</v>
      </c>
      <c r="AY575" s="138" t="e">
        <f>AI575/#REF!</f>
        <v>#REF!</v>
      </c>
      <c r="AZ575" s="138">
        <v>730.08</v>
      </c>
      <c r="BA575" s="138">
        <v>2070.12</v>
      </c>
      <c r="BB575" s="138">
        <v>848.92</v>
      </c>
      <c r="BC575" s="138">
        <v>819.73</v>
      </c>
      <c r="BD575" s="138">
        <v>611.5</v>
      </c>
      <c r="BE575" s="138">
        <v>1080.04</v>
      </c>
      <c r="BF575" s="138">
        <v>2671800.0099999998</v>
      </c>
      <c r="BG575" s="138">
        <f t="shared" si="1394"/>
        <v>4422.8500000000004</v>
      </c>
      <c r="BH575" s="138">
        <v>8748.57</v>
      </c>
      <c r="BI575" s="138">
        <v>3389.61</v>
      </c>
      <c r="BJ575" s="138">
        <v>5995.76</v>
      </c>
      <c r="BK575" s="138">
        <v>548.62</v>
      </c>
      <c r="BL575" s="139" t="e">
        <f t="shared" si="1395"/>
        <v>#REF!</v>
      </c>
      <c r="BM575" s="139" t="e">
        <f t="shared" si="1396"/>
        <v>#DIV/0!</v>
      </c>
      <c r="BN575" s="139" t="e">
        <f t="shared" si="1397"/>
        <v>#DIV/0!</v>
      </c>
      <c r="BO575" s="139" t="e">
        <f t="shared" si="1398"/>
        <v>#DIV/0!</v>
      </c>
      <c r="BP575" s="139" t="e">
        <f t="shared" si="1399"/>
        <v>#DIV/0!</v>
      </c>
      <c r="BQ575" s="139" t="e">
        <f t="shared" si="1400"/>
        <v>#DIV/0!</v>
      </c>
      <c r="BR575" s="139" t="e">
        <f t="shared" si="1401"/>
        <v>#DIV/0!</v>
      </c>
      <c r="BS575" s="139" t="str">
        <f t="shared" si="1402"/>
        <v xml:space="preserve"> </v>
      </c>
      <c r="BT575" s="139" t="e">
        <f t="shared" si="1403"/>
        <v>#DIV/0!</v>
      </c>
      <c r="BU575" s="139" t="e">
        <f t="shared" si="1404"/>
        <v>#DIV/0!</v>
      </c>
      <c r="BV575" s="139" t="e">
        <f t="shared" si="1405"/>
        <v>#DIV/0!</v>
      </c>
      <c r="BW575" s="139" t="e">
        <f t="shared" si="1406"/>
        <v>#REF!</v>
      </c>
      <c r="BY575" s="140">
        <f t="shared" si="1407"/>
        <v>2.9999999923574552</v>
      </c>
      <c r="BZ575" s="141">
        <f t="shared" si="1408"/>
        <v>1.4999999961787276</v>
      </c>
      <c r="CA575" s="142">
        <f t="shared" si="1409"/>
        <v>4038.4712037037034</v>
      </c>
      <c r="CB575" s="138">
        <f t="shared" si="1410"/>
        <v>4621.88</v>
      </c>
      <c r="CC575" s="143" t="str">
        <f t="shared" si="1411"/>
        <v xml:space="preserve"> </v>
      </c>
    </row>
    <row r="576" spans="1:81" s="137" customFormat="1" ht="43.5" customHeight="1">
      <c r="A576" s="424" t="s">
        <v>115</v>
      </c>
      <c r="B576" s="424"/>
      <c r="C576" s="425">
        <f>SUM(C575:C575)</f>
        <v>862.8</v>
      </c>
      <c r="D576" s="426"/>
      <c r="E576" s="425"/>
      <c r="F576" s="425"/>
      <c r="G576" s="425">
        <f>ROUND(SUM(G575:G575),2)</f>
        <v>5233858.68</v>
      </c>
      <c r="H576" s="425">
        <f t="shared" ref="H576:U576" si="1415">SUM(H575:H575)</f>
        <v>0</v>
      </c>
      <c r="I576" s="425">
        <f t="shared" si="1415"/>
        <v>0</v>
      </c>
      <c r="J576" s="425">
        <f t="shared" si="1415"/>
        <v>0</v>
      </c>
      <c r="K576" s="425">
        <f t="shared" si="1415"/>
        <v>0</v>
      </c>
      <c r="L576" s="425">
        <f t="shared" si="1415"/>
        <v>0</v>
      </c>
      <c r="M576" s="425">
        <f t="shared" si="1415"/>
        <v>0</v>
      </c>
      <c r="N576" s="425">
        <f t="shared" si="1415"/>
        <v>0</v>
      </c>
      <c r="O576" s="425">
        <f t="shared" si="1415"/>
        <v>0</v>
      </c>
      <c r="P576" s="425">
        <f t="shared" si="1415"/>
        <v>0</v>
      </c>
      <c r="Q576" s="425">
        <f t="shared" si="1415"/>
        <v>0</v>
      </c>
      <c r="R576" s="425">
        <f t="shared" si="1415"/>
        <v>0</v>
      </c>
      <c r="S576" s="425">
        <f t="shared" si="1415"/>
        <v>0</v>
      </c>
      <c r="T576" s="431">
        <f t="shared" si="1415"/>
        <v>0</v>
      </c>
      <c r="U576" s="425">
        <f t="shared" si="1415"/>
        <v>0</v>
      </c>
      <c r="V576" s="425" t="s">
        <v>68</v>
      </c>
      <c r="W576" s="425">
        <f t="shared" ref="W576:AL576" si="1416">SUM(W575:W575)</f>
        <v>1296</v>
      </c>
      <c r="X576" s="425">
        <f t="shared" si="1416"/>
        <v>4998335.04</v>
      </c>
      <c r="Y576" s="425">
        <f t="shared" si="1416"/>
        <v>0</v>
      </c>
      <c r="Z576" s="425">
        <f t="shared" si="1416"/>
        <v>0</v>
      </c>
      <c r="AA576" s="425">
        <f t="shared" si="1416"/>
        <v>0</v>
      </c>
      <c r="AB576" s="425">
        <f t="shared" si="1416"/>
        <v>0</v>
      </c>
      <c r="AC576" s="425">
        <f t="shared" si="1416"/>
        <v>0</v>
      </c>
      <c r="AD576" s="425">
        <f t="shared" si="1416"/>
        <v>0</v>
      </c>
      <c r="AE576" s="425">
        <f t="shared" si="1416"/>
        <v>0</v>
      </c>
      <c r="AF576" s="425">
        <f t="shared" si="1416"/>
        <v>0</v>
      </c>
      <c r="AG576" s="425">
        <f t="shared" si="1416"/>
        <v>0</v>
      </c>
      <c r="AH576" s="425">
        <f t="shared" si="1416"/>
        <v>0</v>
      </c>
      <c r="AI576" s="425">
        <f t="shared" si="1416"/>
        <v>0</v>
      </c>
      <c r="AJ576" s="425">
        <f t="shared" si="1416"/>
        <v>157015.76</v>
      </c>
      <c r="AK576" s="425">
        <f t="shared" si="1416"/>
        <v>78507.88</v>
      </c>
      <c r="AL576" s="425">
        <f t="shared" si="1416"/>
        <v>0</v>
      </c>
      <c r="AN576" s="138" t="e">
        <f>I576/#REF!</f>
        <v>#REF!</v>
      </c>
      <c r="AO576" s="138" t="e">
        <f t="shared" si="1384"/>
        <v>#DIV/0!</v>
      </c>
      <c r="AP576" s="138" t="e">
        <f t="shared" si="1385"/>
        <v>#DIV/0!</v>
      </c>
      <c r="AQ576" s="138" t="e">
        <f t="shared" si="1386"/>
        <v>#DIV/0!</v>
      </c>
      <c r="AR576" s="138" t="e">
        <f t="shared" si="1387"/>
        <v>#DIV/0!</v>
      </c>
      <c r="AS576" s="138" t="e">
        <f t="shared" si="1388"/>
        <v>#DIV/0!</v>
      </c>
      <c r="AT576" s="138" t="e">
        <f t="shared" si="1389"/>
        <v>#DIV/0!</v>
      </c>
      <c r="AU576" s="138">
        <f t="shared" si="1390"/>
        <v>3856.7400000000002</v>
      </c>
      <c r="AV576" s="138" t="e">
        <f t="shared" si="1391"/>
        <v>#DIV/0!</v>
      </c>
      <c r="AW576" s="138" t="e">
        <f t="shared" si="1392"/>
        <v>#DIV/0!</v>
      </c>
      <c r="AX576" s="138" t="e">
        <f t="shared" si="1393"/>
        <v>#DIV/0!</v>
      </c>
      <c r="AY576" s="138" t="e">
        <f>AI576/#REF!</f>
        <v>#REF!</v>
      </c>
      <c r="AZ576" s="138">
        <v>730.08</v>
      </c>
      <c r="BA576" s="138">
        <v>2070.12</v>
      </c>
      <c r="BB576" s="138">
        <v>848.92</v>
      </c>
      <c r="BC576" s="138">
        <v>819.73</v>
      </c>
      <c r="BD576" s="138">
        <v>611.5</v>
      </c>
      <c r="BE576" s="138">
        <v>1080.04</v>
      </c>
      <c r="BF576" s="138">
        <v>2671800.0099999998</v>
      </c>
      <c r="BG576" s="138">
        <f t="shared" si="1394"/>
        <v>4422.8500000000004</v>
      </c>
      <c r="BH576" s="138">
        <v>8748.57</v>
      </c>
      <c r="BI576" s="138">
        <v>3389.61</v>
      </c>
      <c r="BJ576" s="138">
        <v>5995.76</v>
      </c>
      <c r="BK576" s="138">
        <v>548.62</v>
      </c>
      <c r="BL576" s="139" t="e">
        <f t="shared" si="1395"/>
        <v>#REF!</v>
      </c>
      <c r="BM576" s="139" t="e">
        <f t="shared" si="1396"/>
        <v>#DIV/0!</v>
      </c>
      <c r="BN576" s="139" t="e">
        <f t="shared" si="1397"/>
        <v>#DIV/0!</v>
      </c>
      <c r="BO576" s="139" t="e">
        <f t="shared" si="1398"/>
        <v>#DIV/0!</v>
      </c>
      <c r="BP576" s="139" t="e">
        <f t="shared" si="1399"/>
        <v>#DIV/0!</v>
      </c>
      <c r="BQ576" s="139" t="e">
        <f t="shared" si="1400"/>
        <v>#DIV/0!</v>
      </c>
      <c r="BR576" s="139" t="e">
        <f t="shared" si="1401"/>
        <v>#DIV/0!</v>
      </c>
      <c r="BS576" s="139" t="str">
        <f t="shared" si="1402"/>
        <v xml:space="preserve"> </v>
      </c>
      <c r="BT576" s="139" t="e">
        <f t="shared" si="1403"/>
        <v>#DIV/0!</v>
      </c>
      <c r="BU576" s="139" t="e">
        <f t="shared" si="1404"/>
        <v>#DIV/0!</v>
      </c>
      <c r="BV576" s="139" t="e">
        <f t="shared" si="1405"/>
        <v>#DIV/0!</v>
      </c>
      <c r="BW576" s="139" t="e">
        <f t="shared" si="1406"/>
        <v>#REF!</v>
      </c>
      <c r="BY576" s="140">
        <f t="shared" si="1407"/>
        <v>2.9999999923574552</v>
      </c>
      <c r="BZ576" s="141">
        <f t="shared" si="1408"/>
        <v>1.4999999961787276</v>
      </c>
      <c r="CA576" s="142">
        <f t="shared" si="1409"/>
        <v>4038.4712037037034</v>
      </c>
      <c r="CB576" s="138">
        <f t="shared" si="1410"/>
        <v>4621.88</v>
      </c>
      <c r="CC576" s="143" t="str">
        <f t="shared" si="1411"/>
        <v xml:space="preserve"> </v>
      </c>
    </row>
    <row r="577" spans="1:81" s="137" customFormat="1" ht="12" customHeight="1">
      <c r="A577" s="358" t="s">
        <v>0</v>
      </c>
      <c r="B577" s="359"/>
      <c r="C577" s="359"/>
      <c r="D577" s="359"/>
      <c r="E577" s="359"/>
      <c r="F577" s="359"/>
      <c r="G577" s="359"/>
      <c r="H577" s="359"/>
      <c r="I577" s="359"/>
      <c r="J577" s="359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59"/>
      <c r="V577" s="359"/>
      <c r="W577" s="359"/>
      <c r="X577" s="359"/>
      <c r="Y577" s="359"/>
      <c r="Z577" s="359"/>
      <c r="AA577" s="359"/>
      <c r="AB577" s="359"/>
      <c r="AC577" s="359"/>
      <c r="AD577" s="359"/>
      <c r="AE577" s="359"/>
      <c r="AF577" s="359"/>
      <c r="AG577" s="359"/>
      <c r="AH577" s="359"/>
      <c r="AI577" s="359"/>
      <c r="AJ577" s="359"/>
      <c r="AK577" s="359"/>
      <c r="AL577" s="434"/>
      <c r="AN577" s="138" t="e">
        <f>I577/#REF!</f>
        <v>#REF!</v>
      </c>
      <c r="AO577" s="138" t="e">
        <f t="shared" si="1384"/>
        <v>#DIV/0!</v>
      </c>
      <c r="AP577" s="138" t="e">
        <f t="shared" si="1385"/>
        <v>#DIV/0!</v>
      </c>
      <c r="AQ577" s="138" t="e">
        <f t="shared" si="1386"/>
        <v>#DIV/0!</v>
      </c>
      <c r="AR577" s="138" t="e">
        <f t="shared" si="1387"/>
        <v>#DIV/0!</v>
      </c>
      <c r="AS577" s="138" t="e">
        <f t="shared" si="1388"/>
        <v>#DIV/0!</v>
      </c>
      <c r="AT577" s="138" t="e">
        <f t="shared" si="1389"/>
        <v>#DIV/0!</v>
      </c>
      <c r="AU577" s="138" t="e">
        <f t="shared" si="1390"/>
        <v>#DIV/0!</v>
      </c>
      <c r="AV577" s="138" t="e">
        <f t="shared" si="1391"/>
        <v>#DIV/0!</v>
      </c>
      <c r="AW577" s="138" t="e">
        <f t="shared" si="1392"/>
        <v>#DIV/0!</v>
      </c>
      <c r="AX577" s="138" t="e">
        <f t="shared" si="1393"/>
        <v>#DIV/0!</v>
      </c>
      <c r="AY577" s="138" t="e">
        <f>AI577/#REF!</f>
        <v>#REF!</v>
      </c>
      <c r="AZ577" s="138">
        <v>730.08</v>
      </c>
      <c r="BA577" s="138">
        <v>2070.12</v>
      </c>
      <c r="BB577" s="138">
        <v>848.92</v>
      </c>
      <c r="BC577" s="138">
        <v>819.73</v>
      </c>
      <c r="BD577" s="138">
        <v>611.5</v>
      </c>
      <c r="BE577" s="138">
        <v>1080.04</v>
      </c>
      <c r="BF577" s="138">
        <v>2671800.0099999998</v>
      </c>
      <c r="BG577" s="138">
        <f t="shared" si="1394"/>
        <v>4422.8500000000004</v>
      </c>
      <c r="BH577" s="138">
        <v>8748.57</v>
      </c>
      <c r="BI577" s="138">
        <v>3389.61</v>
      </c>
      <c r="BJ577" s="138">
        <v>5995.76</v>
      </c>
      <c r="BK577" s="138">
        <v>548.62</v>
      </c>
      <c r="BL577" s="139" t="e">
        <f t="shared" si="1395"/>
        <v>#REF!</v>
      </c>
      <c r="BM577" s="139" t="e">
        <f t="shared" si="1396"/>
        <v>#DIV/0!</v>
      </c>
      <c r="BN577" s="139" t="e">
        <f t="shared" si="1397"/>
        <v>#DIV/0!</v>
      </c>
      <c r="BO577" s="139" t="e">
        <f t="shared" si="1398"/>
        <v>#DIV/0!</v>
      </c>
      <c r="BP577" s="139" t="e">
        <f t="shared" si="1399"/>
        <v>#DIV/0!</v>
      </c>
      <c r="BQ577" s="139" t="e">
        <f t="shared" si="1400"/>
        <v>#DIV/0!</v>
      </c>
      <c r="BR577" s="139" t="e">
        <f t="shared" si="1401"/>
        <v>#DIV/0!</v>
      </c>
      <c r="BS577" s="139" t="e">
        <f t="shared" si="1402"/>
        <v>#DIV/0!</v>
      </c>
      <c r="BT577" s="139" t="e">
        <f t="shared" si="1403"/>
        <v>#DIV/0!</v>
      </c>
      <c r="BU577" s="139" t="e">
        <f t="shared" si="1404"/>
        <v>#DIV/0!</v>
      </c>
      <c r="BV577" s="139" t="e">
        <f t="shared" si="1405"/>
        <v>#DIV/0!</v>
      </c>
      <c r="BW577" s="139" t="e">
        <f t="shared" si="1406"/>
        <v>#REF!</v>
      </c>
      <c r="BY577" s="140" t="e">
        <f t="shared" si="1407"/>
        <v>#DIV/0!</v>
      </c>
      <c r="BZ577" s="141" t="e">
        <f t="shared" si="1408"/>
        <v>#DIV/0!</v>
      </c>
      <c r="CA577" s="142" t="e">
        <f t="shared" si="1409"/>
        <v>#DIV/0!</v>
      </c>
      <c r="CB577" s="138">
        <f t="shared" si="1410"/>
        <v>4621.88</v>
      </c>
      <c r="CC577" s="143" t="e">
        <f t="shared" si="1411"/>
        <v>#DIV/0!</v>
      </c>
    </row>
    <row r="578" spans="1:81" s="137" customFormat="1" ht="12" customHeight="1">
      <c r="A578" s="441">
        <v>210</v>
      </c>
      <c r="B578" s="442" t="s">
        <v>862</v>
      </c>
      <c r="C578" s="356">
        <v>909.2</v>
      </c>
      <c r="D578" s="370"/>
      <c r="E578" s="356"/>
      <c r="F578" s="356"/>
      <c r="G578" s="362">
        <f>ROUND(H578+U578+X578+Z578+AB578+AD578+AF578+AH578+AI578+AJ578+AK578+AL578,2)</f>
        <v>2226813.0299999998</v>
      </c>
      <c r="H578" s="356">
        <f>I578+K578+M578+O578+Q578+S578</f>
        <v>0</v>
      </c>
      <c r="I578" s="365">
        <v>0</v>
      </c>
      <c r="J578" s="365">
        <v>0</v>
      </c>
      <c r="K578" s="365">
        <v>0</v>
      </c>
      <c r="L578" s="365">
        <v>0</v>
      </c>
      <c r="M578" s="365">
        <v>0</v>
      </c>
      <c r="N578" s="356">
        <v>0</v>
      </c>
      <c r="O578" s="356">
        <v>0</v>
      </c>
      <c r="P578" s="356">
        <v>0</v>
      </c>
      <c r="Q578" s="356">
        <v>0</v>
      </c>
      <c r="R578" s="356">
        <v>0</v>
      </c>
      <c r="S578" s="356">
        <v>0</v>
      </c>
      <c r="T578" s="366">
        <v>0</v>
      </c>
      <c r="U578" s="356">
        <v>0</v>
      </c>
      <c r="V578" s="356" t="s">
        <v>112</v>
      </c>
      <c r="W578" s="177">
        <v>551.4</v>
      </c>
      <c r="X578" s="356">
        <f t="shared" ref="X578:X579" si="1417">ROUND(IF(V578="СК",3856.74,3886.86)*W578,2)</f>
        <v>2126606.44</v>
      </c>
      <c r="Y578" s="177">
        <v>0</v>
      </c>
      <c r="Z578" s="177">
        <v>0</v>
      </c>
      <c r="AA578" s="177">
        <v>0</v>
      </c>
      <c r="AB578" s="177">
        <v>0</v>
      </c>
      <c r="AC578" s="177">
        <v>0</v>
      </c>
      <c r="AD578" s="177">
        <v>0</v>
      </c>
      <c r="AE578" s="177">
        <v>0</v>
      </c>
      <c r="AF578" s="177">
        <v>0</v>
      </c>
      <c r="AG578" s="177">
        <v>0</v>
      </c>
      <c r="AH578" s="177">
        <v>0</v>
      </c>
      <c r="AI578" s="177">
        <v>0</v>
      </c>
      <c r="AJ578" s="177">
        <f t="shared" ref="AJ578:AJ579" si="1418">ROUND(X578/95.5*3,2)</f>
        <v>66804.39</v>
      </c>
      <c r="AK578" s="177">
        <f t="shared" ref="AK578:AK579" si="1419">ROUND(X578/95.5*1.5,2)</f>
        <v>33402.199999999997</v>
      </c>
      <c r="AL578" s="177">
        <v>0</v>
      </c>
      <c r="AN578" s="138" t="e">
        <f>I578/#REF!</f>
        <v>#REF!</v>
      </c>
      <c r="AO578" s="138" t="e">
        <f t="shared" si="1384"/>
        <v>#DIV/0!</v>
      </c>
      <c r="AP578" s="138" t="e">
        <f t="shared" si="1385"/>
        <v>#DIV/0!</v>
      </c>
      <c r="AQ578" s="138" t="e">
        <f t="shared" si="1386"/>
        <v>#DIV/0!</v>
      </c>
      <c r="AR578" s="138" t="e">
        <f t="shared" si="1387"/>
        <v>#DIV/0!</v>
      </c>
      <c r="AS578" s="138" t="e">
        <f t="shared" si="1388"/>
        <v>#DIV/0!</v>
      </c>
      <c r="AT578" s="138" t="e">
        <f t="shared" si="1389"/>
        <v>#DIV/0!</v>
      </c>
      <c r="AU578" s="138">
        <f t="shared" si="1390"/>
        <v>3856.7400072542619</v>
      </c>
      <c r="AV578" s="138" t="e">
        <f t="shared" si="1391"/>
        <v>#DIV/0!</v>
      </c>
      <c r="AW578" s="138" t="e">
        <f t="shared" si="1392"/>
        <v>#DIV/0!</v>
      </c>
      <c r="AX578" s="138" t="e">
        <f t="shared" si="1393"/>
        <v>#DIV/0!</v>
      </c>
      <c r="AY578" s="138" t="e">
        <f>AI578/#REF!</f>
        <v>#REF!</v>
      </c>
      <c r="AZ578" s="138">
        <v>730.08</v>
      </c>
      <c r="BA578" s="138">
        <v>2070.12</v>
      </c>
      <c r="BB578" s="138">
        <v>848.92</v>
      </c>
      <c r="BC578" s="138">
        <v>819.73</v>
      </c>
      <c r="BD578" s="138">
        <v>611.5</v>
      </c>
      <c r="BE578" s="138">
        <v>1080.04</v>
      </c>
      <c r="BF578" s="138">
        <v>2671800.0099999998</v>
      </c>
      <c r="BG578" s="138">
        <f t="shared" si="1394"/>
        <v>4422.8500000000004</v>
      </c>
      <c r="BH578" s="138">
        <v>8748.57</v>
      </c>
      <c r="BI578" s="138">
        <v>3389.61</v>
      </c>
      <c r="BJ578" s="138">
        <v>5995.76</v>
      </c>
      <c r="BK578" s="138">
        <v>548.62</v>
      </c>
      <c r="BL578" s="139" t="e">
        <f t="shared" si="1395"/>
        <v>#REF!</v>
      </c>
      <c r="BM578" s="139" t="e">
        <f t="shared" si="1396"/>
        <v>#DIV/0!</v>
      </c>
      <c r="BN578" s="139" t="e">
        <f t="shared" si="1397"/>
        <v>#DIV/0!</v>
      </c>
      <c r="BO578" s="139" t="e">
        <f t="shared" si="1398"/>
        <v>#DIV/0!</v>
      </c>
      <c r="BP578" s="139" t="e">
        <f t="shared" si="1399"/>
        <v>#DIV/0!</v>
      </c>
      <c r="BQ578" s="139" t="e">
        <f t="shared" si="1400"/>
        <v>#DIV/0!</v>
      </c>
      <c r="BR578" s="139" t="e">
        <f t="shared" si="1401"/>
        <v>#DIV/0!</v>
      </c>
      <c r="BS578" s="139" t="str">
        <f t="shared" si="1402"/>
        <v xml:space="preserve"> </v>
      </c>
      <c r="BT578" s="139" t="e">
        <f t="shared" si="1403"/>
        <v>#DIV/0!</v>
      </c>
      <c r="BU578" s="139" t="e">
        <f t="shared" si="1404"/>
        <v>#DIV/0!</v>
      </c>
      <c r="BV578" s="139" t="e">
        <f t="shared" si="1405"/>
        <v>#DIV/0!</v>
      </c>
      <c r="BW578" s="139" t="e">
        <f t="shared" si="1406"/>
        <v>#REF!</v>
      </c>
      <c r="BY578" s="140">
        <f t="shared" si="1407"/>
        <v>2.9999999595834952</v>
      </c>
      <c r="BZ578" s="141">
        <f t="shared" si="1408"/>
        <v>1.5000002043278866</v>
      </c>
      <c r="CA578" s="142">
        <f t="shared" si="1409"/>
        <v>4038.4712187159953</v>
      </c>
      <c r="CB578" s="138">
        <f t="shared" si="1410"/>
        <v>4621.88</v>
      </c>
      <c r="CC578" s="143" t="str">
        <f t="shared" si="1411"/>
        <v xml:space="preserve"> </v>
      </c>
    </row>
    <row r="579" spans="1:81" s="137" customFormat="1" ht="12" customHeight="1">
      <c r="A579" s="441">
        <v>211</v>
      </c>
      <c r="B579" s="442" t="s">
        <v>863</v>
      </c>
      <c r="C579" s="356">
        <f>444.5+117.9</f>
        <v>562.4</v>
      </c>
      <c r="D579" s="370"/>
      <c r="E579" s="356"/>
      <c r="F579" s="356"/>
      <c r="G579" s="362">
        <f>ROUND(H579+U579+X579+Z579+AB579+AD579+AF579+AH579+AI579+AJ579+AK579+AL579,2)</f>
        <v>2281736.23</v>
      </c>
      <c r="H579" s="356">
        <f>I579+K579+M579+O579+Q579+S579</f>
        <v>0</v>
      </c>
      <c r="I579" s="365">
        <v>0</v>
      </c>
      <c r="J579" s="365">
        <v>0</v>
      </c>
      <c r="K579" s="365">
        <v>0</v>
      </c>
      <c r="L579" s="365">
        <v>0</v>
      </c>
      <c r="M579" s="365">
        <v>0</v>
      </c>
      <c r="N579" s="356">
        <v>0</v>
      </c>
      <c r="O579" s="356">
        <v>0</v>
      </c>
      <c r="P579" s="356">
        <v>0</v>
      </c>
      <c r="Q579" s="356">
        <v>0</v>
      </c>
      <c r="R579" s="356">
        <v>0</v>
      </c>
      <c r="S579" s="356">
        <v>0</v>
      </c>
      <c r="T579" s="366">
        <v>0</v>
      </c>
      <c r="U579" s="356">
        <v>0</v>
      </c>
      <c r="V579" s="356" t="s">
        <v>112</v>
      </c>
      <c r="W579" s="177">
        <v>565</v>
      </c>
      <c r="X579" s="356">
        <f t="shared" si="1417"/>
        <v>2179058.1</v>
      </c>
      <c r="Y579" s="177">
        <v>0</v>
      </c>
      <c r="Z579" s="177">
        <v>0</v>
      </c>
      <c r="AA579" s="177">
        <v>0</v>
      </c>
      <c r="AB579" s="177">
        <v>0</v>
      </c>
      <c r="AC579" s="177">
        <v>0</v>
      </c>
      <c r="AD579" s="177">
        <v>0</v>
      </c>
      <c r="AE579" s="177">
        <v>0</v>
      </c>
      <c r="AF579" s="177">
        <v>0</v>
      </c>
      <c r="AG579" s="177">
        <v>0</v>
      </c>
      <c r="AH579" s="177">
        <v>0</v>
      </c>
      <c r="AI579" s="177">
        <v>0</v>
      </c>
      <c r="AJ579" s="177">
        <f t="shared" si="1418"/>
        <v>68452.09</v>
      </c>
      <c r="AK579" s="177">
        <f t="shared" si="1419"/>
        <v>34226.04</v>
      </c>
      <c r="AL579" s="177">
        <v>0</v>
      </c>
      <c r="AN579" s="138" t="e">
        <f>I579/#REF!</f>
        <v>#REF!</v>
      </c>
      <c r="AO579" s="138" t="e">
        <f t="shared" si="1384"/>
        <v>#DIV/0!</v>
      </c>
      <c r="AP579" s="138" t="e">
        <f t="shared" si="1385"/>
        <v>#DIV/0!</v>
      </c>
      <c r="AQ579" s="138" t="e">
        <f t="shared" si="1386"/>
        <v>#DIV/0!</v>
      </c>
      <c r="AR579" s="138" t="e">
        <f t="shared" si="1387"/>
        <v>#DIV/0!</v>
      </c>
      <c r="AS579" s="138" t="e">
        <f t="shared" si="1388"/>
        <v>#DIV/0!</v>
      </c>
      <c r="AT579" s="138" t="e">
        <f t="shared" si="1389"/>
        <v>#DIV/0!</v>
      </c>
      <c r="AU579" s="138">
        <f t="shared" si="1390"/>
        <v>3856.7400000000002</v>
      </c>
      <c r="AV579" s="138" t="e">
        <f t="shared" si="1391"/>
        <v>#DIV/0!</v>
      </c>
      <c r="AW579" s="138" t="e">
        <f t="shared" si="1392"/>
        <v>#DIV/0!</v>
      </c>
      <c r="AX579" s="138" t="e">
        <f t="shared" si="1393"/>
        <v>#DIV/0!</v>
      </c>
      <c r="AY579" s="138" t="e">
        <f>AI579/#REF!</f>
        <v>#REF!</v>
      </c>
      <c r="AZ579" s="138">
        <v>730.08</v>
      </c>
      <c r="BA579" s="138">
        <v>2070.12</v>
      </c>
      <c r="BB579" s="138">
        <v>848.92</v>
      </c>
      <c r="BC579" s="138">
        <v>819.73</v>
      </c>
      <c r="BD579" s="138">
        <v>611.5</v>
      </c>
      <c r="BE579" s="138">
        <v>1080.04</v>
      </c>
      <c r="BF579" s="138">
        <v>2671800.0099999998</v>
      </c>
      <c r="BG579" s="138">
        <f t="shared" si="1394"/>
        <v>4422.8500000000004</v>
      </c>
      <c r="BH579" s="138">
        <v>8748.57</v>
      </c>
      <c r="BI579" s="138">
        <v>3389.61</v>
      </c>
      <c r="BJ579" s="138">
        <v>5995.76</v>
      </c>
      <c r="BK579" s="138">
        <v>548.62</v>
      </c>
      <c r="BL579" s="139" t="e">
        <f t="shared" si="1395"/>
        <v>#REF!</v>
      </c>
      <c r="BM579" s="139" t="e">
        <f t="shared" si="1396"/>
        <v>#DIV/0!</v>
      </c>
      <c r="BN579" s="139" t="e">
        <f t="shared" si="1397"/>
        <v>#DIV/0!</v>
      </c>
      <c r="BO579" s="139" t="e">
        <f t="shared" si="1398"/>
        <v>#DIV/0!</v>
      </c>
      <c r="BP579" s="139" t="e">
        <f t="shared" si="1399"/>
        <v>#DIV/0!</v>
      </c>
      <c r="BQ579" s="139" t="e">
        <f t="shared" si="1400"/>
        <v>#DIV/0!</v>
      </c>
      <c r="BR579" s="139" t="e">
        <f t="shared" si="1401"/>
        <v>#DIV/0!</v>
      </c>
      <c r="BS579" s="139" t="str">
        <f t="shared" si="1402"/>
        <v xml:space="preserve"> </v>
      </c>
      <c r="BT579" s="139" t="e">
        <f t="shared" si="1403"/>
        <v>#DIV/0!</v>
      </c>
      <c r="BU579" s="139" t="e">
        <f t="shared" si="1404"/>
        <v>#DIV/0!</v>
      </c>
      <c r="BV579" s="139" t="e">
        <f t="shared" si="1405"/>
        <v>#DIV/0!</v>
      </c>
      <c r="BW579" s="139" t="e">
        <f t="shared" si="1406"/>
        <v>#REF!</v>
      </c>
      <c r="BY579" s="140">
        <f t="shared" si="1407"/>
        <v>3.0000001358614532</v>
      </c>
      <c r="BZ579" s="141">
        <f t="shared" si="1408"/>
        <v>1.4999998487993504</v>
      </c>
      <c r="CA579" s="142">
        <f t="shared" si="1409"/>
        <v>4038.4712035398229</v>
      </c>
      <c r="CB579" s="138">
        <f t="shared" si="1410"/>
        <v>4621.88</v>
      </c>
      <c r="CC579" s="143" t="str">
        <f t="shared" si="1411"/>
        <v xml:space="preserve"> </v>
      </c>
    </row>
    <row r="580" spans="1:81" s="137" customFormat="1" ht="33" customHeight="1">
      <c r="A580" s="374" t="s">
        <v>1</v>
      </c>
      <c r="B580" s="374"/>
      <c r="C580" s="356">
        <f>SUM(C578:C579)</f>
        <v>1471.6</v>
      </c>
      <c r="D580" s="413"/>
      <c r="E580" s="369"/>
      <c r="F580" s="369"/>
      <c r="G580" s="356">
        <f>ROUND(SUM(G578:G579),2)</f>
        <v>4508549.26</v>
      </c>
      <c r="H580" s="356">
        <f t="shared" ref="H580:U580" si="1420">SUM(H578:H579)</f>
        <v>0</v>
      </c>
      <c r="I580" s="356">
        <f t="shared" si="1420"/>
        <v>0</v>
      </c>
      <c r="J580" s="356">
        <f t="shared" si="1420"/>
        <v>0</v>
      </c>
      <c r="K580" s="356">
        <f t="shared" si="1420"/>
        <v>0</v>
      </c>
      <c r="L580" s="356">
        <f t="shared" si="1420"/>
        <v>0</v>
      </c>
      <c r="M580" s="356">
        <f t="shared" si="1420"/>
        <v>0</v>
      </c>
      <c r="N580" s="356">
        <f t="shared" si="1420"/>
        <v>0</v>
      </c>
      <c r="O580" s="356">
        <f t="shared" si="1420"/>
        <v>0</v>
      </c>
      <c r="P580" s="356">
        <f t="shared" si="1420"/>
        <v>0</v>
      </c>
      <c r="Q580" s="356">
        <f t="shared" si="1420"/>
        <v>0</v>
      </c>
      <c r="R580" s="356">
        <f t="shared" si="1420"/>
        <v>0</v>
      </c>
      <c r="S580" s="356">
        <f t="shared" si="1420"/>
        <v>0</v>
      </c>
      <c r="T580" s="366">
        <f t="shared" si="1420"/>
        <v>0</v>
      </c>
      <c r="U580" s="356">
        <f t="shared" si="1420"/>
        <v>0</v>
      </c>
      <c r="V580" s="369" t="s">
        <v>68</v>
      </c>
      <c r="W580" s="356">
        <f>SUM(W578:W579)</f>
        <v>1116.4000000000001</v>
      </c>
      <c r="X580" s="356">
        <f>SUM(X578:X579)</f>
        <v>4305664.54</v>
      </c>
      <c r="Y580" s="356">
        <f t="shared" ref="Y580:AL580" si="1421">SUM(Y578:Y579)</f>
        <v>0</v>
      </c>
      <c r="Z580" s="356">
        <f t="shared" si="1421"/>
        <v>0</v>
      </c>
      <c r="AA580" s="356">
        <f t="shared" si="1421"/>
        <v>0</v>
      </c>
      <c r="AB580" s="356">
        <f t="shared" si="1421"/>
        <v>0</v>
      </c>
      <c r="AC580" s="356">
        <f t="shared" si="1421"/>
        <v>0</v>
      </c>
      <c r="AD580" s="356">
        <f t="shared" si="1421"/>
        <v>0</v>
      </c>
      <c r="AE580" s="356">
        <f t="shared" si="1421"/>
        <v>0</v>
      </c>
      <c r="AF580" s="356">
        <f t="shared" si="1421"/>
        <v>0</v>
      </c>
      <c r="AG580" s="356">
        <f t="shared" si="1421"/>
        <v>0</v>
      </c>
      <c r="AH580" s="356">
        <f t="shared" si="1421"/>
        <v>0</v>
      </c>
      <c r="AI580" s="356">
        <f t="shared" si="1421"/>
        <v>0</v>
      </c>
      <c r="AJ580" s="356">
        <f t="shared" si="1421"/>
        <v>135256.47999999998</v>
      </c>
      <c r="AK580" s="356">
        <f t="shared" si="1421"/>
        <v>67628.239999999991</v>
      </c>
      <c r="AL580" s="356">
        <f t="shared" si="1421"/>
        <v>0</v>
      </c>
      <c r="AN580" s="138" t="e">
        <f>I580/#REF!</f>
        <v>#REF!</v>
      </c>
      <c r="AO580" s="138" t="e">
        <f t="shared" si="1384"/>
        <v>#DIV/0!</v>
      </c>
      <c r="AP580" s="138" t="e">
        <f t="shared" si="1385"/>
        <v>#DIV/0!</v>
      </c>
      <c r="AQ580" s="138" t="e">
        <f t="shared" si="1386"/>
        <v>#DIV/0!</v>
      </c>
      <c r="AR580" s="138" t="e">
        <f t="shared" si="1387"/>
        <v>#DIV/0!</v>
      </c>
      <c r="AS580" s="138" t="e">
        <f t="shared" si="1388"/>
        <v>#DIV/0!</v>
      </c>
      <c r="AT580" s="138" t="e">
        <f t="shared" si="1389"/>
        <v>#DIV/0!</v>
      </c>
      <c r="AU580" s="138">
        <f t="shared" si="1390"/>
        <v>3856.7400035829451</v>
      </c>
      <c r="AV580" s="138" t="e">
        <f t="shared" si="1391"/>
        <v>#DIV/0!</v>
      </c>
      <c r="AW580" s="138" t="e">
        <f t="shared" si="1392"/>
        <v>#DIV/0!</v>
      </c>
      <c r="AX580" s="138" t="e">
        <f t="shared" si="1393"/>
        <v>#DIV/0!</v>
      </c>
      <c r="AY580" s="138" t="e">
        <f>AI580/#REF!</f>
        <v>#REF!</v>
      </c>
      <c r="AZ580" s="138">
        <v>730.08</v>
      </c>
      <c r="BA580" s="138">
        <v>2070.12</v>
      </c>
      <c r="BB580" s="138">
        <v>848.92</v>
      </c>
      <c r="BC580" s="138">
        <v>819.73</v>
      </c>
      <c r="BD580" s="138">
        <v>611.5</v>
      </c>
      <c r="BE580" s="138">
        <v>1080.04</v>
      </c>
      <c r="BF580" s="138">
        <v>2671800.0099999998</v>
      </c>
      <c r="BG580" s="138">
        <f t="shared" si="1394"/>
        <v>4422.8500000000004</v>
      </c>
      <c r="BH580" s="138">
        <v>8748.57</v>
      </c>
      <c r="BI580" s="138">
        <v>3389.61</v>
      </c>
      <c r="BJ580" s="138">
        <v>5995.76</v>
      </c>
      <c r="BK580" s="138">
        <v>548.62</v>
      </c>
      <c r="BL580" s="139" t="e">
        <f t="shared" si="1395"/>
        <v>#REF!</v>
      </c>
      <c r="BM580" s="139" t="e">
        <f t="shared" si="1396"/>
        <v>#DIV/0!</v>
      </c>
      <c r="BN580" s="139" t="e">
        <f t="shared" si="1397"/>
        <v>#DIV/0!</v>
      </c>
      <c r="BO580" s="139" t="e">
        <f t="shared" si="1398"/>
        <v>#DIV/0!</v>
      </c>
      <c r="BP580" s="139" t="e">
        <f t="shared" si="1399"/>
        <v>#DIV/0!</v>
      </c>
      <c r="BQ580" s="139" t="e">
        <f t="shared" si="1400"/>
        <v>#DIV/0!</v>
      </c>
      <c r="BR580" s="139" t="e">
        <f t="shared" si="1401"/>
        <v>#DIV/0!</v>
      </c>
      <c r="BS580" s="139" t="str">
        <f t="shared" si="1402"/>
        <v xml:space="preserve"> </v>
      </c>
      <c r="BT580" s="139" t="e">
        <f t="shared" si="1403"/>
        <v>#DIV/0!</v>
      </c>
      <c r="BU580" s="139" t="e">
        <f t="shared" si="1404"/>
        <v>#DIV/0!</v>
      </c>
      <c r="BV580" s="139" t="e">
        <f t="shared" si="1405"/>
        <v>#DIV/0!</v>
      </c>
      <c r="BW580" s="139" t="e">
        <f t="shared" si="1406"/>
        <v>#REF!</v>
      </c>
      <c r="BY580" s="140">
        <f t="shared" si="1407"/>
        <v>3.000000048796184</v>
      </c>
      <c r="BZ580" s="141">
        <f t="shared" si="1408"/>
        <v>1.500000024398092</v>
      </c>
      <c r="CA580" s="142">
        <f t="shared" si="1409"/>
        <v>4038.4712110354708</v>
      </c>
      <c r="CB580" s="138">
        <f t="shared" si="1410"/>
        <v>4621.88</v>
      </c>
      <c r="CC580" s="143" t="str">
        <f t="shared" si="1411"/>
        <v xml:space="preserve"> </v>
      </c>
    </row>
    <row r="581" spans="1:81" s="137" customFormat="1" ht="12" customHeight="1">
      <c r="A581" s="358" t="s">
        <v>953</v>
      </c>
      <c r="B581" s="359"/>
      <c r="C581" s="359"/>
      <c r="D581" s="359"/>
      <c r="E581" s="359"/>
      <c r="F581" s="359"/>
      <c r="G581" s="359"/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  <c r="U581" s="359"/>
      <c r="V581" s="359"/>
      <c r="W581" s="359"/>
      <c r="X581" s="359"/>
      <c r="Y581" s="359"/>
      <c r="Z581" s="359"/>
      <c r="AA581" s="359"/>
      <c r="AB581" s="359"/>
      <c r="AC581" s="359"/>
      <c r="AD581" s="359"/>
      <c r="AE581" s="359"/>
      <c r="AF581" s="359"/>
      <c r="AG581" s="359"/>
      <c r="AH581" s="359"/>
      <c r="AI581" s="359"/>
      <c r="AJ581" s="359"/>
      <c r="AK581" s="359"/>
      <c r="AL581" s="434"/>
      <c r="AN581" s="138" t="e">
        <f>I581/#REF!</f>
        <v>#REF!</v>
      </c>
      <c r="AO581" s="138" t="e">
        <f t="shared" si="1384"/>
        <v>#DIV/0!</v>
      </c>
      <c r="AP581" s="138" t="e">
        <f t="shared" si="1385"/>
        <v>#DIV/0!</v>
      </c>
      <c r="AQ581" s="138" t="e">
        <f t="shared" si="1386"/>
        <v>#DIV/0!</v>
      </c>
      <c r="AR581" s="138" t="e">
        <f t="shared" si="1387"/>
        <v>#DIV/0!</v>
      </c>
      <c r="AS581" s="138" t="e">
        <f t="shared" si="1388"/>
        <v>#DIV/0!</v>
      </c>
      <c r="AT581" s="138" t="e">
        <f t="shared" si="1389"/>
        <v>#DIV/0!</v>
      </c>
      <c r="AU581" s="138" t="e">
        <f t="shared" si="1390"/>
        <v>#DIV/0!</v>
      </c>
      <c r="AV581" s="138" t="e">
        <f t="shared" si="1391"/>
        <v>#DIV/0!</v>
      </c>
      <c r="AW581" s="138" t="e">
        <f t="shared" si="1392"/>
        <v>#DIV/0!</v>
      </c>
      <c r="AX581" s="138" t="e">
        <f t="shared" si="1393"/>
        <v>#DIV/0!</v>
      </c>
      <c r="AY581" s="138" t="e">
        <f>AI581/#REF!</f>
        <v>#REF!</v>
      </c>
      <c r="AZ581" s="138">
        <v>730.08</v>
      </c>
      <c r="BA581" s="138">
        <v>2070.12</v>
      </c>
      <c r="BB581" s="138">
        <v>848.92</v>
      </c>
      <c r="BC581" s="138">
        <v>819.73</v>
      </c>
      <c r="BD581" s="138">
        <v>611.5</v>
      </c>
      <c r="BE581" s="138">
        <v>1080.04</v>
      </c>
      <c r="BF581" s="138">
        <v>2671800.0099999998</v>
      </c>
      <c r="BG581" s="138">
        <f t="shared" si="1394"/>
        <v>4422.8500000000004</v>
      </c>
      <c r="BH581" s="138">
        <v>8748.57</v>
      </c>
      <c r="BI581" s="138">
        <v>3389.61</v>
      </c>
      <c r="BJ581" s="138">
        <v>5995.76</v>
      </c>
      <c r="BK581" s="138">
        <v>548.62</v>
      </c>
      <c r="BL581" s="139" t="e">
        <f t="shared" si="1395"/>
        <v>#REF!</v>
      </c>
      <c r="BM581" s="139" t="e">
        <f t="shared" si="1396"/>
        <v>#DIV/0!</v>
      </c>
      <c r="BN581" s="139" t="e">
        <f t="shared" si="1397"/>
        <v>#DIV/0!</v>
      </c>
      <c r="BO581" s="139" t="e">
        <f t="shared" si="1398"/>
        <v>#DIV/0!</v>
      </c>
      <c r="BP581" s="139" t="e">
        <f t="shared" si="1399"/>
        <v>#DIV/0!</v>
      </c>
      <c r="BQ581" s="139" t="e">
        <f t="shared" si="1400"/>
        <v>#DIV/0!</v>
      </c>
      <c r="BR581" s="139" t="e">
        <f t="shared" si="1401"/>
        <v>#DIV/0!</v>
      </c>
      <c r="BS581" s="139" t="e">
        <f t="shared" si="1402"/>
        <v>#DIV/0!</v>
      </c>
      <c r="BT581" s="139" t="e">
        <f t="shared" si="1403"/>
        <v>#DIV/0!</v>
      </c>
      <c r="BU581" s="139" t="e">
        <f t="shared" si="1404"/>
        <v>#DIV/0!</v>
      </c>
      <c r="BV581" s="139" t="e">
        <f t="shared" si="1405"/>
        <v>#DIV/0!</v>
      </c>
      <c r="BW581" s="139" t="e">
        <f t="shared" si="1406"/>
        <v>#REF!</v>
      </c>
      <c r="BY581" s="140" t="e">
        <f t="shared" si="1407"/>
        <v>#DIV/0!</v>
      </c>
      <c r="BZ581" s="141" t="e">
        <f t="shared" si="1408"/>
        <v>#DIV/0!</v>
      </c>
      <c r="CA581" s="142" t="e">
        <f t="shared" si="1409"/>
        <v>#DIV/0!</v>
      </c>
      <c r="CB581" s="138">
        <f t="shared" si="1410"/>
        <v>4621.88</v>
      </c>
      <c r="CC581" s="143" t="e">
        <f t="shared" si="1411"/>
        <v>#DIV/0!</v>
      </c>
    </row>
    <row r="582" spans="1:81" s="137" customFormat="1" ht="12" customHeight="1">
      <c r="A582" s="401">
        <v>212</v>
      </c>
      <c r="B582" s="443" t="s">
        <v>874</v>
      </c>
      <c r="C582" s="356">
        <v>909.2</v>
      </c>
      <c r="D582" s="370"/>
      <c r="E582" s="356"/>
      <c r="F582" s="356"/>
      <c r="G582" s="362">
        <f>ROUND(H582+U582+X582+Z582+AB582+AD582+AF582+AH582+AI582+AJ582+AK582+AL582,2)</f>
        <v>2625006.2799999998</v>
      </c>
      <c r="H582" s="356">
        <f>I582+K582+M582+O582+Q582+S582</f>
        <v>0</v>
      </c>
      <c r="I582" s="365">
        <v>0</v>
      </c>
      <c r="J582" s="365">
        <v>0</v>
      </c>
      <c r="K582" s="365">
        <v>0</v>
      </c>
      <c r="L582" s="365">
        <v>0</v>
      </c>
      <c r="M582" s="365">
        <v>0</v>
      </c>
      <c r="N582" s="356">
        <v>0</v>
      </c>
      <c r="O582" s="356">
        <v>0</v>
      </c>
      <c r="P582" s="356">
        <v>0</v>
      </c>
      <c r="Q582" s="356">
        <v>0</v>
      </c>
      <c r="R582" s="356">
        <v>0</v>
      </c>
      <c r="S582" s="356">
        <v>0</v>
      </c>
      <c r="T582" s="366">
        <v>0</v>
      </c>
      <c r="U582" s="356">
        <v>0</v>
      </c>
      <c r="V582" s="356" t="s">
        <v>112</v>
      </c>
      <c r="W582" s="177">
        <v>650</v>
      </c>
      <c r="X582" s="356">
        <f t="shared" ref="X582:X584" si="1422">ROUND(IF(V582="СК",3856.74,3886.86)*W582,2)</f>
        <v>2506881</v>
      </c>
      <c r="Y582" s="177">
        <v>0</v>
      </c>
      <c r="Z582" s="177">
        <v>0</v>
      </c>
      <c r="AA582" s="177">
        <v>0</v>
      </c>
      <c r="AB582" s="177">
        <v>0</v>
      </c>
      <c r="AC582" s="177">
        <v>0</v>
      </c>
      <c r="AD582" s="177">
        <v>0</v>
      </c>
      <c r="AE582" s="177">
        <v>0</v>
      </c>
      <c r="AF582" s="177">
        <v>0</v>
      </c>
      <c r="AG582" s="177">
        <v>0</v>
      </c>
      <c r="AH582" s="177">
        <v>0</v>
      </c>
      <c r="AI582" s="177">
        <v>0</v>
      </c>
      <c r="AJ582" s="177">
        <f t="shared" ref="AJ582:AJ584" si="1423">ROUND(X582/95.5*3,2)</f>
        <v>78750.19</v>
      </c>
      <c r="AK582" s="177">
        <f t="shared" ref="AK582:AK584" si="1424">ROUND(X582/95.5*1.5,2)</f>
        <v>39375.089999999997</v>
      </c>
      <c r="AL582" s="177">
        <v>0</v>
      </c>
      <c r="AN582" s="138" t="e">
        <f>I582/#REF!</f>
        <v>#REF!</v>
      </c>
      <c r="AO582" s="138" t="e">
        <f t="shared" si="1384"/>
        <v>#DIV/0!</v>
      </c>
      <c r="AP582" s="138" t="e">
        <f t="shared" si="1385"/>
        <v>#DIV/0!</v>
      </c>
      <c r="AQ582" s="138" t="e">
        <f t="shared" si="1386"/>
        <v>#DIV/0!</v>
      </c>
      <c r="AR582" s="138" t="e">
        <f t="shared" si="1387"/>
        <v>#DIV/0!</v>
      </c>
      <c r="AS582" s="138" t="e">
        <f t="shared" si="1388"/>
        <v>#DIV/0!</v>
      </c>
      <c r="AT582" s="138" t="e">
        <f t="shared" si="1389"/>
        <v>#DIV/0!</v>
      </c>
      <c r="AU582" s="138">
        <f t="shared" si="1390"/>
        <v>3856.74</v>
      </c>
      <c r="AV582" s="138" t="e">
        <f t="shared" si="1391"/>
        <v>#DIV/0!</v>
      </c>
      <c r="AW582" s="138" t="e">
        <f t="shared" si="1392"/>
        <v>#DIV/0!</v>
      </c>
      <c r="AX582" s="138" t="e">
        <f t="shared" si="1393"/>
        <v>#DIV/0!</v>
      </c>
      <c r="AY582" s="138" t="e">
        <f>AI582/#REF!</f>
        <v>#REF!</v>
      </c>
      <c r="AZ582" s="138">
        <v>730.08</v>
      </c>
      <c r="BA582" s="138">
        <v>2070.12</v>
      </c>
      <c r="BB582" s="138">
        <v>848.92</v>
      </c>
      <c r="BC582" s="138">
        <v>819.73</v>
      </c>
      <c r="BD582" s="138">
        <v>611.5</v>
      </c>
      <c r="BE582" s="138">
        <v>1080.04</v>
      </c>
      <c r="BF582" s="138">
        <v>2671800.0099999998</v>
      </c>
      <c r="BG582" s="138">
        <f t="shared" si="1394"/>
        <v>4422.8500000000004</v>
      </c>
      <c r="BH582" s="138">
        <v>8748.57</v>
      </c>
      <c r="BI582" s="138">
        <v>3389.61</v>
      </c>
      <c r="BJ582" s="138">
        <v>5995.76</v>
      </c>
      <c r="BK582" s="138">
        <v>548.62</v>
      </c>
      <c r="BL582" s="139" t="e">
        <f t="shared" si="1395"/>
        <v>#REF!</v>
      </c>
      <c r="BM582" s="139" t="e">
        <f t="shared" si="1396"/>
        <v>#DIV/0!</v>
      </c>
      <c r="BN582" s="139" t="e">
        <f t="shared" si="1397"/>
        <v>#DIV/0!</v>
      </c>
      <c r="BO582" s="139" t="e">
        <f t="shared" si="1398"/>
        <v>#DIV/0!</v>
      </c>
      <c r="BP582" s="139" t="e">
        <f t="shared" si="1399"/>
        <v>#DIV/0!</v>
      </c>
      <c r="BQ582" s="139" t="e">
        <f t="shared" si="1400"/>
        <v>#DIV/0!</v>
      </c>
      <c r="BR582" s="139" t="e">
        <f t="shared" si="1401"/>
        <v>#DIV/0!</v>
      </c>
      <c r="BS582" s="139" t="str">
        <f t="shared" si="1402"/>
        <v xml:space="preserve"> </v>
      </c>
      <c r="BT582" s="139" t="e">
        <f t="shared" si="1403"/>
        <v>#DIV/0!</v>
      </c>
      <c r="BU582" s="139" t="e">
        <f t="shared" si="1404"/>
        <v>#DIV/0!</v>
      </c>
      <c r="BV582" s="139" t="e">
        <f t="shared" si="1405"/>
        <v>#DIV/0!</v>
      </c>
      <c r="BW582" s="139" t="e">
        <f t="shared" si="1406"/>
        <v>#REF!</v>
      </c>
      <c r="BY582" s="140">
        <f t="shared" si="1407"/>
        <v>3.0000000609522357</v>
      </c>
      <c r="BZ582" s="141">
        <f t="shared" si="1408"/>
        <v>1.4999998400003827</v>
      </c>
      <c r="CA582" s="142">
        <f t="shared" si="1409"/>
        <v>4038.4711999999995</v>
      </c>
      <c r="CB582" s="138">
        <f t="shared" si="1410"/>
        <v>4621.88</v>
      </c>
      <c r="CC582" s="143" t="str">
        <f t="shared" si="1411"/>
        <v xml:space="preserve"> </v>
      </c>
    </row>
    <row r="583" spans="1:81" s="137" customFormat="1" ht="12" customHeight="1">
      <c r="A583" s="401">
        <v>213</v>
      </c>
      <c r="B583" s="443" t="s">
        <v>875</v>
      </c>
      <c r="C583" s="356"/>
      <c r="D583" s="370"/>
      <c r="E583" s="356"/>
      <c r="F583" s="356"/>
      <c r="G583" s="362">
        <f>ROUND(H583+U583+X583+Z583+AB583+AD583+AF583+AH583+AI583+AJ583+AK583+AL583,2)</f>
        <v>2826929.85</v>
      </c>
      <c r="H583" s="356">
        <f>I583+K583+M583+O583+Q583+S583</f>
        <v>0</v>
      </c>
      <c r="I583" s="365">
        <v>0</v>
      </c>
      <c r="J583" s="365">
        <v>0</v>
      </c>
      <c r="K583" s="365">
        <v>0</v>
      </c>
      <c r="L583" s="365">
        <v>0</v>
      </c>
      <c r="M583" s="365">
        <v>0</v>
      </c>
      <c r="N583" s="356">
        <v>0</v>
      </c>
      <c r="O583" s="356">
        <v>0</v>
      </c>
      <c r="P583" s="356">
        <v>0</v>
      </c>
      <c r="Q583" s="356">
        <v>0</v>
      </c>
      <c r="R583" s="356">
        <v>0</v>
      </c>
      <c r="S583" s="356">
        <v>0</v>
      </c>
      <c r="T583" s="366">
        <v>0</v>
      </c>
      <c r="U583" s="356">
        <v>0</v>
      </c>
      <c r="V583" s="356" t="s">
        <v>112</v>
      </c>
      <c r="W583" s="177">
        <v>700</v>
      </c>
      <c r="X583" s="356">
        <f t="shared" si="1422"/>
        <v>2699718</v>
      </c>
      <c r="Y583" s="177">
        <v>0</v>
      </c>
      <c r="Z583" s="177">
        <v>0</v>
      </c>
      <c r="AA583" s="177">
        <v>0</v>
      </c>
      <c r="AB583" s="177">
        <v>0</v>
      </c>
      <c r="AC583" s="177">
        <v>0</v>
      </c>
      <c r="AD583" s="177">
        <v>0</v>
      </c>
      <c r="AE583" s="177">
        <v>0</v>
      </c>
      <c r="AF583" s="177">
        <v>0</v>
      </c>
      <c r="AG583" s="177">
        <v>0</v>
      </c>
      <c r="AH583" s="177">
        <v>0</v>
      </c>
      <c r="AI583" s="177">
        <v>0</v>
      </c>
      <c r="AJ583" s="177">
        <f t="shared" si="1423"/>
        <v>84807.9</v>
      </c>
      <c r="AK583" s="177">
        <f t="shared" si="1424"/>
        <v>42403.95</v>
      </c>
      <c r="AL583" s="177">
        <v>0</v>
      </c>
      <c r="AN583" s="138"/>
      <c r="AO583" s="138"/>
      <c r="AP583" s="138"/>
      <c r="AQ583" s="138"/>
      <c r="AR583" s="138"/>
      <c r="AS583" s="138"/>
      <c r="AT583" s="138"/>
      <c r="AU583" s="138"/>
      <c r="AV583" s="138"/>
      <c r="AW583" s="138"/>
      <c r="AX583" s="138"/>
      <c r="AY583" s="138"/>
      <c r="AZ583" s="138"/>
      <c r="BA583" s="138"/>
      <c r="BB583" s="138"/>
      <c r="BC583" s="138"/>
      <c r="BD583" s="138"/>
      <c r="BE583" s="138"/>
      <c r="BF583" s="138"/>
      <c r="BG583" s="138"/>
      <c r="BH583" s="138"/>
      <c r="BI583" s="138"/>
      <c r="BJ583" s="138"/>
      <c r="BK583" s="138"/>
      <c r="BL583" s="139"/>
      <c r="BM583" s="139"/>
      <c r="BN583" s="139"/>
      <c r="BO583" s="139"/>
      <c r="BP583" s="139"/>
      <c r="BQ583" s="139"/>
      <c r="BR583" s="139"/>
      <c r="BS583" s="139"/>
      <c r="BT583" s="139"/>
      <c r="BU583" s="139"/>
      <c r="BV583" s="139"/>
      <c r="BW583" s="139"/>
      <c r="BY583" s="140"/>
      <c r="BZ583" s="141"/>
      <c r="CA583" s="142"/>
      <c r="CB583" s="138"/>
      <c r="CC583" s="143"/>
    </row>
    <row r="584" spans="1:81" s="137" customFormat="1" ht="12" customHeight="1">
      <c r="A584" s="401">
        <v>214</v>
      </c>
      <c r="B584" s="443" t="s">
        <v>877</v>
      </c>
      <c r="C584" s="356">
        <f>444.5+117.9</f>
        <v>562.4</v>
      </c>
      <c r="D584" s="370"/>
      <c r="E584" s="356"/>
      <c r="F584" s="356"/>
      <c r="G584" s="362">
        <f>ROUND(H584+U584+X584+Z584+AB584+AD584+AF584+AH584+AI584+AJ584+AK584+AL584,2)</f>
        <v>2625006.2799999998</v>
      </c>
      <c r="H584" s="356">
        <f>I584+K584+M584+O584+Q584+S584</f>
        <v>0</v>
      </c>
      <c r="I584" s="365">
        <v>0</v>
      </c>
      <c r="J584" s="365">
        <v>0</v>
      </c>
      <c r="K584" s="365">
        <v>0</v>
      </c>
      <c r="L584" s="365">
        <v>0</v>
      </c>
      <c r="M584" s="365">
        <v>0</v>
      </c>
      <c r="N584" s="356">
        <v>0</v>
      </c>
      <c r="O584" s="356">
        <v>0</v>
      </c>
      <c r="P584" s="356">
        <v>0</v>
      </c>
      <c r="Q584" s="356">
        <v>0</v>
      </c>
      <c r="R584" s="356">
        <v>0</v>
      </c>
      <c r="S584" s="356">
        <v>0</v>
      </c>
      <c r="T584" s="366">
        <v>0</v>
      </c>
      <c r="U584" s="356">
        <v>0</v>
      </c>
      <c r="V584" s="356" t="s">
        <v>112</v>
      </c>
      <c r="W584" s="177">
        <v>650</v>
      </c>
      <c r="X584" s="356">
        <f t="shared" si="1422"/>
        <v>2506881</v>
      </c>
      <c r="Y584" s="177">
        <v>0</v>
      </c>
      <c r="Z584" s="177">
        <v>0</v>
      </c>
      <c r="AA584" s="177">
        <v>0</v>
      </c>
      <c r="AB584" s="177">
        <v>0</v>
      </c>
      <c r="AC584" s="177">
        <v>0</v>
      </c>
      <c r="AD584" s="177">
        <v>0</v>
      </c>
      <c r="AE584" s="177">
        <v>0</v>
      </c>
      <c r="AF584" s="177">
        <v>0</v>
      </c>
      <c r="AG584" s="177">
        <v>0</v>
      </c>
      <c r="AH584" s="177">
        <v>0</v>
      </c>
      <c r="AI584" s="177">
        <v>0</v>
      </c>
      <c r="AJ584" s="177">
        <f t="shared" si="1423"/>
        <v>78750.19</v>
      </c>
      <c r="AK584" s="177">
        <f t="shared" si="1424"/>
        <v>39375.089999999997</v>
      </c>
      <c r="AL584" s="177">
        <v>0</v>
      </c>
      <c r="AN584" s="138" t="e">
        <f>I584/#REF!</f>
        <v>#REF!</v>
      </c>
      <c r="AO584" s="138" t="e">
        <f>K584/J584</f>
        <v>#DIV/0!</v>
      </c>
      <c r="AP584" s="138" t="e">
        <f>M584/L584</f>
        <v>#DIV/0!</v>
      </c>
      <c r="AQ584" s="138" t="e">
        <f>O584/N584</f>
        <v>#DIV/0!</v>
      </c>
      <c r="AR584" s="138" t="e">
        <f>Q584/P584</f>
        <v>#DIV/0!</v>
      </c>
      <c r="AS584" s="138" t="e">
        <f>S584/R584</f>
        <v>#DIV/0!</v>
      </c>
      <c r="AT584" s="138" t="e">
        <f>U584/T584</f>
        <v>#DIV/0!</v>
      </c>
      <c r="AU584" s="138">
        <f>X584/W584</f>
        <v>3856.74</v>
      </c>
      <c r="AV584" s="138" t="e">
        <f>Z584/Y584</f>
        <v>#DIV/0!</v>
      </c>
      <c r="AW584" s="138" t="e">
        <f>AB584/AA584</f>
        <v>#DIV/0!</v>
      </c>
      <c r="AX584" s="138" t="e">
        <f>AH584/AG584</f>
        <v>#DIV/0!</v>
      </c>
      <c r="AY584" s="138" t="e">
        <f>AI584/#REF!</f>
        <v>#REF!</v>
      </c>
      <c r="AZ584" s="138">
        <v>730.08</v>
      </c>
      <c r="BA584" s="138">
        <v>2070.12</v>
      </c>
      <c r="BB584" s="138">
        <v>848.92</v>
      </c>
      <c r="BC584" s="138">
        <v>819.73</v>
      </c>
      <c r="BD584" s="138">
        <v>611.5</v>
      </c>
      <c r="BE584" s="138">
        <v>1080.04</v>
      </c>
      <c r="BF584" s="138">
        <v>2671800.0099999998</v>
      </c>
      <c r="BG584" s="138">
        <f>IF(V584="ПК",4607.6,4422.85)</f>
        <v>4422.8500000000004</v>
      </c>
      <c r="BH584" s="138">
        <v>8748.57</v>
      </c>
      <c r="BI584" s="138">
        <v>3389.61</v>
      </c>
      <c r="BJ584" s="138">
        <v>5995.76</v>
      </c>
      <c r="BK584" s="138">
        <v>548.62</v>
      </c>
      <c r="BL584" s="139" t="e">
        <f t="shared" ref="BL584:BW585" si="1425">IF(AN584&gt;AZ584, "+", " ")</f>
        <v>#REF!</v>
      </c>
      <c r="BM584" s="139" t="e">
        <f t="shared" si="1425"/>
        <v>#DIV/0!</v>
      </c>
      <c r="BN584" s="139" t="e">
        <f t="shared" si="1425"/>
        <v>#DIV/0!</v>
      </c>
      <c r="BO584" s="139" t="e">
        <f t="shared" si="1425"/>
        <v>#DIV/0!</v>
      </c>
      <c r="BP584" s="139" t="e">
        <f t="shared" si="1425"/>
        <v>#DIV/0!</v>
      </c>
      <c r="BQ584" s="139" t="e">
        <f t="shared" si="1425"/>
        <v>#DIV/0!</v>
      </c>
      <c r="BR584" s="139" t="e">
        <f t="shared" si="1425"/>
        <v>#DIV/0!</v>
      </c>
      <c r="BS584" s="139" t="str">
        <f t="shared" si="1425"/>
        <v xml:space="preserve"> </v>
      </c>
      <c r="BT584" s="139" t="e">
        <f t="shared" si="1425"/>
        <v>#DIV/0!</v>
      </c>
      <c r="BU584" s="139" t="e">
        <f t="shared" si="1425"/>
        <v>#DIV/0!</v>
      </c>
      <c r="BV584" s="139" t="e">
        <f t="shared" si="1425"/>
        <v>#DIV/0!</v>
      </c>
      <c r="BW584" s="139" t="e">
        <f t="shared" si="1425"/>
        <v>#REF!</v>
      </c>
      <c r="BY584" s="140">
        <f>AJ584/G584*100</f>
        <v>3.0000000609522357</v>
      </c>
      <c r="BZ584" s="141">
        <f>AK584/G584*100</f>
        <v>1.4999998400003827</v>
      </c>
      <c r="CA584" s="142">
        <f>G584/W584</f>
        <v>4038.4711999999995</v>
      </c>
      <c r="CB584" s="138">
        <f>IF(V584="ПК",4814.95,4621.88)</f>
        <v>4621.88</v>
      </c>
      <c r="CC584" s="143" t="str">
        <f>IF(CA584&gt;CB584, "+", " ")</f>
        <v xml:space="preserve"> </v>
      </c>
    </row>
    <row r="585" spans="1:81" s="137" customFormat="1" ht="33.75" customHeight="1">
      <c r="A585" s="374" t="s">
        <v>954</v>
      </c>
      <c r="B585" s="374"/>
      <c r="C585" s="356">
        <f>SUM(C582:C584)</f>
        <v>1471.6</v>
      </c>
      <c r="D585" s="413"/>
      <c r="E585" s="369"/>
      <c r="F585" s="369"/>
      <c r="G585" s="356">
        <f>ROUND(SUM(G582:G584),2)</f>
        <v>8076942.4100000001</v>
      </c>
      <c r="H585" s="356">
        <f t="shared" ref="H585:U585" si="1426">SUM(H582:H584)</f>
        <v>0</v>
      </c>
      <c r="I585" s="356">
        <f t="shared" si="1426"/>
        <v>0</v>
      </c>
      <c r="J585" s="356">
        <f t="shared" si="1426"/>
        <v>0</v>
      </c>
      <c r="K585" s="356">
        <f t="shared" si="1426"/>
        <v>0</v>
      </c>
      <c r="L585" s="356">
        <f t="shared" si="1426"/>
        <v>0</v>
      </c>
      <c r="M585" s="356">
        <f t="shared" si="1426"/>
        <v>0</v>
      </c>
      <c r="N585" s="356">
        <f t="shared" si="1426"/>
        <v>0</v>
      </c>
      <c r="O585" s="356">
        <f t="shared" si="1426"/>
        <v>0</v>
      </c>
      <c r="P585" s="356">
        <f t="shared" si="1426"/>
        <v>0</v>
      </c>
      <c r="Q585" s="356">
        <f t="shared" si="1426"/>
        <v>0</v>
      </c>
      <c r="R585" s="356">
        <f t="shared" si="1426"/>
        <v>0</v>
      </c>
      <c r="S585" s="356">
        <f t="shared" si="1426"/>
        <v>0</v>
      </c>
      <c r="T585" s="366">
        <f t="shared" si="1426"/>
        <v>0</v>
      </c>
      <c r="U585" s="356">
        <f t="shared" si="1426"/>
        <v>0</v>
      </c>
      <c r="V585" s="369" t="s">
        <v>68</v>
      </c>
      <c r="W585" s="356">
        <f>SUM(W582:W584)</f>
        <v>2000</v>
      </c>
      <c r="X585" s="356">
        <f>SUM(X582:X584)</f>
        <v>7713480</v>
      </c>
      <c r="Y585" s="356">
        <f t="shared" ref="Y585:AL585" si="1427">SUM(Y582:Y584)</f>
        <v>0</v>
      </c>
      <c r="Z585" s="356">
        <f t="shared" si="1427"/>
        <v>0</v>
      </c>
      <c r="AA585" s="356">
        <f t="shared" si="1427"/>
        <v>0</v>
      </c>
      <c r="AB585" s="356">
        <f t="shared" si="1427"/>
        <v>0</v>
      </c>
      <c r="AC585" s="356">
        <f t="shared" si="1427"/>
        <v>0</v>
      </c>
      <c r="AD585" s="356">
        <f t="shared" si="1427"/>
        <v>0</v>
      </c>
      <c r="AE585" s="356">
        <f t="shared" si="1427"/>
        <v>0</v>
      </c>
      <c r="AF585" s="356">
        <f t="shared" si="1427"/>
        <v>0</v>
      </c>
      <c r="AG585" s="356">
        <f t="shared" si="1427"/>
        <v>0</v>
      </c>
      <c r="AH585" s="356">
        <f t="shared" si="1427"/>
        <v>0</v>
      </c>
      <c r="AI585" s="356">
        <f t="shared" si="1427"/>
        <v>0</v>
      </c>
      <c r="AJ585" s="356">
        <f t="shared" si="1427"/>
        <v>242308.28</v>
      </c>
      <c r="AK585" s="356">
        <f t="shared" si="1427"/>
        <v>121154.12999999999</v>
      </c>
      <c r="AL585" s="356">
        <f t="shared" si="1427"/>
        <v>0</v>
      </c>
      <c r="AN585" s="138" t="e">
        <f>I585/#REF!</f>
        <v>#REF!</v>
      </c>
      <c r="AO585" s="138" t="e">
        <f>K585/J585</f>
        <v>#DIV/0!</v>
      </c>
      <c r="AP585" s="138" t="e">
        <f>M585/L585</f>
        <v>#DIV/0!</v>
      </c>
      <c r="AQ585" s="138" t="e">
        <f>O585/N585</f>
        <v>#DIV/0!</v>
      </c>
      <c r="AR585" s="138" t="e">
        <f>Q585/P585</f>
        <v>#DIV/0!</v>
      </c>
      <c r="AS585" s="138" t="e">
        <f>S585/R585</f>
        <v>#DIV/0!</v>
      </c>
      <c r="AT585" s="138" t="e">
        <f>U585/T585</f>
        <v>#DIV/0!</v>
      </c>
      <c r="AU585" s="138">
        <f>X585/W585</f>
        <v>3856.74</v>
      </c>
      <c r="AV585" s="138" t="e">
        <f>Z585/Y585</f>
        <v>#DIV/0!</v>
      </c>
      <c r="AW585" s="138" t="e">
        <f>AB585/AA585</f>
        <v>#DIV/0!</v>
      </c>
      <c r="AX585" s="138" t="e">
        <f>AH585/AG585</f>
        <v>#DIV/0!</v>
      </c>
      <c r="AY585" s="138" t="e">
        <f>AI585/#REF!</f>
        <v>#REF!</v>
      </c>
      <c r="AZ585" s="138">
        <v>730.08</v>
      </c>
      <c r="BA585" s="138">
        <v>2070.12</v>
      </c>
      <c r="BB585" s="138">
        <v>848.92</v>
      </c>
      <c r="BC585" s="138">
        <v>819.73</v>
      </c>
      <c r="BD585" s="138">
        <v>611.5</v>
      </c>
      <c r="BE585" s="138">
        <v>1080.04</v>
      </c>
      <c r="BF585" s="138">
        <v>2671800.0099999998</v>
      </c>
      <c r="BG585" s="138">
        <f>IF(V585="ПК",4607.6,4422.85)</f>
        <v>4422.8500000000004</v>
      </c>
      <c r="BH585" s="138">
        <v>8748.57</v>
      </c>
      <c r="BI585" s="138">
        <v>3389.61</v>
      </c>
      <c r="BJ585" s="138">
        <v>5995.76</v>
      </c>
      <c r="BK585" s="138">
        <v>548.62</v>
      </c>
      <c r="BL585" s="139" t="e">
        <f t="shared" si="1425"/>
        <v>#REF!</v>
      </c>
      <c r="BM585" s="139" t="e">
        <f t="shared" si="1425"/>
        <v>#DIV/0!</v>
      </c>
      <c r="BN585" s="139" t="e">
        <f t="shared" si="1425"/>
        <v>#DIV/0!</v>
      </c>
      <c r="BO585" s="139" t="e">
        <f t="shared" si="1425"/>
        <v>#DIV/0!</v>
      </c>
      <c r="BP585" s="139" t="e">
        <f t="shared" si="1425"/>
        <v>#DIV/0!</v>
      </c>
      <c r="BQ585" s="139" t="e">
        <f t="shared" si="1425"/>
        <v>#DIV/0!</v>
      </c>
      <c r="BR585" s="139" t="e">
        <f t="shared" si="1425"/>
        <v>#DIV/0!</v>
      </c>
      <c r="BS585" s="139" t="str">
        <f t="shared" si="1425"/>
        <v xml:space="preserve"> </v>
      </c>
      <c r="BT585" s="139" t="e">
        <f t="shared" si="1425"/>
        <v>#DIV/0!</v>
      </c>
      <c r="BU585" s="139" t="e">
        <f t="shared" si="1425"/>
        <v>#DIV/0!</v>
      </c>
      <c r="BV585" s="139" t="e">
        <f t="shared" si="1425"/>
        <v>#DIV/0!</v>
      </c>
      <c r="BW585" s="139" t="e">
        <f t="shared" si="1425"/>
        <v>#REF!</v>
      </c>
      <c r="BY585" s="140">
        <f>AJ585/G585*100</f>
        <v>3.000000095333105</v>
      </c>
      <c r="BZ585" s="141">
        <f>AK585/G585*100</f>
        <v>1.4999999238573249</v>
      </c>
      <c r="CA585" s="142">
        <f>G585/W585</f>
        <v>4038.4712050000003</v>
      </c>
      <c r="CB585" s="138">
        <f>IF(V585="ПК",4814.95,4621.88)</f>
        <v>4621.88</v>
      </c>
      <c r="CC585" s="143" t="str">
        <f>IF(CA585&gt;CB585, "+", " ")</f>
        <v xml:space="preserve"> </v>
      </c>
    </row>
    <row r="586" spans="1:81" s="137" customFormat="1" ht="12" customHeight="1">
      <c r="A586" s="444" t="s">
        <v>69</v>
      </c>
      <c r="B586" s="444"/>
      <c r="C586" s="444"/>
      <c r="D586" s="444"/>
      <c r="E586" s="444"/>
      <c r="F586" s="444"/>
      <c r="G586" s="444"/>
      <c r="H586" s="444"/>
      <c r="I586" s="444"/>
      <c r="J586" s="444"/>
      <c r="K586" s="444"/>
      <c r="L586" s="444"/>
      <c r="M586" s="444"/>
      <c r="N586" s="444"/>
      <c r="O586" s="444"/>
      <c r="P586" s="444"/>
      <c r="Q586" s="444"/>
      <c r="R586" s="444"/>
      <c r="S586" s="444"/>
      <c r="T586" s="444"/>
      <c r="U586" s="444"/>
      <c r="V586" s="444"/>
      <c r="W586" s="444"/>
      <c r="X586" s="444"/>
      <c r="Y586" s="444"/>
      <c r="Z586" s="444"/>
      <c r="AA586" s="444"/>
      <c r="AB586" s="444"/>
      <c r="AC586" s="444"/>
      <c r="AD586" s="444"/>
      <c r="AE586" s="444"/>
      <c r="AF586" s="444"/>
      <c r="AG586" s="444"/>
      <c r="AH586" s="444"/>
      <c r="AI586" s="444"/>
      <c r="AJ586" s="444"/>
      <c r="AK586" s="444"/>
      <c r="AL586" s="445"/>
      <c r="AN586" s="138"/>
      <c r="AO586" s="138"/>
      <c r="AP586" s="138"/>
      <c r="AQ586" s="138"/>
      <c r="AR586" s="138"/>
      <c r="AS586" s="138"/>
      <c r="AT586" s="138"/>
      <c r="AU586" s="138"/>
      <c r="AV586" s="138"/>
      <c r="AW586" s="138"/>
      <c r="AX586" s="138"/>
      <c r="AY586" s="138"/>
      <c r="AZ586" s="138"/>
      <c r="BA586" s="138"/>
      <c r="BB586" s="138"/>
      <c r="BC586" s="138"/>
      <c r="BD586" s="138"/>
      <c r="BE586" s="138"/>
      <c r="BF586" s="138"/>
      <c r="BG586" s="138"/>
      <c r="BH586" s="138"/>
      <c r="BI586" s="138"/>
      <c r="BJ586" s="138"/>
      <c r="BK586" s="138"/>
      <c r="BL586" s="139"/>
      <c r="BM586" s="139"/>
      <c r="BN586" s="139"/>
      <c r="BO586" s="139"/>
      <c r="BP586" s="139"/>
      <c r="BQ586" s="139"/>
      <c r="BR586" s="139"/>
      <c r="BS586" s="139"/>
      <c r="BT586" s="139"/>
      <c r="BU586" s="139"/>
      <c r="BV586" s="139"/>
      <c r="BW586" s="139"/>
      <c r="BY586" s="140"/>
      <c r="BZ586" s="141"/>
      <c r="CA586" s="142"/>
      <c r="CB586" s="138"/>
      <c r="CC586" s="143"/>
    </row>
    <row r="587" spans="1:81" s="137" customFormat="1" ht="12" customHeight="1">
      <c r="A587" s="401">
        <v>215</v>
      </c>
      <c r="B587" s="443" t="s">
        <v>884</v>
      </c>
      <c r="C587" s="425"/>
      <c r="D587" s="426"/>
      <c r="E587" s="425"/>
      <c r="F587" s="425"/>
      <c r="G587" s="362">
        <f>ROUND(H587+U587+X587+Z587+AB587+AD587+AF587+AH587+AI587+AJ587+AK587+AL587,2)</f>
        <v>1324618.56</v>
      </c>
      <c r="H587" s="356">
        <f>I587+K587+M587+O587+Q587+S587</f>
        <v>0</v>
      </c>
      <c r="I587" s="365">
        <v>0</v>
      </c>
      <c r="J587" s="365">
        <v>0</v>
      </c>
      <c r="K587" s="365">
        <v>0</v>
      </c>
      <c r="L587" s="365">
        <v>0</v>
      </c>
      <c r="M587" s="365">
        <v>0</v>
      </c>
      <c r="N587" s="356">
        <v>0</v>
      </c>
      <c r="O587" s="356">
        <v>0</v>
      </c>
      <c r="P587" s="356">
        <v>0</v>
      </c>
      <c r="Q587" s="356">
        <v>0</v>
      </c>
      <c r="R587" s="356">
        <v>0</v>
      </c>
      <c r="S587" s="356">
        <v>0</v>
      </c>
      <c r="T587" s="366">
        <v>0</v>
      </c>
      <c r="U587" s="356">
        <v>0</v>
      </c>
      <c r="V587" s="425" t="s">
        <v>112</v>
      </c>
      <c r="W587" s="439">
        <v>328</v>
      </c>
      <c r="X587" s="356">
        <f t="shared" ref="X587" si="1428">ROUND(IF(V587="СК",3856.74,3886.86)*W587,2)</f>
        <v>1265010.72</v>
      </c>
      <c r="Y587" s="177">
        <v>0</v>
      </c>
      <c r="Z587" s="177">
        <v>0</v>
      </c>
      <c r="AA587" s="177">
        <v>0</v>
      </c>
      <c r="AB587" s="177">
        <v>0</v>
      </c>
      <c r="AC587" s="177">
        <v>0</v>
      </c>
      <c r="AD587" s="177">
        <v>0</v>
      </c>
      <c r="AE587" s="177">
        <v>0</v>
      </c>
      <c r="AF587" s="177">
        <v>0</v>
      </c>
      <c r="AG587" s="177">
        <v>0</v>
      </c>
      <c r="AH587" s="177">
        <v>0</v>
      </c>
      <c r="AI587" s="177">
        <v>0</v>
      </c>
      <c r="AJ587" s="177">
        <f t="shared" ref="AJ587" si="1429">ROUND(X587/95.5*3,2)</f>
        <v>39738.559999999998</v>
      </c>
      <c r="AK587" s="177">
        <f t="shared" ref="AK587" si="1430">ROUND(X587/95.5*1.5,2)</f>
        <v>19869.28</v>
      </c>
      <c r="AL587" s="445">
        <v>0</v>
      </c>
      <c r="AN587" s="138"/>
      <c r="AO587" s="138"/>
      <c r="AP587" s="138"/>
      <c r="AQ587" s="138"/>
      <c r="AR587" s="138"/>
      <c r="AS587" s="138"/>
      <c r="AT587" s="138"/>
      <c r="AU587" s="138"/>
      <c r="AV587" s="138"/>
      <c r="AW587" s="138"/>
      <c r="AX587" s="138"/>
      <c r="AY587" s="138"/>
      <c r="AZ587" s="138"/>
      <c r="BA587" s="138"/>
      <c r="BB587" s="138"/>
      <c r="BC587" s="138"/>
      <c r="BD587" s="138"/>
      <c r="BE587" s="138"/>
      <c r="BF587" s="138"/>
      <c r="BG587" s="138"/>
      <c r="BH587" s="138"/>
      <c r="BI587" s="138"/>
      <c r="BJ587" s="138"/>
      <c r="BK587" s="138"/>
      <c r="BL587" s="139"/>
      <c r="BM587" s="139"/>
      <c r="BN587" s="139"/>
      <c r="BO587" s="139"/>
      <c r="BP587" s="139"/>
      <c r="BQ587" s="139"/>
      <c r="BR587" s="139"/>
      <c r="BS587" s="139"/>
      <c r="BT587" s="139"/>
      <c r="BU587" s="139"/>
      <c r="BV587" s="139"/>
      <c r="BW587" s="139"/>
      <c r="BY587" s="140"/>
      <c r="BZ587" s="141"/>
      <c r="CA587" s="142"/>
      <c r="CB587" s="138"/>
      <c r="CC587" s="143"/>
    </row>
    <row r="588" spans="1:81" s="137" customFormat="1" ht="43.5" customHeight="1">
      <c r="A588" s="424" t="s">
        <v>4</v>
      </c>
      <c r="B588" s="424"/>
      <c r="C588" s="425"/>
      <c r="D588" s="426"/>
      <c r="E588" s="425"/>
      <c r="F588" s="425"/>
      <c r="G588" s="425">
        <f>ROUND(SUM(G587:G587),2)</f>
        <v>1324618.56</v>
      </c>
      <c r="H588" s="425">
        <f t="shared" ref="H588:U588" si="1431">SUM(H587:H587)</f>
        <v>0</v>
      </c>
      <c r="I588" s="425">
        <f t="shared" si="1431"/>
        <v>0</v>
      </c>
      <c r="J588" s="425">
        <f t="shared" si="1431"/>
        <v>0</v>
      </c>
      <c r="K588" s="425">
        <f t="shared" si="1431"/>
        <v>0</v>
      </c>
      <c r="L588" s="425">
        <f t="shared" si="1431"/>
        <v>0</v>
      </c>
      <c r="M588" s="425">
        <f t="shared" si="1431"/>
        <v>0</v>
      </c>
      <c r="N588" s="425">
        <f t="shared" si="1431"/>
        <v>0</v>
      </c>
      <c r="O588" s="425">
        <f t="shared" si="1431"/>
        <v>0</v>
      </c>
      <c r="P588" s="425">
        <f t="shared" si="1431"/>
        <v>0</v>
      </c>
      <c r="Q588" s="425">
        <f t="shared" si="1431"/>
        <v>0</v>
      </c>
      <c r="R588" s="425">
        <f t="shared" si="1431"/>
        <v>0</v>
      </c>
      <c r="S588" s="425">
        <f t="shared" si="1431"/>
        <v>0</v>
      </c>
      <c r="T588" s="431">
        <f t="shared" si="1431"/>
        <v>0</v>
      </c>
      <c r="U588" s="425">
        <f t="shared" si="1431"/>
        <v>0</v>
      </c>
      <c r="V588" s="425" t="s">
        <v>68</v>
      </c>
      <c r="W588" s="425">
        <f t="shared" ref="W588:AL588" si="1432">SUM(W587:W587)</f>
        <v>328</v>
      </c>
      <c r="X588" s="425">
        <f t="shared" si="1432"/>
        <v>1265010.72</v>
      </c>
      <c r="Y588" s="425">
        <f t="shared" si="1432"/>
        <v>0</v>
      </c>
      <c r="Z588" s="425">
        <f t="shared" si="1432"/>
        <v>0</v>
      </c>
      <c r="AA588" s="425">
        <f t="shared" si="1432"/>
        <v>0</v>
      </c>
      <c r="AB588" s="425">
        <f t="shared" si="1432"/>
        <v>0</v>
      </c>
      <c r="AC588" s="425">
        <f t="shared" si="1432"/>
        <v>0</v>
      </c>
      <c r="AD588" s="425">
        <f t="shared" si="1432"/>
        <v>0</v>
      </c>
      <c r="AE588" s="425">
        <f t="shared" si="1432"/>
        <v>0</v>
      </c>
      <c r="AF588" s="425">
        <f t="shared" si="1432"/>
        <v>0</v>
      </c>
      <c r="AG588" s="425">
        <f t="shared" si="1432"/>
        <v>0</v>
      </c>
      <c r="AH588" s="425">
        <f t="shared" si="1432"/>
        <v>0</v>
      </c>
      <c r="AI588" s="425">
        <f t="shared" si="1432"/>
        <v>0</v>
      </c>
      <c r="AJ588" s="425">
        <f t="shared" si="1432"/>
        <v>39738.559999999998</v>
      </c>
      <c r="AK588" s="425">
        <f t="shared" si="1432"/>
        <v>19869.28</v>
      </c>
      <c r="AL588" s="425">
        <f t="shared" si="1432"/>
        <v>0</v>
      </c>
      <c r="AN588" s="138"/>
      <c r="AO588" s="138"/>
      <c r="AP588" s="138"/>
      <c r="AQ588" s="138"/>
      <c r="AR588" s="138"/>
      <c r="AS588" s="138"/>
      <c r="AT588" s="138"/>
      <c r="AU588" s="138"/>
      <c r="AV588" s="138"/>
      <c r="AW588" s="138"/>
      <c r="AX588" s="138"/>
      <c r="AY588" s="138"/>
      <c r="AZ588" s="138"/>
      <c r="BA588" s="138"/>
      <c r="BB588" s="138"/>
      <c r="BC588" s="138"/>
      <c r="BD588" s="138"/>
      <c r="BE588" s="138"/>
      <c r="BF588" s="138"/>
      <c r="BG588" s="138"/>
      <c r="BH588" s="138"/>
      <c r="BI588" s="138"/>
      <c r="BJ588" s="138"/>
      <c r="BK588" s="138"/>
      <c r="BL588" s="139"/>
      <c r="BM588" s="139"/>
      <c r="BN588" s="139"/>
      <c r="BO588" s="139"/>
      <c r="BP588" s="139"/>
      <c r="BQ588" s="139"/>
      <c r="BR588" s="139"/>
      <c r="BS588" s="139"/>
      <c r="BT588" s="139"/>
      <c r="BU588" s="139"/>
      <c r="BV588" s="139"/>
      <c r="BW588" s="139"/>
      <c r="BY588" s="140"/>
      <c r="BZ588" s="141"/>
      <c r="CA588" s="142"/>
      <c r="CB588" s="138"/>
      <c r="CC588" s="143"/>
    </row>
    <row r="589" spans="1:81" s="137" customFormat="1" ht="12" customHeight="1">
      <c r="A589" s="444" t="s">
        <v>995</v>
      </c>
      <c r="B589" s="444"/>
      <c r="C589" s="444"/>
      <c r="D589" s="444"/>
      <c r="E589" s="444"/>
      <c r="F589" s="444"/>
      <c r="G589" s="444"/>
      <c r="H589" s="444"/>
      <c r="I589" s="444"/>
      <c r="J589" s="444"/>
      <c r="K589" s="444"/>
      <c r="L589" s="444"/>
      <c r="M589" s="444"/>
      <c r="N589" s="444"/>
      <c r="O589" s="444"/>
      <c r="P589" s="444"/>
      <c r="Q589" s="444"/>
      <c r="R589" s="444"/>
      <c r="S589" s="444"/>
      <c r="T589" s="444"/>
      <c r="U589" s="444"/>
      <c r="V589" s="444"/>
      <c r="W589" s="444"/>
      <c r="X589" s="444"/>
      <c r="Y589" s="444"/>
      <c r="Z589" s="444"/>
      <c r="AA589" s="444"/>
      <c r="AB589" s="444"/>
      <c r="AC589" s="444"/>
      <c r="AD589" s="444"/>
      <c r="AE589" s="444"/>
      <c r="AF589" s="444"/>
      <c r="AG589" s="444"/>
      <c r="AH589" s="444"/>
      <c r="AI589" s="444"/>
      <c r="AJ589" s="444"/>
      <c r="AK589" s="444"/>
      <c r="AL589" s="445"/>
      <c r="AN589" s="138"/>
      <c r="AO589" s="138"/>
      <c r="AP589" s="138"/>
      <c r="AQ589" s="138"/>
      <c r="AR589" s="138"/>
      <c r="AS589" s="138"/>
      <c r="AT589" s="138"/>
      <c r="AU589" s="138"/>
      <c r="AV589" s="138"/>
      <c r="AW589" s="138"/>
      <c r="AX589" s="138"/>
      <c r="AY589" s="138"/>
      <c r="AZ589" s="138"/>
      <c r="BA589" s="138"/>
      <c r="BB589" s="138"/>
      <c r="BC589" s="138"/>
      <c r="BD589" s="138"/>
      <c r="BE589" s="138"/>
      <c r="BF589" s="138"/>
      <c r="BG589" s="138"/>
      <c r="BH589" s="138"/>
      <c r="BI589" s="138"/>
      <c r="BJ589" s="138"/>
      <c r="BK589" s="138"/>
      <c r="BL589" s="139"/>
      <c r="BM589" s="139"/>
      <c r="BN589" s="139"/>
      <c r="BO589" s="139"/>
      <c r="BP589" s="139"/>
      <c r="BQ589" s="139"/>
      <c r="BR589" s="139"/>
      <c r="BS589" s="139"/>
      <c r="BT589" s="139"/>
      <c r="BU589" s="139"/>
      <c r="BV589" s="139"/>
      <c r="BW589" s="139"/>
      <c r="BY589" s="140"/>
      <c r="BZ589" s="141"/>
      <c r="CA589" s="142"/>
      <c r="CB589" s="138"/>
      <c r="CC589" s="143"/>
    </row>
    <row r="590" spans="1:81" s="137" customFormat="1" ht="12" customHeight="1">
      <c r="A590" s="401">
        <v>216</v>
      </c>
      <c r="B590" s="438" t="s">
        <v>885</v>
      </c>
      <c r="C590" s="415"/>
      <c r="D590" s="403"/>
      <c r="E590" s="369"/>
      <c r="F590" s="369"/>
      <c r="G590" s="362">
        <f t="shared" ref="G590" si="1433">ROUND(H590+U590+X590+Z590+AB590+AD590+AF590+AH590+AI590+AJ590+AK590+AL590,2)</f>
        <v>2044839.51</v>
      </c>
      <c r="H590" s="356">
        <f t="shared" ref="H590" si="1434">I590+K590+M590+O590+Q590+S590</f>
        <v>0</v>
      </c>
      <c r="I590" s="365">
        <v>0</v>
      </c>
      <c r="J590" s="365">
        <v>0</v>
      </c>
      <c r="K590" s="365">
        <v>0</v>
      </c>
      <c r="L590" s="365">
        <v>0</v>
      </c>
      <c r="M590" s="365">
        <v>0</v>
      </c>
      <c r="N590" s="356">
        <v>0</v>
      </c>
      <c r="O590" s="356">
        <v>0</v>
      </c>
      <c r="P590" s="356">
        <v>0</v>
      </c>
      <c r="Q590" s="356">
        <v>0</v>
      </c>
      <c r="R590" s="356">
        <v>0</v>
      </c>
      <c r="S590" s="356">
        <v>0</v>
      </c>
      <c r="T590" s="366">
        <v>0</v>
      </c>
      <c r="U590" s="356">
        <v>0</v>
      </c>
      <c r="V590" s="371" t="s">
        <v>112</v>
      </c>
      <c r="W590" s="177">
        <v>506.34</v>
      </c>
      <c r="X590" s="356">
        <f t="shared" ref="X590" si="1435">ROUND(IF(V590="СК",3856.74,3886.86)*W590,2)</f>
        <v>1952821.73</v>
      </c>
      <c r="Y590" s="177">
        <v>0</v>
      </c>
      <c r="Z590" s="177">
        <v>0</v>
      </c>
      <c r="AA590" s="177">
        <v>0</v>
      </c>
      <c r="AB590" s="177">
        <v>0</v>
      </c>
      <c r="AC590" s="177">
        <v>0</v>
      </c>
      <c r="AD590" s="177">
        <v>0</v>
      </c>
      <c r="AE590" s="177">
        <v>0</v>
      </c>
      <c r="AF590" s="177">
        <v>0</v>
      </c>
      <c r="AG590" s="177">
        <v>0</v>
      </c>
      <c r="AH590" s="177">
        <v>0</v>
      </c>
      <c r="AI590" s="177">
        <v>0</v>
      </c>
      <c r="AJ590" s="177">
        <f t="shared" ref="AJ590" si="1436">ROUND(X590/95.5*3,2)</f>
        <v>61345.19</v>
      </c>
      <c r="AK590" s="177">
        <f t="shared" ref="AK590" si="1437">ROUND(X590/95.5*1.5,2)</f>
        <v>30672.59</v>
      </c>
      <c r="AL590" s="177">
        <v>0</v>
      </c>
      <c r="AN590" s="138"/>
      <c r="AO590" s="138"/>
      <c r="AP590" s="138"/>
      <c r="AQ590" s="138"/>
      <c r="AR590" s="138"/>
      <c r="AS590" s="138"/>
      <c r="AT590" s="138"/>
      <c r="AU590" s="138"/>
      <c r="AV590" s="138"/>
      <c r="AW590" s="138"/>
      <c r="AX590" s="138"/>
      <c r="AY590" s="138"/>
      <c r="AZ590" s="138"/>
      <c r="BA590" s="138"/>
      <c r="BB590" s="138"/>
      <c r="BC590" s="138"/>
      <c r="BD590" s="138"/>
      <c r="BE590" s="138"/>
      <c r="BF590" s="138"/>
      <c r="BG590" s="138"/>
      <c r="BH590" s="138"/>
      <c r="BI590" s="138"/>
      <c r="BJ590" s="138"/>
      <c r="BK590" s="138"/>
      <c r="BL590" s="139"/>
      <c r="BM590" s="139"/>
      <c r="BN590" s="139"/>
      <c r="BO590" s="139"/>
      <c r="BP590" s="139"/>
      <c r="BQ590" s="139"/>
      <c r="BR590" s="139"/>
      <c r="BS590" s="139"/>
      <c r="BT590" s="139"/>
      <c r="BU590" s="139"/>
      <c r="BV590" s="139"/>
      <c r="BW590" s="139"/>
      <c r="BY590" s="140"/>
      <c r="BZ590" s="141"/>
      <c r="CA590" s="142"/>
      <c r="CB590" s="138"/>
      <c r="CC590" s="143"/>
    </row>
    <row r="591" spans="1:81" s="137" customFormat="1" ht="43.5" customHeight="1">
      <c r="A591" s="446" t="s">
        <v>994</v>
      </c>
      <c r="B591" s="447"/>
      <c r="C591" s="425"/>
      <c r="D591" s="426"/>
      <c r="E591" s="425"/>
      <c r="F591" s="425"/>
      <c r="G591" s="425">
        <f t="shared" ref="G591:U591" si="1438">ROUND(SUM(G590:G590),2)</f>
        <v>2044839.51</v>
      </c>
      <c r="H591" s="425">
        <f t="shared" si="1438"/>
        <v>0</v>
      </c>
      <c r="I591" s="425">
        <f t="shared" si="1438"/>
        <v>0</v>
      </c>
      <c r="J591" s="425">
        <f t="shared" si="1438"/>
        <v>0</v>
      </c>
      <c r="K591" s="425">
        <f t="shared" si="1438"/>
        <v>0</v>
      </c>
      <c r="L591" s="425">
        <f t="shared" si="1438"/>
        <v>0</v>
      </c>
      <c r="M591" s="425">
        <f t="shared" si="1438"/>
        <v>0</v>
      </c>
      <c r="N591" s="425">
        <f t="shared" si="1438"/>
        <v>0</v>
      </c>
      <c r="O591" s="425">
        <f t="shared" si="1438"/>
        <v>0</v>
      </c>
      <c r="P591" s="425">
        <f t="shared" si="1438"/>
        <v>0</v>
      </c>
      <c r="Q591" s="425">
        <f t="shared" si="1438"/>
        <v>0</v>
      </c>
      <c r="R591" s="425">
        <f t="shared" si="1438"/>
        <v>0</v>
      </c>
      <c r="S591" s="425">
        <f t="shared" si="1438"/>
        <v>0</v>
      </c>
      <c r="T591" s="427">
        <f t="shared" si="1438"/>
        <v>0</v>
      </c>
      <c r="U591" s="425">
        <f t="shared" si="1438"/>
        <v>0</v>
      </c>
      <c r="V591" s="425" t="s">
        <v>68</v>
      </c>
      <c r="W591" s="425">
        <f t="shared" ref="W591:AL591" si="1439">ROUND(SUM(W590:W590),2)</f>
        <v>506.34</v>
      </c>
      <c r="X591" s="425">
        <f t="shared" si="1439"/>
        <v>1952821.73</v>
      </c>
      <c r="Y591" s="425">
        <f t="shared" si="1439"/>
        <v>0</v>
      </c>
      <c r="Z591" s="425">
        <f t="shared" si="1439"/>
        <v>0</v>
      </c>
      <c r="AA591" s="425">
        <f t="shared" si="1439"/>
        <v>0</v>
      </c>
      <c r="AB591" s="425">
        <f t="shared" si="1439"/>
        <v>0</v>
      </c>
      <c r="AC591" s="425">
        <f t="shared" si="1439"/>
        <v>0</v>
      </c>
      <c r="AD591" s="425">
        <f t="shared" si="1439"/>
        <v>0</v>
      </c>
      <c r="AE591" s="425">
        <f t="shared" si="1439"/>
        <v>0</v>
      </c>
      <c r="AF591" s="425">
        <f t="shared" si="1439"/>
        <v>0</v>
      </c>
      <c r="AG591" s="425">
        <f t="shared" si="1439"/>
        <v>0</v>
      </c>
      <c r="AH591" s="425">
        <f t="shared" si="1439"/>
        <v>0</v>
      </c>
      <c r="AI591" s="425">
        <f t="shared" si="1439"/>
        <v>0</v>
      </c>
      <c r="AJ591" s="425">
        <f t="shared" si="1439"/>
        <v>61345.19</v>
      </c>
      <c r="AK591" s="425">
        <f t="shared" si="1439"/>
        <v>30672.59</v>
      </c>
      <c r="AL591" s="425">
        <f t="shared" si="1439"/>
        <v>0</v>
      </c>
      <c r="AN591" s="138"/>
      <c r="AO591" s="138"/>
      <c r="AP591" s="138"/>
      <c r="AQ591" s="138"/>
      <c r="AR591" s="138"/>
      <c r="AS591" s="138"/>
      <c r="AT591" s="138"/>
      <c r="AU591" s="138"/>
      <c r="AV591" s="138"/>
      <c r="AW591" s="138"/>
      <c r="AX591" s="138"/>
      <c r="AY591" s="138"/>
      <c r="AZ591" s="138"/>
      <c r="BA591" s="138"/>
      <c r="BB591" s="138"/>
      <c r="BC591" s="138"/>
      <c r="BD591" s="138"/>
      <c r="BE591" s="138"/>
      <c r="BF591" s="138"/>
      <c r="BG591" s="138"/>
      <c r="BH591" s="138"/>
      <c r="BI591" s="138"/>
      <c r="BJ591" s="138"/>
      <c r="BK591" s="138"/>
      <c r="BL591" s="139"/>
      <c r="BM591" s="139"/>
      <c r="BN591" s="139"/>
      <c r="BO591" s="139"/>
      <c r="BP591" s="139"/>
      <c r="BQ591" s="139"/>
      <c r="BR591" s="139"/>
      <c r="BS591" s="139"/>
      <c r="BT591" s="139"/>
      <c r="BU591" s="139"/>
      <c r="BV591" s="139"/>
      <c r="BW591" s="139"/>
      <c r="BY591" s="140"/>
      <c r="BZ591" s="141"/>
      <c r="CA591" s="142"/>
      <c r="CB591" s="138"/>
      <c r="CC591" s="143"/>
    </row>
    <row r="592" spans="1:81" s="137" customFormat="1" ht="12" customHeight="1">
      <c r="A592" s="444" t="s">
        <v>974</v>
      </c>
      <c r="B592" s="444"/>
      <c r="C592" s="444"/>
      <c r="D592" s="444"/>
      <c r="E592" s="444"/>
      <c r="F592" s="444"/>
      <c r="G592" s="444"/>
      <c r="H592" s="444"/>
      <c r="I592" s="444"/>
      <c r="J592" s="444"/>
      <c r="K592" s="444"/>
      <c r="L592" s="444"/>
      <c r="M592" s="444"/>
      <c r="N592" s="444"/>
      <c r="O592" s="444"/>
      <c r="P592" s="444"/>
      <c r="Q592" s="444"/>
      <c r="R592" s="444"/>
      <c r="S592" s="444"/>
      <c r="T592" s="444"/>
      <c r="U592" s="444"/>
      <c r="V592" s="444"/>
      <c r="W592" s="444"/>
      <c r="X592" s="444"/>
      <c r="Y592" s="444"/>
      <c r="Z592" s="444"/>
      <c r="AA592" s="444"/>
      <c r="AB592" s="444"/>
      <c r="AC592" s="444"/>
      <c r="AD592" s="444"/>
      <c r="AE592" s="444"/>
      <c r="AF592" s="444"/>
      <c r="AG592" s="444"/>
      <c r="AH592" s="444"/>
      <c r="AI592" s="444"/>
      <c r="AJ592" s="444"/>
      <c r="AK592" s="444"/>
      <c r="AL592" s="445"/>
      <c r="AN592" s="138"/>
      <c r="AO592" s="138"/>
      <c r="AP592" s="138"/>
      <c r="AQ592" s="138"/>
      <c r="AR592" s="138"/>
      <c r="AS592" s="138"/>
      <c r="AT592" s="138"/>
      <c r="AU592" s="138"/>
      <c r="AV592" s="138"/>
      <c r="AW592" s="138"/>
      <c r="AX592" s="138"/>
      <c r="AY592" s="138"/>
      <c r="AZ592" s="138"/>
      <c r="BA592" s="138"/>
      <c r="BB592" s="138"/>
      <c r="BC592" s="138"/>
      <c r="BD592" s="138"/>
      <c r="BE592" s="138"/>
      <c r="BF592" s="138"/>
      <c r="BG592" s="138"/>
      <c r="BH592" s="138"/>
      <c r="BI592" s="138"/>
      <c r="BJ592" s="138"/>
      <c r="BK592" s="138"/>
      <c r="BL592" s="139"/>
      <c r="BM592" s="139"/>
      <c r="BN592" s="139"/>
      <c r="BO592" s="139"/>
      <c r="BP592" s="139"/>
      <c r="BQ592" s="139"/>
      <c r="BR592" s="139"/>
      <c r="BS592" s="139"/>
      <c r="BT592" s="139"/>
      <c r="BU592" s="139"/>
      <c r="BV592" s="139"/>
      <c r="BW592" s="139"/>
      <c r="BY592" s="140"/>
      <c r="BZ592" s="141"/>
      <c r="CA592" s="142"/>
      <c r="CB592" s="138"/>
      <c r="CC592" s="143"/>
    </row>
    <row r="593" spans="1:82" s="137" customFormat="1" ht="12" customHeight="1">
      <c r="A593" s="360">
        <v>217</v>
      </c>
      <c r="B593" s="178" t="s">
        <v>888</v>
      </c>
      <c r="C593" s="425"/>
      <c r="D593" s="426"/>
      <c r="E593" s="425"/>
      <c r="F593" s="425"/>
      <c r="G593" s="362">
        <f>ROUND(H593+U593+X593+Z593+AB593+AD593+AF593+AH593+AI593+AJ593+AK593+AL593,2)</f>
        <v>2051543.37</v>
      </c>
      <c r="H593" s="356">
        <f>I593+K593+M593+O593+Q593+S593</f>
        <v>0</v>
      </c>
      <c r="I593" s="365">
        <v>0</v>
      </c>
      <c r="J593" s="365">
        <v>0</v>
      </c>
      <c r="K593" s="365">
        <v>0</v>
      </c>
      <c r="L593" s="365">
        <v>0</v>
      </c>
      <c r="M593" s="365">
        <v>0</v>
      </c>
      <c r="N593" s="356">
        <v>0</v>
      </c>
      <c r="O593" s="356">
        <v>0</v>
      </c>
      <c r="P593" s="356">
        <v>0</v>
      </c>
      <c r="Q593" s="356">
        <v>0</v>
      </c>
      <c r="R593" s="356">
        <v>0</v>
      </c>
      <c r="S593" s="356">
        <v>0</v>
      </c>
      <c r="T593" s="366">
        <v>0</v>
      </c>
      <c r="U593" s="356">
        <v>0</v>
      </c>
      <c r="V593" s="425" t="s">
        <v>112</v>
      </c>
      <c r="W593" s="439">
        <v>508</v>
      </c>
      <c r="X593" s="356">
        <f t="shared" ref="X593" si="1440">ROUND(IF(V593="СК",3856.74,3886.86)*W593,2)</f>
        <v>1959223.92</v>
      </c>
      <c r="Y593" s="177">
        <v>0</v>
      </c>
      <c r="Z593" s="177">
        <v>0</v>
      </c>
      <c r="AA593" s="177">
        <v>0</v>
      </c>
      <c r="AB593" s="177">
        <v>0</v>
      </c>
      <c r="AC593" s="177">
        <v>0</v>
      </c>
      <c r="AD593" s="177">
        <v>0</v>
      </c>
      <c r="AE593" s="177">
        <v>0</v>
      </c>
      <c r="AF593" s="177">
        <v>0</v>
      </c>
      <c r="AG593" s="177">
        <v>0</v>
      </c>
      <c r="AH593" s="177">
        <v>0</v>
      </c>
      <c r="AI593" s="177">
        <v>0</v>
      </c>
      <c r="AJ593" s="177">
        <f t="shared" ref="AJ593" si="1441">ROUND(X593/95.5*3,2)</f>
        <v>61546.3</v>
      </c>
      <c r="AK593" s="177">
        <f t="shared" ref="AK593" si="1442">ROUND(X593/95.5*1.5,2)</f>
        <v>30773.15</v>
      </c>
      <c r="AL593" s="445">
        <v>0</v>
      </c>
      <c r="AN593" s="138"/>
      <c r="AO593" s="138"/>
      <c r="AP593" s="138"/>
      <c r="AQ593" s="138"/>
      <c r="AR593" s="138"/>
      <c r="AS593" s="138"/>
      <c r="AT593" s="138"/>
      <c r="AU593" s="138"/>
      <c r="AV593" s="138"/>
      <c r="AW593" s="138"/>
      <c r="AX593" s="138"/>
      <c r="AY593" s="138"/>
      <c r="AZ593" s="138"/>
      <c r="BA593" s="138"/>
      <c r="BB593" s="138"/>
      <c r="BC593" s="138"/>
      <c r="BD593" s="138"/>
      <c r="BE593" s="138"/>
      <c r="BF593" s="138"/>
      <c r="BG593" s="138"/>
      <c r="BH593" s="138"/>
      <c r="BI593" s="138"/>
      <c r="BJ593" s="138"/>
      <c r="BK593" s="138"/>
      <c r="BL593" s="139"/>
      <c r="BM593" s="139"/>
      <c r="BN593" s="139"/>
      <c r="BO593" s="139"/>
      <c r="BP593" s="139"/>
      <c r="BQ593" s="139"/>
      <c r="BR593" s="139"/>
      <c r="BS593" s="139"/>
      <c r="BT593" s="139"/>
      <c r="BU593" s="139"/>
      <c r="BV593" s="139"/>
      <c r="BW593" s="139"/>
      <c r="BY593" s="140"/>
      <c r="BZ593" s="141"/>
      <c r="CA593" s="142"/>
      <c r="CB593" s="138"/>
      <c r="CC593" s="143"/>
    </row>
    <row r="594" spans="1:82" s="137" customFormat="1" ht="43.5" customHeight="1">
      <c r="A594" s="424" t="s">
        <v>975</v>
      </c>
      <c r="B594" s="424"/>
      <c r="C594" s="425"/>
      <c r="D594" s="426"/>
      <c r="E594" s="425"/>
      <c r="F594" s="425"/>
      <c r="G594" s="425">
        <f>ROUND(SUM(G593:G593),2)</f>
        <v>2051543.37</v>
      </c>
      <c r="H594" s="425">
        <f t="shared" ref="H594:U594" si="1443">SUM(H593:H593)</f>
        <v>0</v>
      </c>
      <c r="I594" s="425">
        <f t="shared" si="1443"/>
        <v>0</v>
      </c>
      <c r="J594" s="425">
        <f t="shared" si="1443"/>
        <v>0</v>
      </c>
      <c r="K594" s="425">
        <f t="shared" si="1443"/>
        <v>0</v>
      </c>
      <c r="L594" s="425">
        <f t="shared" si="1443"/>
        <v>0</v>
      </c>
      <c r="M594" s="425">
        <f t="shared" si="1443"/>
        <v>0</v>
      </c>
      <c r="N594" s="425">
        <f t="shared" si="1443"/>
        <v>0</v>
      </c>
      <c r="O594" s="425">
        <f t="shared" si="1443"/>
        <v>0</v>
      </c>
      <c r="P594" s="425">
        <f t="shared" si="1443"/>
        <v>0</v>
      </c>
      <c r="Q594" s="425">
        <f t="shared" si="1443"/>
        <v>0</v>
      </c>
      <c r="R594" s="425">
        <f t="shared" si="1443"/>
        <v>0</v>
      </c>
      <c r="S594" s="425">
        <f t="shared" si="1443"/>
        <v>0</v>
      </c>
      <c r="T594" s="431">
        <f t="shared" si="1443"/>
        <v>0</v>
      </c>
      <c r="U594" s="425">
        <f t="shared" si="1443"/>
        <v>0</v>
      </c>
      <c r="V594" s="425" t="s">
        <v>68</v>
      </c>
      <c r="W594" s="425">
        <f t="shared" ref="W594:AL594" si="1444">SUM(W593:W593)</f>
        <v>508</v>
      </c>
      <c r="X594" s="425">
        <f t="shared" si="1444"/>
        <v>1959223.92</v>
      </c>
      <c r="Y594" s="425">
        <f t="shared" si="1444"/>
        <v>0</v>
      </c>
      <c r="Z594" s="425">
        <f t="shared" si="1444"/>
        <v>0</v>
      </c>
      <c r="AA594" s="425">
        <f t="shared" si="1444"/>
        <v>0</v>
      </c>
      <c r="AB594" s="425">
        <f t="shared" si="1444"/>
        <v>0</v>
      </c>
      <c r="AC594" s="425">
        <f t="shared" si="1444"/>
        <v>0</v>
      </c>
      <c r="AD594" s="425">
        <f t="shared" si="1444"/>
        <v>0</v>
      </c>
      <c r="AE594" s="425">
        <f t="shared" si="1444"/>
        <v>0</v>
      </c>
      <c r="AF594" s="425">
        <f t="shared" si="1444"/>
        <v>0</v>
      </c>
      <c r="AG594" s="425">
        <f t="shared" si="1444"/>
        <v>0</v>
      </c>
      <c r="AH594" s="425">
        <f t="shared" si="1444"/>
        <v>0</v>
      </c>
      <c r="AI594" s="425">
        <f t="shared" si="1444"/>
        <v>0</v>
      </c>
      <c r="AJ594" s="425">
        <f t="shared" si="1444"/>
        <v>61546.3</v>
      </c>
      <c r="AK594" s="425">
        <f t="shared" si="1444"/>
        <v>30773.15</v>
      </c>
      <c r="AL594" s="425">
        <f t="shared" si="1444"/>
        <v>0</v>
      </c>
      <c r="AN594" s="138"/>
      <c r="AO594" s="138"/>
      <c r="AP594" s="138"/>
      <c r="AQ594" s="138"/>
      <c r="AR594" s="138"/>
      <c r="AS594" s="138"/>
      <c r="AT594" s="138"/>
      <c r="AU594" s="138"/>
      <c r="AV594" s="138"/>
      <c r="AW594" s="138"/>
      <c r="AX594" s="138"/>
      <c r="AY594" s="138"/>
      <c r="AZ594" s="138"/>
      <c r="BA594" s="138"/>
      <c r="BB594" s="138"/>
      <c r="BC594" s="138"/>
      <c r="BD594" s="138"/>
      <c r="BE594" s="138"/>
      <c r="BF594" s="138"/>
      <c r="BG594" s="138"/>
      <c r="BH594" s="138"/>
      <c r="BI594" s="138"/>
      <c r="BJ594" s="138"/>
      <c r="BK594" s="138"/>
      <c r="BL594" s="139"/>
      <c r="BM594" s="139"/>
      <c r="BN594" s="139"/>
      <c r="BO594" s="139"/>
      <c r="BP594" s="139"/>
      <c r="BQ594" s="139"/>
      <c r="BR594" s="139"/>
      <c r="BS594" s="139"/>
      <c r="BT594" s="139"/>
      <c r="BU594" s="139"/>
      <c r="BV594" s="139"/>
      <c r="BW594" s="139"/>
      <c r="BY594" s="140"/>
      <c r="BZ594" s="141"/>
      <c r="CA594" s="142"/>
      <c r="CB594" s="138"/>
      <c r="CC594" s="143"/>
    </row>
    <row r="595" spans="1:82" s="137" customFormat="1" ht="12" customHeight="1">
      <c r="A595" s="463" t="s">
        <v>95</v>
      </c>
      <c r="B595" s="463"/>
      <c r="C595" s="463"/>
      <c r="D595" s="463"/>
      <c r="E595" s="463"/>
      <c r="F595" s="463"/>
      <c r="G595" s="463"/>
      <c r="H595" s="463"/>
      <c r="I595" s="463"/>
      <c r="J595" s="463"/>
      <c r="K595" s="463"/>
      <c r="L595" s="463"/>
      <c r="M595" s="463"/>
      <c r="N595" s="463"/>
      <c r="O595" s="463"/>
      <c r="P595" s="463"/>
      <c r="Q595" s="463"/>
      <c r="R595" s="463"/>
      <c r="S595" s="463"/>
      <c r="T595" s="463"/>
      <c r="U595" s="463"/>
      <c r="V595" s="463"/>
      <c r="W595" s="463"/>
      <c r="X595" s="463"/>
      <c r="Y595" s="463"/>
      <c r="Z595" s="463"/>
      <c r="AA595" s="463"/>
      <c r="AB595" s="463"/>
      <c r="AC595" s="463"/>
      <c r="AD595" s="463"/>
      <c r="AE595" s="463"/>
      <c r="AF595" s="463"/>
      <c r="AG595" s="463"/>
      <c r="AH595" s="463"/>
      <c r="AI595" s="463"/>
      <c r="AJ595" s="463"/>
      <c r="AK595" s="463"/>
      <c r="AL595" s="463"/>
      <c r="AN595" s="138" t="e">
        <f>I595/#REF!</f>
        <v>#REF!</v>
      </c>
      <c r="AO595" s="138" t="e">
        <f>K595/J595</f>
        <v>#DIV/0!</v>
      </c>
      <c r="AP595" s="138" t="e">
        <f>M595/L595</f>
        <v>#DIV/0!</v>
      </c>
      <c r="AQ595" s="138" t="e">
        <f>O595/N595</f>
        <v>#DIV/0!</v>
      </c>
      <c r="AR595" s="138" t="e">
        <f>Q595/P595</f>
        <v>#DIV/0!</v>
      </c>
      <c r="AS595" s="138" t="e">
        <f>S595/R595</f>
        <v>#DIV/0!</v>
      </c>
      <c r="AT595" s="138" t="e">
        <f>U595/T595</f>
        <v>#DIV/0!</v>
      </c>
      <c r="AU595" s="138" t="e">
        <f>X595/W595</f>
        <v>#DIV/0!</v>
      </c>
      <c r="AV595" s="138" t="e">
        <f>Z595/Y595</f>
        <v>#DIV/0!</v>
      </c>
      <c r="AW595" s="138" t="e">
        <f>AB595/AA595</f>
        <v>#DIV/0!</v>
      </c>
      <c r="AX595" s="138" t="e">
        <f>AH595/AG595</f>
        <v>#DIV/0!</v>
      </c>
      <c r="AY595" s="138" t="e">
        <f>AI595/#REF!</f>
        <v>#REF!</v>
      </c>
      <c r="AZ595" s="138">
        <v>766.59</v>
      </c>
      <c r="BA595" s="138">
        <v>2173.62</v>
      </c>
      <c r="BB595" s="138">
        <v>891.36</v>
      </c>
      <c r="BC595" s="138">
        <v>860.72</v>
      </c>
      <c r="BD595" s="138">
        <v>1699.83</v>
      </c>
      <c r="BE595" s="138">
        <v>1134.04</v>
      </c>
      <c r="BF595" s="138">
        <v>2338035</v>
      </c>
      <c r="BG595" s="138">
        <f>IF(V595="ПК",4837.98,4644)</f>
        <v>4644</v>
      </c>
      <c r="BH595" s="138">
        <v>9186</v>
      </c>
      <c r="BI595" s="138">
        <v>3559.09</v>
      </c>
      <c r="BJ595" s="138">
        <v>6295.55</v>
      </c>
      <c r="BK595" s="138">
        <f t="shared" ref="BK595:BK965" si="1445">105042.09+358512+470547</f>
        <v>934101.09</v>
      </c>
      <c r="BL595" s="139" t="e">
        <f t="shared" ref="BL595:BW597" si="1446">IF(AN595&gt;AZ595, "+", " ")</f>
        <v>#REF!</v>
      </c>
      <c r="BM595" s="139" t="e">
        <f t="shared" si="1446"/>
        <v>#DIV/0!</v>
      </c>
      <c r="BN595" s="139" t="e">
        <f t="shared" si="1446"/>
        <v>#DIV/0!</v>
      </c>
      <c r="BO595" s="139" t="e">
        <f t="shared" si="1446"/>
        <v>#DIV/0!</v>
      </c>
      <c r="BP595" s="139" t="e">
        <f t="shared" si="1446"/>
        <v>#DIV/0!</v>
      </c>
      <c r="BQ595" s="139" t="e">
        <f t="shared" si="1446"/>
        <v>#DIV/0!</v>
      </c>
      <c r="BR595" s="139" t="e">
        <f t="shared" si="1446"/>
        <v>#DIV/0!</v>
      </c>
      <c r="BS595" s="139" t="e">
        <f t="shared" si="1446"/>
        <v>#DIV/0!</v>
      </c>
      <c r="BT595" s="139" t="e">
        <f t="shared" si="1446"/>
        <v>#DIV/0!</v>
      </c>
      <c r="BU595" s="139" t="e">
        <f t="shared" si="1446"/>
        <v>#DIV/0!</v>
      </c>
      <c r="BV595" s="139" t="e">
        <f t="shared" si="1446"/>
        <v>#DIV/0!</v>
      </c>
      <c r="BW595" s="139" t="e">
        <f t="shared" si="1446"/>
        <v>#REF!</v>
      </c>
      <c r="BY595" s="140" t="e">
        <f>AJ595/G595*100</f>
        <v>#DIV/0!</v>
      </c>
      <c r="BZ595" s="141" t="e">
        <f>AK595/G595*100</f>
        <v>#DIV/0!</v>
      </c>
      <c r="CA595" s="142" t="e">
        <f>G595/W595</f>
        <v>#DIV/0!</v>
      </c>
      <c r="CB595" s="138">
        <f>IF(V595="ПК",5055.69,4852.98)</f>
        <v>4852.9799999999996</v>
      </c>
      <c r="CC595" s="143" t="e">
        <f>IF(CA595&gt;CB595, "+", " ")</f>
        <v>#DIV/0!</v>
      </c>
    </row>
    <row r="596" spans="1:82" s="137" customFormat="1" ht="12" customHeight="1">
      <c r="A596" s="360">
        <v>218</v>
      </c>
      <c r="B596" s="432" t="s">
        <v>886</v>
      </c>
      <c r="C596" s="356">
        <v>875.6</v>
      </c>
      <c r="D596" s="370"/>
      <c r="E596" s="356"/>
      <c r="F596" s="356"/>
      <c r="G596" s="362">
        <f>ROUND(H596+U596+X596+Z596+AB596+AD596+AF596+AH596+AI596+AJ596+AK596+AL596,2)</f>
        <v>1839644.73</v>
      </c>
      <c r="H596" s="356">
        <f t="shared" ref="H596" si="1447">I596+K596+M596+O596+Q596+S596</f>
        <v>0</v>
      </c>
      <c r="I596" s="365">
        <v>0</v>
      </c>
      <c r="J596" s="365">
        <v>0</v>
      </c>
      <c r="K596" s="365">
        <v>0</v>
      </c>
      <c r="L596" s="365">
        <v>0</v>
      </c>
      <c r="M596" s="365">
        <v>0</v>
      </c>
      <c r="N596" s="356">
        <v>0</v>
      </c>
      <c r="O596" s="356">
        <v>0</v>
      </c>
      <c r="P596" s="356">
        <v>0</v>
      </c>
      <c r="Q596" s="356">
        <v>0</v>
      </c>
      <c r="R596" s="356">
        <v>0</v>
      </c>
      <c r="S596" s="356">
        <v>0</v>
      </c>
      <c r="T596" s="366">
        <v>0</v>
      </c>
      <c r="U596" s="356">
        <v>0</v>
      </c>
      <c r="V596" s="371" t="s">
        <v>111</v>
      </c>
      <c r="W596" s="177">
        <v>452</v>
      </c>
      <c r="X596" s="356">
        <f>ROUND(IF(V596="СК",3856.74,3886.86)*W596,2)</f>
        <v>1756860.72</v>
      </c>
      <c r="Y596" s="177">
        <v>0</v>
      </c>
      <c r="Z596" s="177">
        <v>0</v>
      </c>
      <c r="AA596" s="177">
        <v>0</v>
      </c>
      <c r="AB596" s="177">
        <v>0</v>
      </c>
      <c r="AC596" s="177">
        <v>0</v>
      </c>
      <c r="AD596" s="177">
        <v>0</v>
      </c>
      <c r="AE596" s="177">
        <v>0</v>
      </c>
      <c r="AF596" s="177">
        <v>0</v>
      </c>
      <c r="AG596" s="177">
        <v>0</v>
      </c>
      <c r="AH596" s="177">
        <v>0</v>
      </c>
      <c r="AI596" s="177">
        <v>0</v>
      </c>
      <c r="AJ596" s="177">
        <f>ROUND(X596/95.5*3,2)</f>
        <v>55189.34</v>
      </c>
      <c r="AK596" s="177">
        <f t="shared" ref="AK596" si="1448">ROUND(X596/95.5*1.5,2)</f>
        <v>27594.67</v>
      </c>
      <c r="AL596" s="177">
        <v>0</v>
      </c>
      <c r="AN596" s="138" t="e">
        <f>I596/#REF!</f>
        <v>#REF!</v>
      </c>
      <c r="AO596" s="138" t="e">
        <f>K596/J596</f>
        <v>#DIV/0!</v>
      </c>
      <c r="AP596" s="138" t="e">
        <f>M596/L596</f>
        <v>#DIV/0!</v>
      </c>
      <c r="AQ596" s="138" t="e">
        <f>O596/N596</f>
        <v>#DIV/0!</v>
      </c>
      <c r="AR596" s="138" t="e">
        <f>Q596/P596</f>
        <v>#DIV/0!</v>
      </c>
      <c r="AS596" s="138" t="e">
        <f>S596/R596</f>
        <v>#DIV/0!</v>
      </c>
      <c r="AT596" s="138" t="e">
        <f>U596/T596</f>
        <v>#DIV/0!</v>
      </c>
      <c r="AU596" s="138">
        <f>X596/W596</f>
        <v>3886.86</v>
      </c>
      <c r="AV596" s="138" t="e">
        <f>Z596/Y596</f>
        <v>#DIV/0!</v>
      </c>
      <c r="AW596" s="138" t="e">
        <f>AB596/AA596</f>
        <v>#DIV/0!</v>
      </c>
      <c r="AX596" s="138" t="e">
        <f>AH596/AG596</f>
        <v>#DIV/0!</v>
      </c>
      <c r="AY596" s="138" t="e">
        <f>AI596/#REF!</f>
        <v>#REF!</v>
      </c>
      <c r="AZ596" s="138">
        <v>766.59</v>
      </c>
      <c r="BA596" s="138">
        <v>2173.62</v>
      </c>
      <c r="BB596" s="138">
        <v>891.36</v>
      </c>
      <c r="BC596" s="138">
        <v>860.72</v>
      </c>
      <c r="BD596" s="138">
        <v>1699.83</v>
      </c>
      <c r="BE596" s="138">
        <v>1134.04</v>
      </c>
      <c r="BF596" s="138">
        <v>2338035</v>
      </c>
      <c r="BG596" s="138">
        <f>IF(V596="ПК",4837.98,4644)</f>
        <v>4837.9799999999996</v>
      </c>
      <c r="BH596" s="138">
        <v>9186</v>
      </c>
      <c r="BI596" s="138">
        <v>3559.09</v>
      </c>
      <c r="BJ596" s="138">
        <v>6295.55</v>
      </c>
      <c r="BK596" s="138">
        <f t="shared" si="1445"/>
        <v>934101.09</v>
      </c>
      <c r="BL596" s="139" t="e">
        <f t="shared" si="1446"/>
        <v>#REF!</v>
      </c>
      <c r="BM596" s="139" t="e">
        <f t="shared" si="1446"/>
        <v>#DIV/0!</v>
      </c>
      <c r="BN596" s="139" t="e">
        <f t="shared" si="1446"/>
        <v>#DIV/0!</v>
      </c>
      <c r="BO596" s="139" t="e">
        <f t="shared" si="1446"/>
        <v>#DIV/0!</v>
      </c>
      <c r="BP596" s="139" t="e">
        <f t="shared" si="1446"/>
        <v>#DIV/0!</v>
      </c>
      <c r="BQ596" s="139" t="e">
        <f t="shared" si="1446"/>
        <v>#DIV/0!</v>
      </c>
      <c r="BR596" s="139" t="e">
        <f t="shared" si="1446"/>
        <v>#DIV/0!</v>
      </c>
      <c r="BS596" s="139" t="str">
        <f t="shared" si="1446"/>
        <v xml:space="preserve"> </v>
      </c>
      <c r="BT596" s="139" t="e">
        <f t="shared" si="1446"/>
        <v>#DIV/0!</v>
      </c>
      <c r="BU596" s="139" t="e">
        <f t="shared" si="1446"/>
        <v>#DIV/0!</v>
      </c>
      <c r="BV596" s="139" t="e">
        <f t="shared" si="1446"/>
        <v>#DIV/0!</v>
      </c>
      <c r="BW596" s="139" t="e">
        <f t="shared" si="1446"/>
        <v>#REF!</v>
      </c>
      <c r="BY596" s="140">
        <f>AJ596/G596*100</f>
        <v>2.9999998967191885</v>
      </c>
      <c r="BZ596" s="141">
        <f>AK596/G596*100</f>
        <v>1.4999999483595943</v>
      </c>
      <c r="CA596" s="142">
        <f>G596/W596</f>
        <v>4070.0104646017699</v>
      </c>
      <c r="CB596" s="138">
        <f>IF(V596="ПК",5055.69,4852.98)</f>
        <v>5055.6899999999996</v>
      </c>
      <c r="CC596" s="143" t="str">
        <f>IF(CA596&gt;CB596, "+", " ")</f>
        <v xml:space="preserve"> </v>
      </c>
      <c r="CD596" s="146">
        <f>CA596-CB596</f>
        <v>-985.67953539822975</v>
      </c>
    </row>
    <row r="597" spans="1:82" s="137" customFormat="1" ht="43.5" customHeight="1">
      <c r="A597" s="374" t="s">
        <v>887</v>
      </c>
      <c r="B597" s="374"/>
      <c r="C597" s="356">
        <f>SUM(C596)</f>
        <v>875.6</v>
      </c>
      <c r="D597" s="413"/>
      <c r="E597" s="369"/>
      <c r="F597" s="369"/>
      <c r="G597" s="356">
        <f>SUM(G596)</f>
        <v>1839644.73</v>
      </c>
      <c r="H597" s="356">
        <f t="shared" ref="H597:U597" si="1449">SUM(H596)</f>
        <v>0</v>
      </c>
      <c r="I597" s="356">
        <f t="shared" si="1449"/>
        <v>0</v>
      </c>
      <c r="J597" s="356">
        <f t="shared" si="1449"/>
        <v>0</v>
      </c>
      <c r="K597" s="356">
        <f t="shared" si="1449"/>
        <v>0</v>
      </c>
      <c r="L597" s="356">
        <f t="shared" si="1449"/>
        <v>0</v>
      </c>
      <c r="M597" s="356">
        <f t="shared" si="1449"/>
        <v>0</v>
      </c>
      <c r="N597" s="356">
        <f t="shared" si="1449"/>
        <v>0</v>
      </c>
      <c r="O597" s="356">
        <f t="shared" si="1449"/>
        <v>0</v>
      </c>
      <c r="P597" s="356">
        <f t="shared" si="1449"/>
        <v>0</v>
      </c>
      <c r="Q597" s="356">
        <f t="shared" si="1449"/>
        <v>0</v>
      </c>
      <c r="R597" s="356">
        <f t="shared" si="1449"/>
        <v>0</v>
      </c>
      <c r="S597" s="356">
        <f t="shared" si="1449"/>
        <v>0</v>
      </c>
      <c r="T597" s="366">
        <f t="shared" si="1449"/>
        <v>0</v>
      </c>
      <c r="U597" s="356">
        <f t="shared" si="1449"/>
        <v>0</v>
      </c>
      <c r="V597" s="369" t="s">
        <v>68</v>
      </c>
      <c r="W597" s="356">
        <f t="shared" ref="W597:AL597" si="1450">SUM(W596)</f>
        <v>452</v>
      </c>
      <c r="X597" s="356">
        <f t="shared" si="1450"/>
        <v>1756860.72</v>
      </c>
      <c r="Y597" s="356">
        <f t="shared" si="1450"/>
        <v>0</v>
      </c>
      <c r="Z597" s="356">
        <f t="shared" si="1450"/>
        <v>0</v>
      </c>
      <c r="AA597" s="356">
        <f t="shared" si="1450"/>
        <v>0</v>
      </c>
      <c r="AB597" s="356">
        <f t="shared" si="1450"/>
        <v>0</v>
      </c>
      <c r="AC597" s="356">
        <f t="shared" si="1450"/>
        <v>0</v>
      </c>
      <c r="AD597" s="356">
        <f t="shared" si="1450"/>
        <v>0</v>
      </c>
      <c r="AE597" s="356">
        <f t="shared" si="1450"/>
        <v>0</v>
      </c>
      <c r="AF597" s="356">
        <f t="shared" si="1450"/>
        <v>0</v>
      </c>
      <c r="AG597" s="356">
        <f t="shared" si="1450"/>
        <v>0</v>
      </c>
      <c r="AH597" s="356">
        <f t="shared" si="1450"/>
        <v>0</v>
      </c>
      <c r="AI597" s="356">
        <f t="shared" si="1450"/>
        <v>0</v>
      </c>
      <c r="AJ597" s="356">
        <f t="shared" si="1450"/>
        <v>55189.34</v>
      </c>
      <c r="AK597" s="356">
        <f t="shared" si="1450"/>
        <v>27594.67</v>
      </c>
      <c r="AL597" s="356">
        <f t="shared" si="1450"/>
        <v>0</v>
      </c>
      <c r="AN597" s="138" t="e">
        <f>I597/#REF!</f>
        <v>#REF!</v>
      </c>
      <c r="AO597" s="138" t="e">
        <f>K597/J597</f>
        <v>#DIV/0!</v>
      </c>
      <c r="AP597" s="138" t="e">
        <f>M597/L597</f>
        <v>#DIV/0!</v>
      </c>
      <c r="AQ597" s="138" t="e">
        <f>O597/N597</f>
        <v>#DIV/0!</v>
      </c>
      <c r="AR597" s="138" t="e">
        <f>Q597/P597</f>
        <v>#DIV/0!</v>
      </c>
      <c r="AS597" s="138" t="e">
        <f>S597/R597</f>
        <v>#DIV/0!</v>
      </c>
      <c r="AT597" s="138" t="e">
        <f>U597/T597</f>
        <v>#DIV/0!</v>
      </c>
      <c r="AU597" s="138">
        <f>X597/W597</f>
        <v>3886.86</v>
      </c>
      <c r="AV597" s="138" t="e">
        <f>Z597/Y597</f>
        <v>#DIV/0!</v>
      </c>
      <c r="AW597" s="138" t="e">
        <f>AB597/AA597</f>
        <v>#DIV/0!</v>
      </c>
      <c r="AX597" s="138" t="e">
        <f>AH597/AG597</f>
        <v>#DIV/0!</v>
      </c>
      <c r="AY597" s="138" t="e">
        <f>AI597/#REF!</f>
        <v>#REF!</v>
      </c>
      <c r="AZ597" s="138">
        <v>766.59</v>
      </c>
      <c r="BA597" s="138">
        <v>2173.62</v>
      </c>
      <c r="BB597" s="138">
        <v>891.36</v>
      </c>
      <c r="BC597" s="138">
        <v>860.72</v>
      </c>
      <c r="BD597" s="138">
        <v>1699.83</v>
      </c>
      <c r="BE597" s="138">
        <v>1134.04</v>
      </c>
      <c r="BF597" s="138">
        <v>2338035</v>
      </c>
      <c r="BG597" s="138">
        <f>IF(V597="ПК",4837.98,4644)</f>
        <v>4644</v>
      </c>
      <c r="BH597" s="138">
        <v>9186</v>
      </c>
      <c r="BI597" s="138">
        <v>3559.09</v>
      </c>
      <c r="BJ597" s="138">
        <v>6295.55</v>
      </c>
      <c r="BK597" s="138">
        <f t="shared" ref="BK597:BK998" si="1451">105042.09+358512+470547</f>
        <v>934101.09</v>
      </c>
      <c r="BL597" s="139" t="e">
        <f t="shared" si="1446"/>
        <v>#REF!</v>
      </c>
      <c r="BM597" s="139" t="e">
        <f t="shared" si="1446"/>
        <v>#DIV/0!</v>
      </c>
      <c r="BN597" s="139" t="e">
        <f t="shared" si="1446"/>
        <v>#DIV/0!</v>
      </c>
      <c r="BO597" s="139" t="e">
        <f t="shared" si="1446"/>
        <v>#DIV/0!</v>
      </c>
      <c r="BP597" s="139" t="e">
        <f t="shared" si="1446"/>
        <v>#DIV/0!</v>
      </c>
      <c r="BQ597" s="139" t="e">
        <f t="shared" si="1446"/>
        <v>#DIV/0!</v>
      </c>
      <c r="BR597" s="139" t="e">
        <f t="shared" si="1446"/>
        <v>#DIV/0!</v>
      </c>
      <c r="BS597" s="139" t="str">
        <f t="shared" si="1446"/>
        <v xml:space="preserve"> </v>
      </c>
      <c r="BT597" s="139" t="e">
        <f t="shared" si="1446"/>
        <v>#DIV/0!</v>
      </c>
      <c r="BU597" s="139" t="e">
        <f t="shared" si="1446"/>
        <v>#DIV/0!</v>
      </c>
      <c r="BV597" s="139" t="e">
        <f t="shared" si="1446"/>
        <v>#DIV/0!</v>
      </c>
      <c r="BW597" s="139" t="e">
        <f t="shared" si="1446"/>
        <v>#REF!</v>
      </c>
      <c r="BY597" s="140">
        <f>AJ597/G597*100</f>
        <v>2.9999998967191885</v>
      </c>
      <c r="BZ597" s="141">
        <f>AK597/G597*100</f>
        <v>1.4999999483595943</v>
      </c>
      <c r="CA597" s="142">
        <f>G597/W597</f>
        <v>4070.0104646017699</v>
      </c>
      <c r="CB597" s="138">
        <f>IF(V597="ПК",5055.69,4852.98)</f>
        <v>4852.9799999999996</v>
      </c>
      <c r="CC597" s="143" t="str">
        <f>IF(CA597&gt;CB597, "+", " ")</f>
        <v xml:space="preserve"> </v>
      </c>
    </row>
    <row r="598" spans="1:82" s="137" customFormat="1" ht="12" customHeight="1">
      <c r="A598" s="399" t="s">
        <v>80</v>
      </c>
      <c r="B598" s="400"/>
      <c r="C598" s="400"/>
      <c r="D598" s="400"/>
      <c r="E598" s="400"/>
      <c r="F598" s="400"/>
      <c r="G598" s="400"/>
      <c r="H598" s="400"/>
      <c r="I598" s="400"/>
      <c r="J598" s="400"/>
      <c r="K598" s="400"/>
      <c r="L598" s="400"/>
      <c r="M598" s="400"/>
      <c r="N598" s="400"/>
      <c r="O598" s="400"/>
      <c r="P598" s="400"/>
      <c r="Q598" s="400"/>
      <c r="R598" s="400"/>
      <c r="S598" s="400"/>
      <c r="T598" s="400"/>
      <c r="U598" s="400"/>
      <c r="V598" s="400"/>
      <c r="W598" s="400"/>
      <c r="X598" s="400"/>
      <c r="Y598" s="400"/>
      <c r="Z598" s="400"/>
      <c r="AA598" s="400"/>
      <c r="AB598" s="400"/>
      <c r="AC598" s="400"/>
      <c r="AD598" s="400"/>
      <c r="AE598" s="400"/>
      <c r="AF598" s="400"/>
      <c r="AG598" s="400"/>
      <c r="AH598" s="400"/>
      <c r="AI598" s="400"/>
      <c r="AJ598" s="400"/>
      <c r="AK598" s="400"/>
      <c r="AL598" s="423"/>
      <c r="AN598" s="138" t="e">
        <f>I598/#REF!</f>
        <v>#REF!</v>
      </c>
      <c r="AO598" s="138" t="e">
        <f t="shared" ref="AO598:AO601" si="1452">K598/J598</f>
        <v>#DIV/0!</v>
      </c>
      <c r="AP598" s="138" t="e">
        <f t="shared" ref="AP598:AP601" si="1453">M598/L598</f>
        <v>#DIV/0!</v>
      </c>
      <c r="AQ598" s="138" t="e">
        <f t="shared" ref="AQ598:AQ601" si="1454">O598/N598</f>
        <v>#DIV/0!</v>
      </c>
      <c r="AR598" s="138" t="e">
        <f t="shared" ref="AR598:AR601" si="1455">Q598/P598</f>
        <v>#DIV/0!</v>
      </c>
      <c r="AS598" s="138" t="e">
        <f t="shared" ref="AS598:AS601" si="1456">S598/R598</f>
        <v>#DIV/0!</v>
      </c>
      <c r="AT598" s="138" t="e">
        <f t="shared" ref="AT598:AT601" si="1457">U598/T598</f>
        <v>#DIV/0!</v>
      </c>
      <c r="AU598" s="138" t="e">
        <f t="shared" ref="AU598:AU601" si="1458">X598/W598</f>
        <v>#DIV/0!</v>
      </c>
      <c r="AV598" s="138" t="e">
        <f t="shared" ref="AV598:AV601" si="1459">Z598/Y598</f>
        <v>#DIV/0!</v>
      </c>
      <c r="AW598" s="138" t="e">
        <f t="shared" ref="AW598:AW601" si="1460">AB598/AA598</f>
        <v>#DIV/0!</v>
      </c>
      <c r="AX598" s="138" t="e">
        <f t="shared" ref="AX598:AX601" si="1461">AH598/AG598</f>
        <v>#DIV/0!</v>
      </c>
      <c r="AY598" s="138" t="e">
        <f>AI598/#REF!</f>
        <v>#REF!</v>
      </c>
      <c r="AZ598" s="138">
        <v>730.08</v>
      </c>
      <c r="BA598" s="138">
        <v>2070.12</v>
      </c>
      <c r="BB598" s="138">
        <v>848.92</v>
      </c>
      <c r="BC598" s="138">
        <v>819.73</v>
      </c>
      <c r="BD598" s="138">
        <v>611.5</v>
      </c>
      <c r="BE598" s="138">
        <v>1080.04</v>
      </c>
      <c r="BF598" s="138">
        <v>2671800.0099999998</v>
      </c>
      <c r="BG598" s="138">
        <f t="shared" ref="BG598:BG601" si="1462">IF(V598="ПК",4607.6,4422.85)</f>
        <v>4422.8500000000004</v>
      </c>
      <c r="BH598" s="138">
        <v>8748.57</v>
      </c>
      <c r="BI598" s="138">
        <v>3389.61</v>
      </c>
      <c r="BJ598" s="138">
        <v>5995.76</v>
      </c>
      <c r="BK598" s="138">
        <v>548.62</v>
      </c>
      <c r="BL598" s="139" t="e">
        <f t="shared" ref="BL598:BL601" si="1463">IF(AN598&gt;AZ598, "+", " ")</f>
        <v>#REF!</v>
      </c>
      <c r="BM598" s="139" t="e">
        <f t="shared" ref="BM598:BM601" si="1464">IF(AO598&gt;BA598, "+", " ")</f>
        <v>#DIV/0!</v>
      </c>
      <c r="BN598" s="139" t="e">
        <f t="shared" ref="BN598:BN601" si="1465">IF(AP598&gt;BB598, "+", " ")</f>
        <v>#DIV/0!</v>
      </c>
      <c r="BO598" s="139" t="e">
        <f t="shared" ref="BO598:BO601" si="1466">IF(AQ598&gt;BC598, "+", " ")</f>
        <v>#DIV/0!</v>
      </c>
      <c r="BP598" s="139" t="e">
        <f t="shared" ref="BP598:BP601" si="1467">IF(AR598&gt;BD598, "+", " ")</f>
        <v>#DIV/0!</v>
      </c>
      <c r="BQ598" s="139" t="e">
        <f t="shared" ref="BQ598:BQ601" si="1468">IF(AS598&gt;BE598, "+", " ")</f>
        <v>#DIV/0!</v>
      </c>
      <c r="BR598" s="139" t="e">
        <f t="shared" ref="BR598:BR601" si="1469">IF(AT598&gt;BF598, "+", " ")</f>
        <v>#DIV/0!</v>
      </c>
      <c r="BS598" s="139" t="e">
        <f t="shared" ref="BS598:BS601" si="1470">IF(AU598&gt;BG598, "+", " ")</f>
        <v>#DIV/0!</v>
      </c>
      <c r="BT598" s="139" t="e">
        <f t="shared" ref="BT598:BT601" si="1471">IF(AV598&gt;BH598, "+", " ")</f>
        <v>#DIV/0!</v>
      </c>
      <c r="BU598" s="139" t="e">
        <f t="shared" ref="BU598:BU601" si="1472">IF(AW598&gt;BI598, "+", " ")</f>
        <v>#DIV/0!</v>
      </c>
      <c r="BV598" s="139" t="e">
        <f t="shared" ref="BV598:BV601" si="1473">IF(AX598&gt;BJ598, "+", " ")</f>
        <v>#DIV/0!</v>
      </c>
      <c r="BW598" s="139" t="e">
        <f t="shared" ref="BW598:BW601" si="1474">IF(AY598&gt;BK598, "+", " ")</f>
        <v>#REF!</v>
      </c>
      <c r="BY598" s="140" t="e">
        <f>AJ598/G598*100</f>
        <v>#DIV/0!</v>
      </c>
      <c r="BZ598" s="141" t="e">
        <f>AK598/G598*100</f>
        <v>#DIV/0!</v>
      </c>
      <c r="CA598" s="142" t="e">
        <f>G598/W598</f>
        <v>#DIV/0!</v>
      </c>
      <c r="CB598" s="138">
        <f t="shared" ref="CB598:CB601" si="1475">IF(V598="ПК",4814.95,4621.88)</f>
        <v>4621.88</v>
      </c>
      <c r="CC598" s="143" t="e">
        <f t="shared" ref="CC598:CC601" si="1476">IF(CA598&gt;CB598, "+", " ")</f>
        <v>#DIV/0!</v>
      </c>
    </row>
    <row r="599" spans="1:82" s="137" customFormat="1" ht="12" customHeight="1">
      <c r="A599" s="360">
        <v>219</v>
      </c>
      <c r="B599" s="178" t="s">
        <v>889</v>
      </c>
      <c r="C599" s="356"/>
      <c r="D599" s="370"/>
      <c r="E599" s="356"/>
      <c r="F599" s="356"/>
      <c r="G599" s="362">
        <f>ROUND(H599+U599+X599+Z599+AB599+AD599+AF599+AH599+AI599+AJ599+AK599+AL599,2)</f>
        <v>2442467.38</v>
      </c>
      <c r="H599" s="356">
        <f>I599+K599+M599+O599+Q599+S599</f>
        <v>0</v>
      </c>
      <c r="I599" s="365">
        <v>0</v>
      </c>
      <c r="J599" s="365">
        <v>0</v>
      </c>
      <c r="K599" s="365">
        <v>0</v>
      </c>
      <c r="L599" s="365">
        <v>0</v>
      </c>
      <c r="M599" s="365">
        <v>0</v>
      </c>
      <c r="N599" s="356">
        <v>0</v>
      </c>
      <c r="O599" s="356">
        <v>0</v>
      </c>
      <c r="P599" s="356">
        <v>0</v>
      </c>
      <c r="Q599" s="356">
        <v>0</v>
      </c>
      <c r="R599" s="356">
        <v>0</v>
      </c>
      <c r="S599" s="356">
        <v>0</v>
      </c>
      <c r="T599" s="366">
        <v>0</v>
      </c>
      <c r="U599" s="356">
        <v>0</v>
      </c>
      <c r="V599" s="356" t="s">
        <v>112</v>
      </c>
      <c r="W599" s="177">
        <v>604.79999999999995</v>
      </c>
      <c r="X599" s="356">
        <f t="shared" ref="X599" si="1477">ROUND(IF(V599="СК",3856.74,3886.86)*W599,2)</f>
        <v>2332556.35</v>
      </c>
      <c r="Y599" s="177">
        <v>0</v>
      </c>
      <c r="Z599" s="177">
        <v>0</v>
      </c>
      <c r="AA599" s="177">
        <v>0</v>
      </c>
      <c r="AB599" s="177">
        <v>0</v>
      </c>
      <c r="AC599" s="177">
        <v>0</v>
      </c>
      <c r="AD599" s="177">
        <v>0</v>
      </c>
      <c r="AE599" s="177">
        <v>0</v>
      </c>
      <c r="AF599" s="177">
        <v>0</v>
      </c>
      <c r="AG599" s="177">
        <v>0</v>
      </c>
      <c r="AH599" s="177">
        <v>0</v>
      </c>
      <c r="AI599" s="177">
        <v>0</v>
      </c>
      <c r="AJ599" s="177">
        <f t="shared" ref="AJ599" si="1478">ROUND(X599/95.5*3,2)</f>
        <v>73274.02</v>
      </c>
      <c r="AK599" s="177">
        <f t="shared" ref="AK599" si="1479">ROUND(X599/95.5*1.5,2)</f>
        <v>36637.01</v>
      </c>
      <c r="AL599" s="177">
        <v>0</v>
      </c>
      <c r="AN599" s="138"/>
      <c r="AO599" s="138"/>
      <c r="AP599" s="138"/>
      <c r="AQ599" s="138"/>
      <c r="AR599" s="138"/>
      <c r="AS599" s="138"/>
      <c r="AT599" s="138"/>
      <c r="AU599" s="138"/>
      <c r="AV599" s="138"/>
      <c r="AW599" s="138"/>
      <c r="AX599" s="138"/>
      <c r="AY599" s="138"/>
      <c r="AZ599" s="138"/>
      <c r="BA599" s="138"/>
      <c r="BB599" s="138"/>
      <c r="BC599" s="138"/>
      <c r="BD599" s="138"/>
      <c r="BE599" s="138"/>
      <c r="BF599" s="138"/>
      <c r="BG599" s="138"/>
      <c r="BH599" s="138"/>
      <c r="BI599" s="138"/>
      <c r="BJ599" s="138"/>
      <c r="BK599" s="138"/>
      <c r="BL599" s="139"/>
      <c r="BM599" s="139"/>
      <c r="BN599" s="139"/>
      <c r="BO599" s="139"/>
      <c r="BP599" s="139"/>
      <c r="BQ599" s="139"/>
      <c r="BR599" s="139"/>
      <c r="BS599" s="139"/>
      <c r="BT599" s="139"/>
      <c r="BU599" s="139"/>
      <c r="BV599" s="139"/>
      <c r="BW599" s="139"/>
      <c r="BY599" s="140"/>
      <c r="BZ599" s="141"/>
      <c r="CA599" s="142"/>
      <c r="CB599" s="138"/>
      <c r="CC599" s="143"/>
    </row>
    <row r="600" spans="1:82" s="137" customFormat="1" ht="12" customHeight="1">
      <c r="A600" s="360">
        <v>220</v>
      </c>
      <c r="B600" s="178" t="s">
        <v>890</v>
      </c>
      <c r="C600" s="356">
        <v>894.2</v>
      </c>
      <c r="D600" s="370"/>
      <c r="E600" s="356"/>
      <c r="F600" s="356"/>
      <c r="G600" s="362">
        <f>ROUND(H600+U600+X600+Z600+AB600+AD600+AF600+AH600+AI600+AJ600+AK600+AL600,2)</f>
        <v>2922237.76</v>
      </c>
      <c r="H600" s="356">
        <f>I600+K600+M600+O600+Q600+S600</f>
        <v>0</v>
      </c>
      <c r="I600" s="365">
        <v>0</v>
      </c>
      <c r="J600" s="365">
        <v>0</v>
      </c>
      <c r="K600" s="365">
        <v>0</v>
      </c>
      <c r="L600" s="365">
        <v>0</v>
      </c>
      <c r="M600" s="365">
        <v>0</v>
      </c>
      <c r="N600" s="356">
        <v>0</v>
      </c>
      <c r="O600" s="356">
        <v>0</v>
      </c>
      <c r="P600" s="356">
        <v>0</v>
      </c>
      <c r="Q600" s="356">
        <v>0</v>
      </c>
      <c r="R600" s="356">
        <v>0</v>
      </c>
      <c r="S600" s="356">
        <v>0</v>
      </c>
      <c r="T600" s="366">
        <v>0</v>
      </c>
      <c r="U600" s="356">
        <v>0</v>
      </c>
      <c r="V600" s="356" t="s">
        <v>112</v>
      </c>
      <c r="W600" s="177">
        <v>723.6</v>
      </c>
      <c r="X600" s="356">
        <f t="shared" ref="X600" si="1480">ROUND(IF(V600="СК",3856.74,3886.86)*W600,2)</f>
        <v>2790737.06</v>
      </c>
      <c r="Y600" s="177">
        <v>0</v>
      </c>
      <c r="Z600" s="177">
        <v>0</v>
      </c>
      <c r="AA600" s="177">
        <v>0</v>
      </c>
      <c r="AB600" s="177">
        <v>0</v>
      </c>
      <c r="AC600" s="177">
        <v>0</v>
      </c>
      <c r="AD600" s="177">
        <v>0</v>
      </c>
      <c r="AE600" s="177">
        <v>0</v>
      </c>
      <c r="AF600" s="177">
        <v>0</v>
      </c>
      <c r="AG600" s="177">
        <v>0</v>
      </c>
      <c r="AH600" s="177">
        <v>0</v>
      </c>
      <c r="AI600" s="177">
        <v>0</v>
      </c>
      <c r="AJ600" s="177">
        <f t="shared" ref="AJ600" si="1481">ROUND(X600/95.5*3,2)</f>
        <v>87667.13</v>
      </c>
      <c r="AK600" s="177">
        <f t="shared" ref="AK600" si="1482">ROUND(X600/95.5*1.5,2)</f>
        <v>43833.57</v>
      </c>
      <c r="AL600" s="177">
        <v>0</v>
      </c>
      <c r="AN600" s="138" t="e">
        <f>I600/#REF!</f>
        <v>#REF!</v>
      </c>
      <c r="AO600" s="138" t="e">
        <f t="shared" si="1452"/>
        <v>#DIV/0!</v>
      </c>
      <c r="AP600" s="138" t="e">
        <f t="shared" si="1453"/>
        <v>#DIV/0!</v>
      </c>
      <c r="AQ600" s="138" t="e">
        <f t="shared" si="1454"/>
        <v>#DIV/0!</v>
      </c>
      <c r="AR600" s="138" t="e">
        <f t="shared" si="1455"/>
        <v>#DIV/0!</v>
      </c>
      <c r="AS600" s="138" t="e">
        <f t="shared" si="1456"/>
        <v>#DIV/0!</v>
      </c>
      <c r="AT600" s="138" t="e">
        <f t="shared" si="1457"/>
        <v>#DIV/0!</v>
      </c>
      <c r="AU600" s="138">
        <f t="shared" si="1458"/>
        <v>3856.7399944720842</v>
      </c>
      <c r="AV600" s="138" t="e">
        <f t="shared" si="1459"/>
        <v>#DIV/0!</v>
      </c>
      <c r="AW600" s="138" t="e">
        <f t="shared" si="1460"/>
        <v>#DIV/0!</v>
      </c>
      <c r="AX600" s="138" t="e">
        <f t="shared" si="1461"/>
        <v>#DIV/0!</v>
      </c>
      <c r="AY600" s="138" t="e">
        <f>AI600/#REF!</f>
        <v>#REF!</v>
      </c>
      <c r="AZ600" s="138">
        <v>730.08</v>
      </c>
      <c r="BA600" s="138">
        <v>2070.12</v>
      </c>
      <c r="BB600" s="138">
        <v>848.92</v>
      </c>
      <c r="BC600" s="138">
        <v>819.73</v>
      </c>
      <c r="BD600" s="138">
        <v>611.5</v>
      </c>
      <c r="BE600" s="138">
        <v>1080.04</v>
      </c>
      <c r="BF600" s="138">
        <v>2671800.0099999998</v>
      </c>
      <c r="BG600" s="138">
        <f t="shared" si="1462"/>
        <v>4422.8500000000004</v>
      </c>
      <c r="BH600" s="138">
        <v>8748.57</v>
      </c>
      <c r="BI600" s="138">
        <v>3389.61</v>
      </c>
      <c r="BJ600" s="138">
        <v>5995.76</v>
      </c>
      <c r="BK600" s="138">
        <v>548.62</v>
      </c>
      <c r="BL600" s="139" t="e">
        <f t="shared" si="1463"/>
        <v>#REF!</v>
      </c>
      <c r="BM600" s="139" t="e">
        <f t="shared" si="1464"/>
        <v>#DIV/0!</v>
      </c>
      <c r="BN600" s="139" t="e">
        <f t="shared" si="1465"/>
        <v>#DIV/0!</v>
      </c>
      <c r="BO600" s="139" t="e">
        <f t="shared" si="1466"/>
        <v>#DIV/0!</v>
      </c>
      <c r="BP600" s="139" t="e">
        <f t="shared" si="1467"/>
        <v>#DIV/0!</v>
      </c>
      <c r="BQ600" s="139" t="e">
        <f t="shared" si="1468"/>
        <v>#DIV/0!</v>
      </c>
      <c r="BR600" s="139" t="e">
        <f t="shared" si="1469"/>
        <v>#DIV/0!</v>
      </c>
      <c r="BS600" s="139" t="str">
        <f t="shared" si="1470"/>
        <v xml:space="preserve"> </v>
      </c>
      <c r="BT600" s="139" t="e">
        <f t="shared" si="1471"/>
        <v>#DIV/0!</v>
      </c>
      <c r="BU600" s="139" t="e">
        <f t="shared" si="1472"/>
        <v>#DIV/0!</v>
      </c>
      <c r="BV600" s="139" t="e">
        <f t="shared" si="1473"/>
        <v>#DIV/0!</v>
      </c>
      <c r="BW600" s="139" t="e">
        <f t="shared" si="1474"/>
        <v>#REF!</v>
      </c>
      <c r="BY600" s="140">
        <f t="shared" ref="BY600:BY609" si="1483">AJ600/G600*100</f>
        <v>2.9999999041830194</v>
      </c>
      <c r="BZ600" s="141">
        <f t="shared" ref="BZ600:BZ609" si="1484">AK600/G600*100</f>
        <v>1.5000001231932614</v>
      </c>
      <c r="CA600" s="142">
        <f t="shared" ref="CA600:CA609" si="1485">G600/W600</f>
        <v>4038.4711995577663</v>
      </c>
      <c r="CB600" s="138">
        <f t="shared" si="1475"/>
        <v>4621.88</v>
      </c>
      <c r="CC600" s="143" t="str">
        <f t="shared" si="1476"/>
        <v xml:space="preserve"> </v>
      </c>
    </row>
    <row r="601" spans="1:82" s="137" customFormat="1" ht="43.5" customHeight="1">
      <c r="A601" s="374" t="s">
        <v>81</v>
      </c>
      <c r="B601" s="374"/>
      <c r="C601" s="356">
        <f>SUM(C600)</f>
        <v>894.2</v>
      </c>
      <c r="D601" s="413"/>
      <c r="E601" s="369"/>
      <c r="F601" s="369"/>
      <c r="G601" s="356">
        <f>ROUND(SUM(G599:G600),2)</f>
        <v>5364705.1399999997</v>
      </c>
      <c r="H601" s="356">
        <f t="shared" ref="H601:S601" si="1486">ROUND(SUM(H599:H600),2)</f>
        <v>0</v>
      </c>
      <c r="I601" s="356">
        <f t="shared" si="1486"/>
        <v>0</v>
      </c>
      <c r="J601" s="356">
        <f t="shared" si="1486"/>
        <v>0</v>
      </c>
      <c r="K601" s="356">
        <f t="shared" si="1486"/>
        <v>0</v>
      </c>
      <c r="L601" s="356">
        <f t="shared" si="1486"/>
        <v>0</v>
      </c>
      <c r="M601" s="356">
        <f t="shared" si="1486"/>
        <v>0</v>
      </c>
      <c r="N601" s="356">
        <f t="shared" si="1486"/>
        <v>0</v>
      </c>
      <c r="O601" s="356">
        <f t="shared" si="1486"/>
        <v>0</v>
      </c>
      <c r="P601" s="356">
        <f t="shared" si="1486"/>
        <v>0</v>
      </c>
      <c r="Q601" s="356">
        <f t="shared" si="1486"/>
        <v>0</v>
      </c>
      <c r="R601" s="356">
        <f t="shared" si="1486"/>
        <v>0</v>
      </c>
      <c r="S601" s="356">
        <f t="shared" si="1486"/>
        <v>0</v>
      </c>
      <c r="T601" s="366">
        <f>SUM(T599:T600)</f>
        <v>0</v>
      </c>
      <c r="U601" s="356">
        <f>SUM(U599:U600)</f>
        <v>0</v>
      </c>
      <c r="V601" s="369" t="s">
        <v>68</v>
      </c>
      <c r="W601" s="356">
        <f>SUM(W599:W600)</f>
        <v>1328.4</v>
      </c>
      <c r="X601" s="356">
        <f>SUM(X599:X600)</f>
        <v>5123293.41</v>
      </c>
      <c r="Y601" s="356">
        <f t="shared" ref="Y601:AL601" si="1487">SUM(Y599:Y600)</f>
        <v>0</v>
      </c>
      <c r="Z601" s="356">
        <f t="shared" si="1487"/>
        <v>0</v>
      </c>
      <c r="AA601" s="356">
        <f t="shared" si="1487"/>
        <v>0</v>
      </c>
      <c r="AB601" s="356">
        <f t="shared" si="1487"/>
        <v>0</v>
      </c>
      <c r="AC601" s="356">
        <f t="shared" si="1487"/>
        <v>0</v>
      </c>
      <c r="AD601" s="356">
        <f t="shared" si="1487"/>
        <v>0</v>
      </c>
      <c r="AE601" s="356">
        <f t="shared" si="1487"/>
        <v>0</v>
      </c>
      <c r="AF601" s="356">
        <f t="shared" si="1487"/>
        <v>0</v>
      </c>
      <c r="AG601" s="356">
        <f t="shared" si="1487"/>
        <v>0</v>
      </c>
      <c r="AH601" s="356">
        <f t="shared" si="1487"/>
        <v>0</v>
      </c>
      <c r="AI601" s="356">
        <f t="shared" si="1487"/>
        <v>0</v>
      </c>
      <c r="AJ601" s="356">
        <f t="shared" si="1487"/>
        <v>160941.15000000002</v>
      </c>
      <c r="AK601" s="356">
        <f t="shared" si="1487"/>
        <v>80470.58</v>
      </c>
      <c r="AL601" s="356">
        <f t="shared" si="1487"/>
        <v>0</v>
      </c>
      <c r="AN601" s="138" t="e">
        <f>I601/#REF!</f>
        <v>#REF!</v>
      </c>
      <c r="AO601" s="138" t="e">
        <f t="shared" si="1452"/>
        <v>#DIV/0!</v>
      </c>
      <c r="AP601" s="138" t="e">
        <f t="shared" si="1453"/>
        <v>#DIV/0!</v>
      </c>
      <c r="AQ601" s="138" t="e">
        <f t="shared" si="1454"/>
        <v>#DIV/0!</v>
      </c>
      <c r="AR601" s="138" t="e">
        <f t="shared" si="1455"/>
        <v>#DIV/0!</v>
      </c>
      <c r="AS601" s="138" t="e">
        <f t="shared" si="1456"/>
        <v>#DIV/0!</v>
      </c>
      <c r="AT601" s="138" t="e">
        <f t="shared" si="1457"/>
        <v>#DIV/0!</v>
      </c>
      <c r="AU601" s="138">
        <f t="shared" si="1458"/>
        <v>3856.7399954832881</v>
      </c>
      <c r="AV601" s="138" t="e">
        <f t="shared" si="1459"/>
        <v>#DIV/0!</v>
      </c>
      <c r="AW601" s="138" t="e">
        <f t="shared" si="1460"/>
        <v>#DIV/0!</v>
      </c>
      <c r="AX601" s="138" t="e">
        <f t="shared" si="1461"/>
        <v>#DIV/0!</v>
      </c>
      <c r="AY601" s="138" t="e">
        <f>AI601/#REF!</f>
        <v>#REF!</v>
      </c>
      <c r="AZ601" s="138">
        <v>730.08</v>
      </c>
      <c r="BA601" s="138">
        <v>2070.12</v>
      </c>
      <c r="BB601" s="138">
        <v>848.92</v>
      </c>
      <c r="BC601" s="138">
        <v>819.73</v>
      </c>
      <c r="BD601" s="138">
        <v>611.5</v>
      </c>
      <c r="BE601" s="138">
        <v>1080.04</v>
      </c>
      <c r="BF601" s="138">
        <v>2671800.0099999998</v>
      </c>
      <c r="BG601" s="138">
        <f t="shared" si="1462"/>
        <v>4422.8500000000004</v>
      </c>
      <c r="BH601" s="138">
        <v>8748.57</v>
      </c>
      <c r="BI601" s="138">
        <v>3389.61</v>
      </c>
      <c r="BJ601" s="138">
        <v>5995.76</v>
      </c>
      <c r="BK601" s="138">
        <v>548.62</v>
      </c>
      <c r="BL601" s="139" t="e">
        <f t="shared" si="1463"/>
        <v>#REF!</v>
      </c>
      <c r="BM601" s="139" t="e">
        <f t="shared" si="1464"/>
        <v>#DIV/0!</v>
      </c>
      <c r="BN601" s="139" t="e">
        <f t="shared" si="1465"/>
        <v>#DIV/0!</v>
      </c>
      <c r="BO601" s="139" t="e">
        <f t="shared" si="1466"/>
        <v>#DIV/0!</v>
      </c>
      <c r="BP601" s="139" t="e">
        <f t="shared" si="1467"/>
        <v>#DIV/0!</v>
      </c>
      <c r="BQ601" s="139" t="e">
        <f t="shared" si="1468"/>
        <v>#DIV/0!</v>
      </c>
      <c r="BR601" s="139" t="e">
        <f t="shared" si="1469"/>
        <v>#DIV/0!</v>
      </c>
      <c r="BS601" s="139" t="str">
        <f t="shared" si="1470"/>
        <v xml:space="preserve"> </v>
      </c>
      <c r="BT601" s="139" t="e">
        <f t="shared" si="1471"/>
        <v>#DIV/0!</v>
      </c>
      <c r="BU601" s="139" t="e">
        <f t="shared" si="1472"/>
        <v>#DIV/0!</v>
      </c>
      <c r="BV601" s="139" t="e">
        <f t="shared" si="1473"/>
        <v>#DIV/0!</v>
      </c>
      <c r="BW601" s="139" t="e">
        <f t="shared" si="1474"/>
        <v>#REF!</v>
      </c>
      <c r="BY601" s="140">
        <f t="shared" si="1483"/>
        <v>2.9999999217105158</v>
      </c>
      <c r="BZ601" s="141">
        <f t="shared" si="1484"/>
        <v>1.5000000540570251</v>
      </c>
      <c r="CA601" s="142">
        <f t="shared" si="1485"/>
        <v>4038.4711984342061</v>
      </c>
      <c r="CB601" s="138">
        <f t="shared" si="1475"/>
        <v>4621.88</v>
      </c>
      <c r="CC601" s="143" t="str">
        <f t="shared" si="1476"/>
        <v xml:space="preserve"> </v>
      </c>
    </row>
    <row r="602" spans="1:82" s="137" customFormat="1" ht="12" customHeight="1">
      <c r="A602" s="358" t="s">
        <v>5</v>
      </c>
      <c r="B602" s="359"/>
      <c r="C602" s="359"/>
      <c r="D602" s="359"/>
      <c r="E602" s="359"/>
      <c r="F602" s="359"/>
      <c r="G602" s="359"/>
      <c r="H602" s="359"/>
      <c r="I602" s="359"/>
      <c r="J602" s="359"/>
      <c r="K602" s="359"/>
      <c r="L602" s="359"/>
      <c r="M602" s="359"/>
      <c r="N602" s="359"/>
      <c r="O602" s="359"/>
      <c r="P602" s="359"/>
      <c r="Q602" s="359"/>
      <c r="R602" s="359"/>
      <c r="S602" s="359"/>
      <c r="T602" s="359"/>
      <c r="U602" s="359"/>
      <c r="V602" s="359"/>
      <c r="W602" s="359"/>
      <c r="X602" s="359"/>
      <c r="Y602" s="359"/>
      <c r="Z602" s="359"/>
      <c r="AA602" s="359"/>
      <c r="AB602" s="359"/>
      <c r="AC602" s="359"/>
      <c r="AD602" s="359"/>
      <c r="AE602" s="359"/>
      <c r="AF602" s="359"/>
      <c r="AG602" s="359"/>
      <c r="AH602" s="359"/>
      <c r="AI602" s="359"/>
      <c r="AJ602" s="359"/>
      <c r="AK602" s="359"/>
      <c r="AL602" s="434"/>
      <c r="AN602" s="138" t="e">
        <f>I602/#REF!</f>
        <v>#REF!</v>
      </c>
      <c r="AO602" s="138" t="e">
        <f t="shared" ref="AO602:AO609" si="1488">K602/J602</f>
        <v>#DIV/0!</v>
      </c>
      <c r="AP602" s="138" t="e">
        <f t="shared" ref="AP602:AP609" si="1489">M602/L602</f>
        <v>#DIV/0!</v>
      </c>
      <c r="AQ602" s="138" t="e">
        <f t="shared" ref="AQ602:AQ609" si="1490">O602/N602</f>
        <v>#DIV/0!</v>
      </c>
      <c r="AR602" s="138" t="e">
        <f t="shared" ref="AR602:AR609" si="1491">Q602/P602</f>
        <v>#DIV/0!</v>
      </c>
      <c r="AS602" s="138" t="e">
        <f t="shared" ref="AS602:AS609" si="1492">S602/R602</f>
        <v>#DIV/0!</v>
      </c>
      <c r="AT602" s="138" t="e">
        <f t="shared" ref="AT602:AT609" si="1493">U602/T602</f>
        <v>#DIV/0!</v>
      </c>
      <c r="AU602" s="138" t="e">
        <f t="shared" ref="AU602:AU609" si="1494">X602/W602</f>
        <v>#DIV/0!</v>
      </c>
      <c r="AV602" s="138" t="e">
        <f t="shared" ref="AV602:AV609" si="1495">Z602/Y602</f>
        <v>#DIV/0!</v>
      </c>
      <c r="AW602" s="138" t="e">
        <f t="shared" ref="AW602:AW609" si="1496">AB602/AA602</f>
        <v>#DIV/0!</v>
      </c>
      <c r="AX602" s="138" t="e">
        <f t="shared" ref="AX602:AX609" si="1497">AH602/AG602</f>
        <v>#DIV/0!</v>
      </c>
      <c r="AY602" s="138" t="e">
        <f>AI602/#REF!</f>
        <v>#REF!</v>
      </c>
      <c r="AZ602" s="138">
        <v>730.08</v>
      </c>
      <c r="BA602" s="138">
        <v>2070.12</v>
      </c>
      <c r="BB602" s="138">
        <v>848.92</v>
      </c>
      <c r="BC602" s="138">
        <v>819.73</v>
      </c>
      <c r="BD602" s="138">
        <v>611.5</v>
      </c>
      <c r="BE602" s="138">
        <v>1080.04</v>
      </c>
      <c r="BF602" s="138">
        <v>2671800.0099999998</v>
      </c>
      <c r="BG602" s="138">
        <f t="shared" ref="BG602:BG609" si="1498">IF(V602="ПК",4607.6,4422.85)</f>
        <v>4422.8500000000004</v>
      </c>
      <c r="BH602" s="138">
        <v>8748.57</v>
      </c>
      <c r="BI602" s="138">
        <v>3389.61</v>
      </c>
      <c r="BJ602" s="138">
        <v>5995.76</v>
      </c>
      <c r="BK602" s="138">
        <v>548.62</v>
      </c>
      <c r="BL602" s="139" t="e">
        <f t="shared" ref="BL602:BW609" si="1499">IF(AN602&gt;AZ602, "+", " ")</f>
        <v>#REF!</v>
      </c>
      <c r="BM602" s="139" t="e">
        <f t="shared" si="1499"/>
        <v>#DIV/0!</v>
      </c>
      <c r="BN602" s="139" t="e">
        <f t="shared" si="1499"/>
        <v>#DIV/0!</v>
      </c>
      <c r="BO602" s="139" t="e">
        <f t="shared" si="1499"/>
        <v>#DIV/0!</v>
      </c>
      <c r="BP602" s="139" t="e">
        <f t="shared" si="1499"/>
        <v>#DIV/0!</v>
      </c>
      <c r="BQ602" s="139" t="e">
        <f t="shared" si="1499"/>
        <v>#DIV/0!</v>
      </c>
      <c r="BR602" s="139" t="e">
        <f t="shared" si="1499"/>
        <v>#DIV/0!</v>
      </c>
      <c r="BS602" s="139" t="e">
        <f t="shared" si="1499"/>
        <v>#DIV/0!</v>
      </c>
      <c r="BT602" s="139" t="e">
        <f t="shared" si="1499"/>
        <v>#DIV/0!</v>
      </c>
      <c r="BU602" s="139" t="e">
        <f t="shared" si="1499"/>
        <v>#DIV/0!</v>
      </c>
      <c r="BV602" s="139" t="e">
        <f t="shared" si="1499"/>
        <v>#DIV/0!</v>
      </c>
      <c r="BW602" s="139" t="e">
        <f t="shared" si="1499"/>
        <v>#REF!</v>
      </c>
      <c r="BY602" s="140" t="e">
        <f t="shared" si="1483"/>
        <v>#DIV/0!</v>
      </c>
      <c r="BZ602" s="141" t="e">
        <f t="shared" si="1484"/>
        <v>#DIV/0!</v>
      </c>
      <c r="CA602" s="142" t="e">
        <f t="shared" si="1485"/>
        <v>#DIV/0!</v>
      </c>
      <c r="CB602" s="138">
        <f t="shared" ref="CB602:CB609" si="1500">IF(V602="ПК",4814.95,4621.88)</f>
        <v>4621.88</v>
      </c>
      <c r="CC602" s="143" t="e">
        <f t="shared" ref="CC602:CC609" si="1501">IF(CA602&gt;CB602, "+", " ")</f>
        <v>#DIV/0!</v>
      </c>
    </row>
    <row r="603" spans="1:82" s="137" customFormat="1" ht="12" customHeight="1">
      <c r="A603" s="360">
        <v>221</v>
      </c>
      <c r="B603" s="178" t="s">
        <v>892</v>
      </c>
      <c r="C603" s="356">
        <v>909.2</v>
      </c>
      <c r="D603" s="370"/>
      <c r="E603" s="356"/>
      <c r="F603" s="356"/>
      <c r="G603" s="362">
        <f>ROUND(H603+U603+X603+Z603+AB603+AD603+AF603+AH603+AI603+AJ603+AK603+AL603,2)</f>
        <v>3319623.33</v>
      </c>
      <c r="H603" s="356">
        <f>I603+K603+M603+O603+Q603+S603</f>
        <v>0</v>
      </c>
      <c r="I603" s="365">
        <v>0</v>
      </c>
      <c r="J603" s="365">
        <v>0</v>
      </c>
      <c r="K603" s="365">
        <v>0</v>
      </c>
      <c r="L603" s="365">
        <v>0</v>
      </c>
      <c r="M603" s="365">
        <v>0</v>
      </c>
      <c r="N603" s="356">
        <v>0</v>
      </c>
      <c r="O603" s="356">
        <v>0</v>
      </c>
      <c r="P603" s="356">
        <v>0</v>
      </c>
      <c r="Q603" s="356">
        <v>0</v>
      </c>
      <c r="R603" s="356">
        <v>0</v>
      </c>
      <c r="S603" s="356">
        <v>0</v>
      </c>
      <c r="T603" s="366">
        <v>0</v>
      </c>
      <c r="U603" s="356">
        <v>0</v>
      </c>
      <c r="V603" s="356" t="s">
        <v>112</v>
      </c>
      <c r="W603" s="177">
        <v>822</v>
      </c>
      <c r="X603" s="356">
        <f t="shared" ref="X603:X604" si="1502">ROUND(IF(V603="СК",3856.74,3886.86)*W603,2)</f>
        <v>3170240.28</v>
      </c>
      <c r="Y603" s="177">
        <v>0</v>
      </c>
      <c r="Z603" s="177">
        <v>0</v>
      </c>
      <c r="AA603" s="177">
        <v>0</v>
      </c>
      <c r="AB603" s="177">
        <v>0</v>
      </c>
      <c r="AC603" s="177">
        <v>0</v>
      </c>
      <c r="AD603" s="177">
        <v>0</v>
      </c>
      <c r="AE603" s="177">
        <v>0</v>
      </c>
      <c r="AF603" s="177">
        <v>0</v>
      </c>
      <c r="AG603" s="177">
        <v>0</v>
      </c>
      <c r="AH603" s="177">
        <v>0</v>
      </c>
      <c r="AI603" s="177">
        <v>0</v>
      </c>
      <c r="AJ603" s="177">
        <f t="shared" ref="AJ603:AJ604" si="1503">ROUND(X603/95.5*3,2)</f>
        <v>99588.7</v>
      </c>
      <c r="AK603" s="177">
        <f t="shared" ref="AK603:AK604" si="1504">ROUND(X603/95.5*1.5,2)</f>
        <v>49794.35</v>
      </c>
      <c r="AL603" s="177">
        <v>0</v>
      </c>
      <c r="AN603" s="138" t="e">
        <f>I603/#REF!</f>
        <v>#REF!</v>
      </c>
      <c r="AO603" s="138" t="e">
        <f t="shared" si="1488"/>
        <v>#DIV/0!</v>
      </c>
      <c r="AP603" s="138" t="e">
        <f t="shared" si="1489"/>
        <v>#DIV/0!</v>
      </c>
      <c r="AQ603" s="138" t="e">
        <f t="shared" si="1490"/>
        <v>#DIV/0!</v>
      </c>
      <c r="AR603" s="138" t="e">
        <f t="shared" si="1491"/>
        <v>#DIV/0!</v>
      </c>
      <c r="AS603" s="138" t="e">
        <f t="shared" si="1492"/>
        <v>#DIV/0!</v>
      </c>
      <c r="AT603" s="138" t="e">
        <f t="shared" si="1493"/>
        <v>#DIV/0!</v>
      </c>
      <c r="AU603" s="138">
        <f t="shared" si="1494"/>
        <v>3856.74</v>
      </c>
      <c r="AV603" s="138" t="e">
        <f t="shared" si="1495"/>
        <v>#DIV/0!</v>
      </c>
      <c r="AW603" s="138" t="e">
        <f t="shared" si="1496"/>
        <v>#DIV/0!</v>
      </c>
      <c r="AX603" s="138" t="e">
        <f t="shared" si="1497"/>
        <v>#DIV/0!</v>
      </c>
      <c r="AY603" s="138" t="e">
        <f>AI603/#REF!</f>
        <v>#REF!</v>
      </c>
      <c r="AZ603" s="138">
        <v>730.08</v>
      </c>
      <c r="BA603" s="138">
        <v>2070.12</v>
      </c>
      <c r="BB603" s="138">
        <v>848.92</v>
      </c>
      <c r="BC603" s="138">
        <v>819.73</v>
      </c>
      <c r="BD603" s="138">
        <v>611.5</v>
      </c>
      <c r="BE603" s="138">
        <v>1080.04</v>
      </c>
      <c r="BF603" s="138">
        <v>2671800.0099999998</v>
      </c>
      <c r="BG603" s="138">
        <f t="shared" si="1498"/>
        <v>4422.8500000000004</v>
      </c>
      <c r="BH603" s="138">
        <v>8748.57</v>
      </c>
      <c r="BI603" s="138">
        <v>3389.61</v>
      </c>
      <c r="BJ603" s="138">
        <v>5995.76</v>
      </c>
      <c r="BK603" s="138">
        <v>548.62</v>
      </c>
      <c r="BL603" s="139" t="e">
        <f t="shared" si="1499"/>
        <v>#REF!</v>
      </c>
      <c r="BM603" s="139" t="e">
        <f t="shared" si="1499"/>
        <v>#DIV/0!</v>
      </c>
      <c r="BN603" s="139" t="e">
        <f t="shared" si="1499"/>
        <v>#DIV/0!</v>
      </c>
      <c r="BO603" s="139" t="e">
        <f t="shared" si="1499"/>
        <v>#DIV/0!</v>
      </c>
      <c r="BP603" s="139" t="e">
        <f t="shared" si="1499"/>
        <v>#DIV/0!</v>
      </c>
      <c r="BQ603" s="139" t="e">
        <f t="shared" si="1499"/>
        <v>#DIV/0!</v>
      </c>
      <c r="BR603" s="139" t="e">
        <f t="shared" si="1499"/>
        <v>#DIV/0!</v>
      </c>
      <c r="BS603" s="139" t="str">
        <f t="shared" si="1499"/>
        <v xml:space="preserve"> </v>
      </c>
      <c r="BT603" s="139" t="e">
        <f t="shared" si="1499"/>
        <v>#DIV/0!</v>
      </c>
      <c r="BU603" s="139" t="e">
        <f t="shared" si="1499"/>
        <v>#DIV/0!</v>
      </c>
      <c r="BV603" s="139" t="e">
        <f t="shared" si="1499"/>
        <v>#DIV/0!</v>
      </c>
      <c r="BW603" s="139" t="e">
        <f t="shared" si="1499"/>
        <v>#REF!</v>
      </c>
      <c r="BY603" s="140">
        <f t="shared" si="1483"/>
        <v>3.0000000030123899</v>
      </c>
      <c r="BZ603" s="141">
        <f t="shared" si="1484"/>
        <v>1.5000000015061949</v>
      </c>
      <c r="CA603" s="142">
        <f t="shared" si="1485"/>
        <v>4038.4712043795621</v>
      </c>
      <c r="CB603" s="138">
        <f t="shared" si="1500"/>
        <v>4621.88</v>
      </c>
      <c r="CC603" s="143" t="str">
        <f t="shared" si="1501"/>
        <v xml:space="preserve"> </v>
      </c>
    </row>
    <row r="604" spans="1:82" s="137" customFormat="1" ht="12" customHeight="1">
      <c r="A604" s="360">
        <v>222</v>
      </c>
      <c r="B604" s="178" t="s">
        <v>893</v>
      </c>
      <c r="C604" s="356">
        <f>444.5+117.9</f>
        <v>562.4</v>
      </c>
      <c r="D604" s="370"/>
      <c r="E604" s="356"/>
      <c r="F604" s="356"/>
      <c r="G604" s="362">
        <f>ROUND(H604+U604+X604+Z604+AB604+AD604+AF604+AH604+AI604+AJ604+AK604+AL604,2)</f>
        <v>2450146.2999999998</v>
      </c>
      <c r="H604" s="356">
        <f>I604+K604+M604+O604+Q604+S604</f>
        <v>0</v>
      </c>
      <c r="I604" s="365">
        <v>0</v>
      </c>
      <c r="J604" s="365">
        <v>0</v>
      </c>
      <c r="K604" s="365">
        <v>0</v>
      </c>
      <c r="L604" s="365">
        <v>0</v>
      </c>
      <c r="M604" s="365">
        <v>0</v>
      </c>
      <c r="N604" s="356">
        <v>0</v>
      </c>
      <c r="O604" s="356">
        <v>0</v>
      </c>
      <c r="P604" s="356">
        <v>0</v>
      </c>
      <c r="Q604" s="356">
        <v>0</v>
      </c>
      <c r="R604" s="356">
        <v>0</v>
      </c>
      <c r="S604" s="356">
        <v>0</v>
      </c>
      <c r="T604" s="366">
        <v>0</v>
      </c>
      <c r="U604" s="356">
        <v>0</v>
      </c>
      <c r="V604" s="356" t="s">
        <v>111</v>
      </c>
      <c r="W604" s="177">
        <v>602</v>
      </c>
      <c r="X604" s="356">
        <f t="shared" si="1502"/>
        <v>2339889.7200000002</v>
      </c>
      <c r="Y604" s="177">
        <v>0</v>
      </c>
      <c r="Z604" s="177">
        <v>0</v>
      </c>
      <c r="AA604" s="177">
        <v>0</v>
      </c>
      <c r="AB604" s="177">
        <v>0</v>
      </c>
      <c r="AC604" s="177">
        <v>0</v>
      </c>
      <c r="AD604" s="177">
        <v>0</v>
      </c>
      <c r="AE604" s="177">
        <v>0</v>
      </c>
      <c r="AF604" s="177">
        <v>0</v>
      </c>
      <c r="AG604" s="177">
        <v>0</v>
      </c>
      <c r="AH604" s="177">
        <v>0</v>
      </c>
      <c r="AI604" s="177">
        <v>0</v>
      </c>
      <c r="AJ604" s="177">
        <f t="shared" si="1503"/>
        <v>73504.39</v>
      </c>
      <c r="AK604" s="177">
        <f t="shared" si="1504"/>
        <v>36752.19</v>
      </c>
      <c r="AL604" s="177">
        <v>0</v>
      </c>
      <c r="AN604" s="138" t="e">
        <f>I604/#REF!</f>
        <v>#REF!</v>
      </c>
      <c r="AO604" s="138" t="e">
        <f t="shared" si="1488"/>
        <v>#DIV/0!</v>
      </c>
      <c r="AP604" s="138" t="e">
        <f t="shared" si="1489"/>
        <v>#DIV/0!</v>
      </c>
      <c r="AQ604" s="138" t="e">
        <f t="shared" si="1490"/>
        <v>#DIV/0!</v>
      </c>
      <c r="AR604" s="138" t="e">
        <f t="shared" si="1491"/>
        <v>#DIV/0!</v>
      </c>
      <c r="AS604" s="138" t="e">
        <f t="shared" si="1492"/>
        <v>#DIV/0!</v>
      </c>
      <c r="AT604" s="138" t="e">
        <f t="shared" si="1493"/>
        <v>#DIV/0!</v>
      </c>
      <c r="AU604" s="138">
        <f t="shared" si="1494"/>
        <v>3886.86</v>
      </c>
      <c r="AV604" s="138" t="e">
        <f t="shared" si="1495"/>
        <v>#DIV/0!</v>
      </c>
      <c r="AW604" s="138" t="e">
        <f t="shared" si="1496"/>
        <v>#DIV/0!</v>
      </c>
      <c r="AX604" s="138" t="e">
        <f t="shared" si="1497"/>
        <v>#DIV/0!</v>
      </c>
      <c r="AY604" s="138" t="e">
        <f>AI604/#REF!</f>
        <v>#REF!</v>
      </c>
      <c r="AZ604" s="138">
        <v>730.08</v>
      </c>
      <c r="BA604" s="138">
        <v>2070.12</v>
      </c>
      <c r="BB604" s="138">
        <v>848.92</v>
      </c>
      <c r="BC604" s="138">
        <v>819.73</v>
      </c>
      <c r="BD604" s="138">
        <v>611.5</v>
      </c>
      <c r="BE604" s="138">
        <v>1080.04</v>
      </c>
      <c r="BF604" s="138">
        <v>2671800.0099999998</v>
      </c>
      <c r="BG604" s="138">
        <f t="shared" si="1498"/>
        <v>4607.6000000000004</v>
      </c>
      <c r="BH604" s="138">
        <v>8748.57</v>
      </c>
      <c r="BI604" s="138">
        <v>3389.61</v>
      </c>
      <c r="BJ604" s="138">
        <v>5995.76</v>
      </c>
      <c r="BK604" s="138">
        <v>548.62</v>
      </c>
      <c r="BL604" s="139" t="e">
        <f t="shared" si="1499"/>
        <v>#REF!</v>
      </c>
      <c r="BM604" s="139" t="e">
        <f t="shared" si="1499"/>
        <v>#DIV/0!</v>
      </c>
      <c r="BN604" s="139" t="e">
        <f t="shared" si="1499"/>
        <v>#DIV/0!</v>
      </c>
      <c r="BO604" s="139" t="e">
        <f t="shared" si="1499"/>
        <v>#DIV/0!</v>
      </c>
      <c r="BP604" s="139" t="e">
        <f t="shared" si="1499"/>
        <v>#DIV/0!</v>
      </c>
      <c r="BQ604" s="139" t="e">
        <f t="shared" si="1499"/>
        <v>#DIV/0!</v>
      </c>
      <c r="BR604" s="139" t="e">
        <f t="shared" si="1499"/>
        <v>#DIV/0!</v>
      </c>
      <c r="BS604" s="139" t="str">
        <f t="shared" si="1499"/>
        <v xml:space="preserve"> </v>
      </c>
      <c r="BT604" s="139" t="e">
        <f t="shared" si="1499"/>
        <v>#DIV/0!</v>
      </c>
      <c r="BU604" s="139" t="e">
        <f t="shared" si="1499"/>
        <v>#DIV/0!</v>
      </c>
      <c r="BV604" s="139" t="e">
        <f t="shared" si="1499"/>
        <v>#DIV/0!</v>
      </c>
      <c r="BW604" s="139" t="e">
        <f t="shared" si="1499"/>
        <v>#REF!</v>
      </c>
      <c r="BY604" s="140">
        <f t="shared" si="1483"/>
        <v>3.0000000408138896</v>
      </c>
      <c r="BZ604" s="141">
        <f t="shared" si="1484"/>
        <v>1.4999998163374981</v>
      </c>
      <c r="CA604" s="142">
        <f t="shared" si="1485"/>
        <v>4070.0104651162787</v>
      </c>
      <c r="CB604" s="138">
        <f t="shared" si="1500"/>
        <v>4814.95</v>
      </c>
      <c r="CC604" s="143" t="str">
        <f t="shared" si="1501"/>
        <v xml:space="preserve"> </v>
      </c>
    </row>
    <row r="605" spans="1:82" s="137" customFormat="1" ht="34.5" customHeight="1">
      <c r="A605" s="374" t="s">
        <v>6</v>
      </c>
      <c r="B605" s="374"/>
      <c r="C605" s="356">
        <f>SUM(C603:C604)</f>
        <v>1471.6</v>
      </c>
      <c r="D605" s="413"/>
      <c r="E605" s="369"/>
      <c r="F605" s="369"/>
      <c r="G605" s="356">
        <f>ROUND(SUM(G603:G604),2)</f>
        <v>5769769.6299999999</v>
      </c>
      <c r="H605" s="356">
        <f t="shared" ref="H605:U605" si="1505">SUM(H603:H604)</f>
        <v>0</v>
      </c>
      <c r="I605" s="356">
        <f t="shared" si="1505"/>
        <v>0</v>
      </c>
      <c r="J605" s="356">
        <f t="shared" si="1505"/>
        <v>0</v>
      </c>
      <c r="K605" s="356">
        <f t="shared" si="1505"/>
        <v>0</v>
      </c>
      <c r="L605" s="356">
        <f t="shared" si="1505"/>
        <v>0</v>
      </c>
      <c r="M605" s="356">
        <f t="shared" si="1505"/>
        <v>0</v>
      </c>
      <c r="N605" s="356">
        <f t="shared" si="1505"/>
        <v>0</v>
      </c>
      <c r="O605" s="356">
        <f t="shared" si="1505"/>
        <v>0</v>
      </c>
      <c r="P605" s="356">
        <f t="shared" si="1505"/>
        <v>0</v>
      </c>
      <c r="Q605" s="356">
        <f t="shared" si="1505"/>
        <v>0</v>
      </c>
      <c r="R605" s="356">
        <f t="shared" si="1505"/>
        <v>0</v>
      </c>
      <c r="S605" s="356">
        <f t="shared" si="1505"/>
        <v>0</v>
      </c>
      <c r="T605" s="366">
        <f t="shared" si="1505"/>
        <v>0</v>
      </c>
      <c r="U605" s="356">
        <f t="shared" si="1505"/>
        <v>0</v>
      </c>
      <c r="V605" s="369" t="s">
        <v>68</v>
      </c>
      <c r="W605" s="356">
        <f>SUM(W603:W604)</f>
        <v>1424</v>
      </c>
      <c r="X605" s="356">
        <f>SUM(X603:X604)</f>
        <v>5510130</v>
      </c>
      <c r="Y605" s="356">
        <f t="shared" ref="Y605:AL605" si="1506">SUM(Y603:Y604)</f>
        <v>0</v>
      </c>
      <c r="Z605" s="356">
        <f t="shared" si="1506"/>
        <v>0</v>
      </c>
      <c r="AA605" s="356">
        <f t="shared" si="1506"/>
        <v>0</v>
      </c>
      <c r="AB605" s="356">
        <f t="shared" si="1506"/>
        <v>0</v>
      </c>
      <c r="AC605" s="356">
        <f t="shared" si="1506"/>
        <v>0</v>
      </c>
      <c r="AD605" s="356">
        <f t="shared" si="1506"/>
        <v>0</v>
      </c>
      <c r="AE605" s="356">
        <f t="shared" si="1506"/>
        <v>0</v>
      </c>
      <c r="AF605" s="356">
        <f t="shared" si="1506"/>
        <v>0</v>
      </c>
      <c r="AG605" s="356">
        <f t="shared" si="1506"/>
        <v>0</v>
      </c>
      <c r="AH605" s="356">
        <f t="shared" si="1506"/>
        <v>0</v>
      </c>
      <c r="AI605" s="356">
        <f t="shared" si="1506"/>
        <v>0</v>
      </c>
      <c r="AJ605" s="356">
        <f t="shared" si="1506"/>
        <v>173093.09</v>
      </c>
      <c r="AK605" s="356">
        <f t="shared" si="1506"/>
        <v>86546.540000000008</v>
      </c>
      <c r="AL605" s="356">
        <f t="shared" si="1506"/>
        <v>0</v>
      </c>
      <c r="AN605" s="138" t="e">
        <f>I605/#REF!</f>
        <v>#REF!</v>
      </c>
      <c r="AO605" s="138" t="e">
        <f t="shared" si="1488"/>
        <v>#DIV/0!</v>
      </c>
      <c r="AP605" s="138" t="e">
        <f t="shared" si="1489"/>
        <v>#DIV/0!</v>
      </c>
      <c r="AQ605" s="138" t="e">
        <f t="shared" si="1490"/>
        <v>#DIV/0!</v>
      </c>
      <c r="AR605" s="138" t="e">
        <f t="shared" si="1491"/>
        <v>#DIV/0!</v>
      </c>
      <c r="AS605" s="138" t="e">
        <f t="shared" si="1492"/>
        <v>#DIV/0!</v>
      </c>
      <c r="AT605" s="138" t="e">
        <f t="shared" si="1493"/>
        <v>#DIV/0!</v>
      </c>
      <c r="AU605" s="138">
        <f t="shared" si="1494"/>
        <v>3869.4733146067415</v>
      </c>
      <c r="AV605" s="138" t="e">
        <f t="shared" si="1495"/>
        <v>#DIV/0!</v>
      </c>
      <c r="AW605" s="138" t="e">
        <f t="shared" si="1496"/>
        <v>#DIV/0!</v>
      </c>
      <c r="AX605" s="138" t="e">
        <f t="shared" si="1497"/>
        <v>#DIV/0!</v>
      </c>
      <c r="AY605" s="138" t="e">
        <f>AI605/#REF!</f>
        <v>#REF!</v>
      </c>
      <c r="AZ605" s="138">
        <v>730.08</v>
      </c>
      <c r="BA605" s="138">
        <v>2070.12</v>
      </c>
      <c r="BB605" s="138">
        <v>848.92</v>
      </c>
      <c r="BC605" s="138">
        <v>819.73</v>
      </c>
      <c r="BD605" s="138">
        <v>611.5</v>
      </c>
      <c r="BE605" s="138">
        <v>1080.04</v>
      </c>
      <c r="BF605" s="138">
        <v>2671800.0099999998</v>
      </c>
      <c r="BG605" s="138">
        <f t="shared" si="1498"/>
        <v>4422.8500000000004</v>
      </c>
      <c r="BH605" s="138">
        <v>8748.57</v>
      </c>
      <c r="BI605" s="138">
        <v>3389.61</v>
      </c>
      <c r="BJ605" s="138">
        <v>5995.76</v>
      </c>
      <c r="BK605" s="138">
        <v>548.62</v>
      </c>
      <c r="BL605" s="139" t="e">
        <f t="shared" si="1499"/>
        <v>#REF!</v>
      </c>
      <c r="BM605" s="139" t="e">
        <f t="shared" si="1499"/>
        <v>#DIV/0!</v>
      </c>
      <c r="BN605" s="139" t="e">
        <f t="shared" si="1499"/>
        <v>#DIV/0!</v>
      </c>
      <c r="BO605" s="139" t="e">
        <f t="shared" si="1499"/>
        <v>#DIV/0!</v>
      </c>
      <c r="BP605" s="139" t="e">
        <f t="shared" si="1499"/>
        <v>#DIV/0!</v>
      </c>
      <c r="BQ605" s="139" t="e">
        <f t="shared" si="1499"/>
        <v>#DIV/0!</v>
      </c>
      <c r="BR605" s="139" t="e">
        <f t="shared" si="1499"/>
        <v>#DIV/0!</v>
      </c>
      <c r="BS605" s="139" t="str">
        <f t="shared" si="1499"/>
        <v xml:space="preserve"> </v>
      </c>
      <c r="BT605" s="139" t="e">
        <f t="shared" si="1499"/>
        <v>#DIV/0!</v>
      </c>
      <c r="BU605" s="139" t="e">
        <f t="shared" si="1499"/>
        <v>#DIV/0!</v>
      </c>
      <c r="BV605" s="139" t="e">
        <f t="shared" si="1499"/>
        <v>#DIV/0!</v>
      </c>
      <c r="BW605" s="139" t="e">
        <f t="shared" si="1499"/>
        <v>#REF!</v>
      </c>
      <c r="BY605" s="140">
        <f t="shared" si="1483"/>
        <v>3.0000000190648861</v>
      </c>
      <c r="BZ605" s="141">
        <f t="shared" si="1484"/>
        <v>1.4999999228738707</v>
      </c>
      <c r="CA605" s="142">
        <f t="shared" si="1485"/>
        <v>4051.804515449438</v>
      </c>
      <c r="CB605" s="138">
        <f t="shared" si="1500"/>
        <v>4621.88</v>
      </c>
      <c r="CC605" s="143" t="str">
        <f t="shared" si="1501"/>
        <v xml:space="preserve"> </v>
      </c>
    </row>
    <row r="606" spans="1:82" s="137" customFormat="1" ht="12" customHeight="1">
      <c r="A606" s="358" t="s">
        <v>7</v>
      </c>
      <c r="B606" s="359"/>
      <c r="C606" s="359"/>
      <c r="D606" s="359"/>
      <c r="E606" s="359"/>
      <c r="F606" s="359"/>
      <c r="G606" s="359"/>
      <c r="H606" s="359"/>
      <c r="I606" s="359"/>
      <c r="J606" s="359"/>
      <c r="K606" s="359"/>
      <c r="L606" s="359"/>
      <c r="M606" s="359"/>
      <c r="N606" s="359"/>
      <c r="O606" s="359"/>
      <c r="P606" s="359"/>
      <c r="Q606" s="359"/>
      <c r="R606" s="359"/>
      <c r="S606" s="359"/>
      <c r="T606" s="359"/>
      <c r="U606" s="359"/>
      <c r="V606" s="359"/>
      <c r="W606" s="359"/>
      <c r="X606" s="359"/>
      <c r="Y606" s="359"/>
      <c r="Z606" s="359"/>
      <c r="AA606" s="359"/>
      <c r="AB606" s="359"/>
      <c r="AC606" s="359"/>
      <c r="AD606" s="359"/>
      <c r="AE606" s="359"/>
      <c r="AF606" s="359"/>
      <c r="AG606" s="359"/>
      <c r="AH606" s="359"/>
      <c r="AI606" s="359"/>
      <c r="AJ606" s="359"/>
      <c r="AK606" s="359"/>
      <c r="AL606" s="434"/>
      <c r="AN606" s="138" t="e">
        <f>I606/#REF!</f>
        <v>#REF!</v>
      </c>
      <c r="AO606" s="138" t="e">
        <f t="shared" si="1488"/>
        <v>#DIV/0!</v>
      </c>
      <c r="AP606" s="138" t="e">
        <f t="shared" si="1489"/>
        <v>#DIV/0!</v>
      </c>
      <c r="AQ606" s="138" t="e">
        <f t="shared" si="1490"/>
        <v>#DIV/0!</v>
      </c>
      <c r="AR606" s="138" t="e">
        <f t="shared" si="1491"/>
        <v>#DIV/0!</v>
      </c>
      <c r="AS606" s="138" t="e">
        <f t="shared" si="1492"/>
        <v>#DIV/0!</v>
      </c>
      <c r="AT606" s="138" t="e">
        <f t="shared" si="1493"/>
        <v>#DIV/0!</v>
      </c>
      <c r="AU606" s="138" t="e">
        <f t="shared" si="1494"/>
        <v>#DIV/0!</v>
      </c>
      <c r="AV606" s="138" t="e">
        <f t="shared" si="1495"/>
        <v>#DIV/0!</v>
      </c>
      <c r="AW606" s="138" t="e">
        <f t="shared" si="1496"/>
        <v>#DIV/0!</v>
      </c>
      <c r="AX606" s="138" t="e">
        <f t="shared" si="1497"/>
        <v>#DIV/0!</v>
      </c>
      <c r="AY606" s="138" t="e">
        <f>AI606/#REF!</f>
        <v>#REF!</v>
      </c>
      <c r="AZ606" s="138">
        <v>730.08</v>
      </c>
      <c r="BA606" s="138">
        <v>2070.12</v>
      </c>
      <c r="BB606" s="138">
        <v>848.92</v>
      </c>
      <c r="BC606" s="138">
        <v>819.73</v>
      </c>
      <c r="BD606" s="138">
        <v>611.5</v>
      </c>
      <c r="BE606" s="138">
        <v>1080.04</v>
      </c>
      <c r="BF606" s="138">
        <v>2671800.0099999998</v>
      </c>
      <c r="BG606" s="138">
        <f t="shared" si="1498"/>
        <v>4422.8500000000004</v>
      </c>
      <c r="BH606" s="138">
        <v>8748.57</v>
      </c>
      <c r="BI606" s="138">
        <v>3389.61</v>
      </c>
      <c r="BJ606" s="138">
        <v>5995.76</v>
      </c>
      <c r="BK606" s="138">
        <v>548.62</v>
      </c>
      <c r="BL606" s="139" t="e">
        <f t="shared" si="1499"/>
        <v>#REF!</v>
      </c>
      <c r="BM606" s="139" t="e">
        <f t="shared" si="1499"/>
        <v>#DIV/0!</v>
      </c>
      <c r="BN606" s="139" t="e">
        <f t="shared" si="1499"/>
        <v>#DIV/0!</v>
      </c>
      <c r="BO606" s="139" t="e">
        <f t="shared" si="1499"/>
        <v>#DIV/0!</v>
      </c>
      <c r="BP606" s="139" t="e">
        <f t="shared" si="1499"/>
        <v>#DIV/0!</v>
      </c>
      <c r="BQ606" s="139" t="e">
        <f t="shared" si="1499"/>
        <v>#DIV/0!</v>
      </c>
      <c r="BR606" s="139" t="e">
        <f t="shared" si="1499"/>
        <v>#DIV/0!</v>
      </c>
      <c r="BS606" s="139" t="e">
        <f t="shared" si="1499"/>
        <v>#DIV/0!</v>
      </c>
      <c r="BT606" s="139" t="e">
        <f t="shared" si="1499"/>
        <v>#DIV/0!</v>
      </c>
      <c r="BU606" s="139" t="e">
        <f t="shared" si="1499"/>
        <v>#DIV/0!</v>
      </c>
      <c r="BV606" s="139" t="e">
        <f t="shared" si="1499"/>
        <v>#DIV/0!</v>
      </c>
      <c r="BW606" s="139" t="e">
        <f t="shared" si="1499"/>
        <v>#REF!</v>
      </c>
      <c r="BY606" s="140" t="e">
        <f t="shared" si="1483"/>
        <v>#DIV/0!</v>
      </c>
      <c r="BZ606" s="141" t="e">
        <f t="shared" si="1484"/>
        <v>#DIV/0!</v>
      </c>
      <c r="CA606" s="142" t="e">
        <f t="shared" si="1485"/>
        <v>#DIV/0!</v>
      </c>
      <c r="CB606" s="138">
        <f t="shared" si="1500"/>
        <v>4621.88</v>
      </c>
      <c r="CC606" s="143" t="e">
        <f t="shared" si="1501"/>
        <v>#DIV/0!</v>
      </c>
    </row>
    <row r="607" spans="1:82" s="137" customFormat="1" ht="12" customHeight="1">
      <c r="A607" s="360">
        <v>223</v>
      </c>
      <c r="B607" s="432" t="s">
        <v>903</v>
      </c>
      <c r="C607" s="356">
        <v>909.2</v>
      </c>
      <c r="D607" s="370"/>
      <c r="E607" s="356"/>
      <c r="F607" s="356"/>
      <c r="G607" s="362">
        <f>ROUND(H607+U607+X607+Z607+AB607+AD607+AF607+AH607+AI607+AJ607+AK607+AL607,2)</f>
        <v>2988468.69</v>
      </c>
      <c r="H607" s="356">
        <f>I607+K607+M607+O607+Q607+S607</f>
        <v>0</v>
      </c>
      <c r="I607" s="365">
        <v>0</v>
      </c>
      <c r="J607" s="365">
        <v>0</v>
      </c>
      <c r="K607" s="365">
        <v>0</v>
      </c>
      <c r="L607" s="365">
        <v>0</v>
      </c>
      <c r="M607" s="365">
        <v>0</v>
      </c>
      <c r="N607" s="356">
        <v>0</v>
      </c>
      <c r="O607" s="356">
        <v>0</v>
      </c>
      <c r="P607" s="356">
        <v>0</v>
      </c>
      <c r="Q607" s="356">
        <v>0</v>
      </c>
      <c r="R607" s="356">
        <v>0</v>
      </c>
      <c r="S607" s="356">
        <v>0</v>
      </c>
      <c r="T607" s="366">
        <v>0</v>
      </c>
      <c r="U607" s="356">
        <v>0</v>
      </c>
      <c r="V607" s="356" t="s">
        <v>112</v>
      </c>
      <c r="W607" s="177">
        <v>740</v>
      </c>
      <c r="X607" s="356">
        <f t="shared" ref="X607:X608" si="1507">ROUND(IF(V607="СК",3856.74,3886.86)*W607,2)</f>
        <v>2853987.6</v>
      </c>
      <c r="Y607" s="177">
        <v>0</v>
      </c>
      <c r="Z607" s="177">
        <v>0</v>
      </c>
      <c r="AA607" s="177">
        <v>0</v>
      </c>
      <c r="AB607" s="177">
        <v>0</v>
      </c>
      <c r="AC607" s="177">
        <v>0</v>
      </c>
      <c r="AD607" s="177">
        <v>0</v>
      </c>
      <c r="AE607" s="177">
        <v>0</v>
      </c>
      <c r="AF607" s="177">
        <v>0</v>
      </c>
      <c r="AG607" s="177">
        <v>0</v>
      </c>
      <c r="AH607" s="177">
        <v>0</v>
      </c>
      <c r="AI607" s="177">
        <v>0</v>
      </c>
      <c r="AJ607" s="177">
        <f t="shared" ref="AJ607:AJ608" si="1508">ROUND(X607/95.5*3,2)</f>
        <v>89654.06</v>
      </c>
      <c r="AK607" s="177">
        <f t="shared" ref="AK607:AK608" si="1509">ROUND(X607/95.5*1.5,2)</f>
        <v>44827.03</v>
      </c>
      <c r="AL607" s="177">
        <v>0</v>
      </c>
      <c r="AN607" s="138" t="e">
        <f>I607/#REF!</f>
        <v>#REF!</v>
      </c>
      <c r="AO607" s="138" t="e">
        <f t="shared" si="1488"/>
        <v>#DIV/0!</v>
      </c>
      <c r="AP607" s="138" t="e">
        <f t="shared" si="1489"/>
        <v>#DIV/0!</v>
      </c>
      <c r="AQ607" s="138" t="e">
        <f t="shared" si="1490"/>
        <v>#DIV/0!</v>
      </c>
      <c r="AR607" s="138" t="e">
        <f t="shared" si="1491"/>
        <v>#DIV/0!</v>
      </c>
      <c r="AS607" s="138" t="e">
        <f t="shared" si="1492"/>
        <v>#DIV/0!</v>
      </c>
      <c r="AT607" s="138" t="e">
        <f t="shared" si="1493"/>
        <v>#DIV/0!</v>
      </c>
      <c r="AU607" s="138">
        <f t="shared" si="1494"/>
        <v>3856.7400000000002</v>
      </c>
      <c r="AV607" s="138" t="e">
        <f t="shared" si="1495"/>
        <v>#DIV/0!</v>
      </c>
      <c r="AW607" s="138" t="e">
        <f t="shared" si="1496"/>
        <v>#DIV/0!</v>
      </c>
      <c r="AX607" s="138" t="e">
        <f t="shared" si="1497"/>
        <v>#DIV/0!</v>
      </c>
      <c r="AY607" s="138" t="e">
        <f>AI607/#REF!</f>
        <v>#REF!</v>
      </c>
      <c r="AZ607" s="138">
        <v>730.08</v>
      </c>
      <c r="BA607" s="138">
        <v>2070.12</v>
      </c>
      <c r="BB607" s="138">
        <v>848.92</v>
      </c>
      <c r="BC607" s="138">
        <v>819.73</v>
      </c>
      <c r="BD607" s="138">
        <v>611.5</v>
      </c>
      <c r="BE607" s="138">
        <v>1080.04</v>
      </c>
      <c r="BF607" s="138">
        <v>2671800.0099999998</v>
      </c>
      <c r="BG607" s="138">
        <f t="shared" si="1498"/>
        <v>4422.8500000000004</v>
      </c>
      <c r="BH607" s="138">
        <v>8748.57</v>
      </c>
      <c r="BI607" s="138">
        <v>3389.61</v>
      </c>
      <c r="BJ607" s="138">
        <v>5995.76</v>
      </c>
      <c r="BK607" s="138">
        <v>548.62</v>
      </c>
      <c r="BL607" s="139" t="e">
        <f t="shared" si="1499"/>
        <v>#REF!</v>
      </c>
      <c r="BM607" s="139" t="e">
        <f t="shared" si="1499"/>
        <v>#DIV/0!</v>
      </c>
      <c r="BN607" s="139" t="e">
        <f t="shared" si="1499"/>
        <v>#DIV/0!</v>
      </c>
      <c r="BO607" s="139" t="e">
        <f t="shared" si="1499"/>
        <v>#DIV/0!</v>
      </c>
      <c r="BP607" s="139" t="e">
        <f t="shared" si="1499"/>
        <v>#DIV/0!</v>
      </c>
      <c r="BQ607" s="139" t="e">
        <f t="shared" si="1499"/>
        <v>#DIV/0!</v>
      </c>
      <c r="BR607" s="139" t="e">
        <f t="shared" si="1499"/>
        <v>#DIV/0!</v>
      </c>
      <c r="BS607" s="139" t="str">
        <f t="shared" si="1499"/>
        <v xml:space="preserve"> </v>
      </c>
      <c r="BT607" s="139" t="e">
        <f t="shared" si="1499"/>
        <v>#DIV/0!</v>
      </c>
      <c r="BU607" s="139" t="e">
        <f t="shared" si="1499"/>
        <v>#DIV/0!</v>
      </c>
      <c r="BV607" s="139" t="e">
        <f t="shared" si="1499"/>
        <v>#DIV/0!</v>
      </c>
      <c r="BW607" s="139" t="e">
        <f t="shared" si="1499"/>
        <v>#REF!</v>
      </c>
      <c r="BY607" s="140">
        <f t="shared" si="1483"/>
        <v>2.9999999765766323</v>
      </c>
      <c r="BZ607" s="141">
        <f t="shared" si="1484"/>
        <v>1.4999999882883162</v>
      </c>
      <c r="CA607" s="142">
        <f t="shared" si="1485"/>
        <v>4038.4712027027026</v>
      </c>
      <c r="CB607" s="138">
        <f t="shared" si="1500"/>
        <v>4621.88</v>
      </c>
      <c r="CC607" s="143" t="str">
        <f t="shared" si="1501"/>
        <v xml:space="preserve"> </v>
      </c>
    </row>
    <row r="608" spans="1:82" s="137" customFormat="1" ht="12" customHeight="1">
      <c r="A608" s="360">
        <v>224</v>
      </c>
      <c r="B608" s="432" t="s">
        <v>905</v>
      </c>
      <c r="C608" s="356">
        <f>444.5+117.9</f>
        <v>562.4</v>
      </c>
      <c r="D608" s="370"/>
      <c r="E608" s="356"/>
      <c r="F608" s="356"/>
      <c r="G608" s="362">
        <f>ROUND(H608+U608+X608+Z608+AB608+AD608+AF608+AH608+AI608+AJ608+AK608+AL608,2)</f>
        <v>3227518.3</v>
      </c>
      <c r="H608" s="356">
        <f>I608+K608+M608+O608+Q608+S608</f>
        <v>0</v>
      </c>
      <c r="I608" s="365">
        <v>0</v>
      </c>
      <c r="J608" s="365">
        <v>0</v>
      </c>
      <c r="K608" s="365">
        <v>0</v>
      </c>
      <c r="L608" s="365">
        <v>0</v>
      </c>
      <c r="M608" s="365">
        <v>0</v>
      </c>
      <c r="N608" s="356">
        <v>0</v>
      </c>
      <c r="O608" s="356">
        <v>0</v>
      </c>
      <c r="P608" s="356">
        <v>0</v>
      </c>
      <c r="Q608" s="356">
        <v>0</v>
      </c>
      <c r="R608" s="356">
        <v>0</v>
      </c>
      <c r="S608" s="356">
        <v>0</v>
      </c>
      <c r="T608" s="366">
        <v>0</v>
      </c>
      <c r="U608" s="356">
        <v>0</v>
      </c>
      <c r="V608" s="356" t="s">
        <v>111</v>
      </c>
      <c r="W608" s="177">
        <v>793</v>
      </c>
      <c r="X608" s="356">
        <f t="shared" si="1507"/>
        <v>3082279.98</v>
      </c>
      <c r="Y608" s="177">
        <v>0</v>
      </c>
      <c r="Z608" s="177">
        <v>0</v>
      </c>
      <c r="AA608" s="177">
        <v>0</v>
      </c>
      <c r="AB608" s="177">
        <v>0</v>
      </c>
      <c r="AC608" s="177">
        <v>0</v>
      </c>
      <c r="AD608" s="177">
        <v>0</v>
      </c>
      <c r="AE608" s="177">
        <v>0</v>
      </c>
      <c r="AF608" s="177">
        <v>0</v>
      </c>
      <c r="AG608" s="177">
        <v>0</v>
      </c>
      <c r="AH608" s="177">
        <v>0</v>
      </c>
      <c r="AI608" s="177">
        <v>0</v>
      </c>
      <c r="AJ608" s="177">
        <f t="shared" si="1508"/>
        <v>96825.55</v>
      </c>
      <c r="AK608" s="177">
        <f t="shared" si="1509"/>
        <v>48412.77</v>
      </c>
      <c r="AL608" s="177">
        <v>0</v>
      </c>
      <c r="AN608" s="138" t="e">
        <f>I608/#REF!</f>
        <v>#REF!</v>
      </c>
      <c r="AO608" s="138" t="e">
        <f t="shared" si="1488"/>
        <v>#DIV/0!</v>
      </c>
      <c r="AP608" s="138" t="e">
        <f t="shared" si="1489"/>
        <v>#DIV/0!</v>
      </c>
      <c r="AQ608" s="138" t="e">
        <f t="shared" si="1490"/>
        <v>#DIV/0!</v>
      </c>
      <c r="AR608" s="138" t="e">
        <f t="shared" si="1491"/>
        <v>#DIV/0!</v>
      </c>
      <c r="AS608" s="138" t="e">
        <f t="shared" si="1492"/>
        <v>#DIV/0!</v>
      </c>
      <c r="AT608" s="138" t="e">
        <f t="shared" si="1493"/>
        <v>#DIV/0!</v>
      </c>
      <c r="AU608" s="138">
        <f t="shared" si="1494"/>
        <v>3886.86</v>
      </c>
      <c r="AV608" s="138" t="e">
        <f t="shared" si="1495"/>
        <v>#DIV/0!</v>
      </c>
      <c r="AW608" s="138" t="e">
        <f t="shared" si="1496"/>
        <v>#DIV/0!</v>
      </c>
      <c r="AX608" s="138" t="e">
        <f t="shared" si="1497"/>
        <v>#DIV/0!</v>
      </c>
      <c r="AY608" s="138" t="e">
        <f>AI608/#REF!</f>
        <v>#REF!</v>
      </c>
      <c r="AZ608" s="138">
        <v>730.08</v>
      </c>
      <c r="BA608" s="138">
        <v>2070.12</v>
      </c>
      <c r="BB608" s="138">
        <v>848.92</v>
      </c>
      <c r="BC608" s="138">
        <v>819.73</v>
      </c>
      <c r="BD608" s="138">
        <v>611.5</v>
      </c>
      <c r="BE608" s="138">
        <v>1080.04</v>
      </c>
      <c r="BF608" s="138">
        <v>2671800.0099999998</v>
      </c>
      <c r="BG608" s="138">
        <f t="shared" si="1498"/>
        <v>4607.6000000000004</v>
      </c>
      <c r="BH608" s="138">
        <v>8748.57</v>
      </c>
      <c r="BI608" s="138">
        <v>3389.61</v>
      </c>
      <c r="BJ608" s="138">
        <v>5995.76</v>
      </c>
      <c r="BK608" s="138">
        <v>548.62</v>
      </c>
      <c r="BL608" s="139" t="e">
        <f t="shared" si="1499"/>
        <v>#REF!</v>
      </c>
      <c r="BM608" s="139" t="e">
        <f t="shared" si="1499"/>
        <v>#DIV/0!</v>
      </c>
      <c r="BN608" s="139" t="e">
        <f t="shared" si="1499"/>
        <v>#DIV/0!</v>
      </c>
      <c r="BO608" s="139" t="e">
        <f t="shared" si="1499"/>
        <v>#DIV/0!</v>
      </c>
      <c r="BP608" s="139" t="e">
        <f t="shared" si="1499"/>
        <v>#DIV/0!</v>
      </c>
      <c r="BQ608" s="139" t="e">
        <f t="shared" si="1499"/>
        <v>#DIV/0!</v>
      </c>
      <c r="BR608" s="139" t="e">
        <f t="shared" si="1499"/>
        <v>#DIV/0!</v>
      </c>
      <c r="BS608" s="139" t="str">
        <f t="shared" si="1499"/>
        <v xml:space="preserve"> </v>
      </c>
      <c r="BT608" s="139" t="e">
        <f t="shared" si="1499"/>
        <v>#DIV/0!</v>
      </c>
      <c r="BU608" s="139" t="e">
        <f t="shared" si="1499"/>
        <v>#DIV/0!</v>
      </c>
      <c r="BV608" s="139" t="e">
        <f t="shared" si="1499"/>
        <v>#DIV/0!</v>
      </c>
      <c r="BW608" s="139" t="e">
        <f t="shared" si="1499"/>
        <v>#REF!</v>
      </c>
      <c r="BY608" s="140">
        <f t="shared" si="1483"/>
        <v>3.0000000309835579</v>
      </c>
      <c r="BZ608" s="141">
        <f t="shared" si="1484"/>
        <v>1.4999998605739897</v>
      </c>
      <c r="CA608" s="142">
        <f t="shared" si="1485"/>
        <v>4070.0104665825975</v>
      </c>
      <c r="CB608" s="138">
        <f t="shared" si="1500"/>
        <v>4814.95</v>
      </c>
      <c r="CC608" s="143" t="str">
        <f t="shared" si="1501"/>
        <v xml:space="preserve"> </v>
      </c>
    </row>
    <row r="609" spans="1:81" s="137" customFormat="1" ht="43.5" customHeight="1">
      <c r="A609" s="374" t="s">
        <v>8</v>
      </c>
      <c r="B609" s="374"/>
      <c r="C609" s="356">
        <f>SUM(C607:C608)</f>
        <v>1471.6</v>
      </c>
      <c r="D609" s="413"/>
      <c r="E609" s="369"/>
      <c r="F609" s="369"/>
      <c r="G609" s="356">
        <f>ROUND(SUM(G607:G608),2)</f>
        <v>6215986.9900000002</v>
      </c>
      <c r="H609" s="356">
        <f t="shared" ref="H609:U609" si="1510">SUM(H607:H608)</f>
        <v>0</v>
      </c>
      <c r="I609" s="356">
        <f t="shared" si="1510"/>
        <v>0</v>
      </c>
      <c r="J609" s="356">
        <f t="shared" si="1510"/>
        <v>0</v>
      </c>
      <c r="K609" s="356">
        <f t="shared" si="1510"/>
        <v>0</v>
      </c>
      <c r="L609" s="356">
        <f t="shared" si="1510"/>
        <v>0</v>
      </c>
      <c r="M609" s="356">
        <f t="shared" si="1510"/>
        <v>0</v>
      </c>
      <c r="N609" s="356">
        <f t="shared" si="1510"/>
        <v>0</v>
      </c>
      <c r="O609" s="356">
        <f t="shared" si="1510"/>
        <v>0</v>
      </c>
      <c r="P609" s="356">
        <f t="shared" si="1510"/>
        <v>0</v>
      </c>
      <c r="Q609" s="356">
        <f t="shared" si="1510"/>
        <v>0</v>
      </c>
      <c r="R609" s="356">
        <f t="shared" si="1510"/>
        <v>0</v>
      </c>
      <c r="S609" s="356">
        <f t="shared" si="1510"/>
        <v>0</v>
      </c>
      <c r="T609" s="366">
        <f t="shared" si="1510"/>
        <v>0</v>
      </c>
      <c r="U609" s="356">
        <f t="shared" si="1510"/>
        <v>0</v>
      </c>
      <c r="V609" s="369" t="s">
        <v>68</v>
      </c>
      <c r="W609" s="356">
        <f>SUM(W607:W608)</f>
        <v>1533</v>
      </c>
      <c r="X609" s="356">
        <f>SUM(X607:X608)</f>
        <v>5936267.5800000001</v>
      </c>
      <c r="Y609" s="356">
        <f t="shared" ref="Y609:AL609" si="1511">SUM(Y607:Y608)</f>
        <v>0</v>
      </c>
      <c r="Z609" s="356">
        <f t="shared" si="1511"/>
        <v>0</v>
      </c>
      <c r="AA609" s="356">
        <f t="shared" si="1511"/>
        <v>0</v>
      </c>
      <c r="AB609" s="356">
        <f t="shared" si="1511"/>
        <v>0</v>
      </c>
      <c r="AC609" s="356">
        <f t="shared" si="1511"/>
        <v>0</v>
      </c>
      <c r="AD609" s="356">
        <f t="shared" si="1511"/>
        <v>0</v>
      </c>
      <c r="AE609" s="356">
        <f t="shared" si="1511"/>
        <v>0</v>
      </c>
      <c r="AF609" s="356">
        <f t="shared" si="1511"/>
        <v>0</v>
      </c>
      <c r="AG609" s="356">
        <f t="shared" si="1511"/>
        <v>0</v>
      </c>
      <c r="AH609" s="356">
        <f t="shared" si="1511"/>
        <v>0</v>
      </c>
      <c r="AI609" s="356">
        <f t="shared" si="1511"/>
        <v>0</v>
      </c>
      <c r="AJ609" s="356">
        <f t="shared" si="1511"/>
        <v>186479.61</v>
      </c>
      <c r="AK609" s="356">
        <f t="shared" si="1511"/>
        <v>93239.799999999988</v>
      </c>
      <c r="AL609" s="356">
        <f t="shared" si="1511"/>
        <v>0</v>
      </c>
      <c r="AN609" s="138" t="e">
        <f>I609/#REF!</f>
        <v>#REF!</v>
      </c>
      <c r="AO609" s="138" t="e">
        <f t="shared" si="1488"/>
        <v>#DIV/0!</v>
      </c>
      <c r="AP609" s="138" t="e">
        <f t="shared" si="1489"/>
        <v>#DIV/0!</v>
      </c>
      <c r="AQ609" s="138" t="e">
        <f t="shared" si="1490"/>
        <v>#DIV/0!</v>
      </c>
      <c r="AR609" s="138" t="e">
        <f t="shared" si="1491"/>
        <v>#DIV/0!</v>
      </c>
      <c r="AS609" s="138" t="e">
        <f t="shared" si="1492"/>
        <v>#DIV/0!</v>
      </c>
      <c r="AT609" s="138" t="e">
        <f t="shared" si="1493"/>
        <v>#DIV/0!</v>
      </c>
      <c r="AU609" s="138">
        <f t="shared" si="1494"/>
        <v>3872.3206653620355</v>
      </c>
      <c r="AV609" s="138" t="e">
        <f t="shared" si="1495"/>
        <v>#DIV/0!</v>
      </c>
      <c r="AW609" s="138" t="e">
        <f t="shared" si="1496"/>
        <v>#DIV/0!</v>
      </c>
      <c r="AX609" s="138" t="e">
        <f t="shared" si="1497"/>
        <v>#DIV/0!</v>
      </c>
      <c r="AY609" s="138" t="e">
        <f>AI609/#REF!</f>
        <v>#REF!</v>
      </c>
      <c r="AZ609" s="138">
        <v>730.08</v>
      </c>
      <c r="BA609" s="138">
        <v>2070.12</v>
      </c>
      <c r="BB609" s="138">
        <v>848.92</v>
      </c>
      <c r="BC609" s="138">
        <v>819.73</v>
      </c>
      <c r="BD609" s="138">
        <v>611.5</v>
      </c>
      <c r="BE609" s="138">
        <v>1080.04</v>
      </c>
      <c r="BF609" s="138">
        <v>2671800.0099999998</v>
      </c>
      <c r="BG609" s="138">
        <f t="shared" si="1498"/>
        <v>4422.8500000000004</v>
      </c>
      <c r="BH609" s="138">
        <v>8748.57</v>
      </c>
      <c r="BI609" s="138">
        <v>3389.61</v>
      </c>
      <c r="BJ609" s="138">
        <v>5995.76</v>
      </c>
      <c r="BK609" s="138">
        <v>548.62</v>
      </c>
      <c r="BL609" s="139" t="e">
        <f t="shared" si="1499"/>
        <v>#REF!</v>
      </c>
      <c r="BM609" s="139" t="e">
        <f t="shared" si="1499"/>
        <v>#DIV/0!</v>
      </c>
      <c r="BN609" s="139" t="e">
        <f t="shared" si="1499"/>
        <v>#DIV/0!</v>
      </c>
      <c r="BO609" s="139" t="e">
        <f t="shared" si="1499"/>
        <v>#DIV/0!</v>
      </c>
      <c r="BP609" s="139" t="e">
        <f t="shared" si="1499"/>
        <v>#DIV/0!</v>
      </c>
      <c r="BQ609" s="139" t="e">
        <f t="shared" si="1499"/>
        <v>#DIV/0!</v>
      </c>
      <c r="BR609" s="139" t="e">
        <f t="shared" si="1499"/>
        <v>#DIV/0!</v>
      </c>
      <c r="BS609" s="139" t="str">
        <f t="shared" si="1499"/>
        <v xml:space="preserve"> </v>
      </c>
      <c r="BT609" s="139" t="e">
        <f t="shared" si="1499"/>
        <v>#DIV/0!</v>
      </c>
      <c r="BU609" s="139" t="e">
        <f t="shared" si="1499"/>
        <v>#DIV/0!</v>
      </c>
      <c r="BV609" s="139" t="e">
        <f t="shared" si="1499"/>
        <v>#DIV/0!</v>
      </c>
      <c r="BW609" s="139" t="e">
        <f t="shared" si="1499"/>
        <v>#REF!</v>
      </c>
      <c r="BY609" s="140">
        <f t="shared" si="1483"/>
        <v>3.0000000048262647</v>
      </c>
      <c r="BZ609" s="141">
        <f t="shared" si="1484"/>
        <v>1.4999999219753835</v>
      </c>
      <c r="CA609" s="142">
        <f t="shared" si="1485"/>
        <v>4054.7860339204176</v>
      </c>
      <c r="CB609" s="138">
        <f t="shared" si="1500"/>
        <v>4621.88</v>
      </c>
      <c r="CC609" s="143" t="str">
        <f t="shared" si="1501"/>
        <v xml:space="preserve"> </v>
      </c>
    </row>
    <row r="610" spans="1:81" s="137" customFormat="1" ht="12" customHeight="1">
      <c r="A610" s="444" t="s">
        <v>10</v>
      </c>
      <c r="B610" s="444"/>
      <c r="C610" s="444"/>
      <c r="D610" s="444"/>
      <c r="E610" s="444"/>
      <c r="F610" s="444"/>
      <c r="G610" s="444"/>
      <c r="H610" s="444"/>
      <c r="I610" s="444"/>
      <c r="J610" s="444"/>
      <c r="K610" s="444"/>
      <c r="L610" s="444"/>
      <c r="M610" s="444"/>
      <c r="N610" s="444"/>
      <c r="O610" s="444"/>
      <c r="P610" s="444"/>
      <c r="Q610" s="444"/>
      <c r="R610" s="444"/>
      <c r="S610" s="444"/>
      <c r="T610" s="444"/>
      <c r="U610" s="444"/>
      <c r="V610" s="444"/>
      <c r="W610" s="444"/>
      <c r="X610" s="444"/>
      <c r="Y610" s="444"/>
      <c r="Z610" s="444"/>
      <c r="AA610" s="444"/>
      <c r="AB610" s="444"/>
      <c r="AC610" s="444"/>
      <c r="AD610" s="444"/>
      <c r="AE610" s="444"/>
      <c r="AF610" s="444"/>
      <c r="AG610" s="444"/>
      <c r="AH610" s="444"/>
      <c r="AI610" s="444"/>
      <c r="AJ610" s="444"/>
      <c r="AK610" s="444"/>
      <c r="AL610" s="445"/>
      <c r="AN610" s="138"/>
      <c r="AO610" s="138"/>
      <c r="AP610" s="138"/>
      <c r="AQ610" s="138"/>
      <c r="AR610" s="138"/>
      <c r="AS610" s="138"/>
      <c r="AT610" s="138"/>
      <c r="AU610" s="138"/>
      <c r="AV610" s="138"/>
      <c r="AW610" s="138"/>
      <c r="AX610" s="138"/>
      <c r="AY610" s="138"/>
      <c r="AZ610" s="138"/>
      <c r="BA610" s="138"/>
      <c r="BB610" s="138"/>
      <c r="BC610" s="138"/>
      <c r="BD610" s="138"/>
      <c r="BE610" s="138"/>
      <c r="BF610" s="138"/>
      <c r="BG610" s="138"/>
      <c r="BH610" s="138"/>
      <c r="BI610" s="138"/>
      <c r="BJ610" s="138"/>
      <c r="BK610" s="138"/>
      <c r="BL610" s="139"/>
      <c r="BM610" s="139"/>
      <c r="BN610" s="139"/>
      <c r="BO610" s="139"/>
      <c r="BP610" s="139"/>
      <c r="BQ610" s="139"/>
      <c r="BR610" s="139"/>
      <c r="BS610" s="139"/>
      <c r="BT610" s="139"/>
      <c r="BU610" s="139"/>
      <c r="BV610" s="139"/>
      <c r="BW610" s="139"/>
      <c r="BY610" s="140"/>
      <c r="BZ610" s="141"/>
      <c r="CA610" s="142"/>
      <c r="CB610" s="138"/>
      <c r="CC610" s="143"/>
    </row>
    <row r="611" spans="1:81" s="137" customFormat="1" ht="12" customHeight="1">
      <c r="A611" s="360">
        <v>225</v>
      </c>
      <c r="B611" s="432" t="s">
        <v>303</v>
      </c>
      <c r="C611" s="454"/>
      <c r="D611" s="454"/>
      <c r="E611" s="454"/>
      <c r="F611" s="454"/>
      <c r="G611" s="362">
        <f t="shared" ref="G611:G612" si="1512">ROUND(H611+U611+X611+Z611+AB611+AD611+AF611+AH611+AI611+AJ611+AK611+AL611,2)</f>
        <v>1381157.15</v>
      </c>
      <c r="H611" s="356">
        <f t="shared" ref="H611:H612" si="1513">I611+K611+M611+O611+Q611+S611</f>
        <v>0</v>
      </c>
      <c r="I611" s="365">
        <v>0</v>
      </c>
      <c r="J611" s="365">
        <v>0</v>
      </c>
      <c r="K611" s="365">
        <v>0</v>
      </c>
      <c r="L611" s="365">
        <v>0</v>
      </c>
      <c r="M611" s="365">
        <v>0</v>
      </c>
      <c r="N611" s="356">
        <v>0</v>
      </c>
      <c r="O611" s="356">
        <v>0</v>
      </c>
      <c r="P611" s="356">
        <v>0</v>
      </c>
      <c r="Q611" s="356">
        <v>0</v>
      </c>
      <c r="R611" s="356">
        <v>0</v>
      </c>
      <c r="S611" s="356">
        <v>0</v>
      </c>
      <c r="T611" s="366">
        <v>0</v>
      </c>
      <c r="U611" s="356">
        <v>0</v>
      </c>
      <c r="V611" s="356" t="s">
        <v>112</v>
      </c>
      <c r="W611" s="177">
        <v>342</v>
      </c>
      <c r="X611" s="356">
        <f t="shared" ref="X611:X612" si="1514">ROUND(IF(V611="СК",3856.74,3886.86)*W611,2)</f>
        <v>1319005.08</v>
      </c>
      <c r="Y611" s="177">
        <v>0</v>
      </c>
      <c r="Z611" s="177">
        <v>0</v>
      </c>
      <c r="AA611" s="177">
        <v>0</v>
      </c>
      <c r="AB611" s="177">
        <v>0</v>
      </c>
      <c r="AC611" s="177">
        <v>0</v>
      </c>
      <c r="AD611" s="177">
        <v>0</v>
      </c>
      <c r="AE611" s="177">
        <v>0</v>
      </c>
      <c r="AF611" s="177">
        <v>0</v>
      </c>
      <c r="AG611" s="177">
        <v>0</v>
      </c>
      <c r="AH611" s="177">
        <v>0</v>
      </c>
      <c r="AI611" s="177">
        <v>0</v>
      </c>
      <c r="AJ611" s="177">
        <f t="shared" ref="AJ611:AJ612" si="1515">ROUND(X611/95.5*3,2)</f>
        <v>41434.71</v>
      </c>
      <c r="AK611" s="177">
        <f t="shared" ref="AK611:AK612" si="1516">ROUND(X611/95.5*1.5,2)</f>
        <v>20717.36</v>
      </c>
      <c r="AL611" s="177">
        <v>0</v>
      </c>
      <c r="AN611" s="138"/>
      <c r="AO611" s="138"/>
      <c r="AP611" s="138"/>
      <c r="AQ611" s="138"/>
      <c r="AR611" s="138"/>
      <c r="AS611" s="138"/>
      <c r="AT611" s="138"/>
      <c r="AU611" s="138"/>
      <c r="AV611" s="138"/>
      <c r="AW611" s="138"/>
      <c r="AX611" s="138"/>
      <c r="AY611" s="138"/>
      <c r="AZ611" s="138"/>
      <c r="BA611" s="138"/>
      <c r="BB611" s="138"/>
      <c r="BC611" s="138"/>
      <c r="BD611" s="138"/>
      <c r="BE611" s="138"/>
      <c r="BF611" s="138"/>
      <c r="BG611" s="138"/>
      <c r="BH611" s="138"/>
      <c r="BI611" s="138"/>
      <c r="BJ611" s="138"/>
      <c r="BK611" s="138"/>
      <c r="BL611" s="139"/>
      <c r="BM611" s="139"/>
      <c r="BN611" s="139"/>
      <c r="BO611" s="139"/>
      <c r="BP611" s="139"/>
      <c r="BQ611" s="139"/>
      <c r="BR611" s="139"/>
      <c r="BS611" s="139"/>
      <c r="BT611" s="139"/>
      <c r="BU611" s="139"/>
      <c r="BV611" s="139"/>
      <c r="BW611" s="139"/>
      <c r="BY611" s="140"/>
      <c r="BZ611" s="141"/>
      <c r="CA611" s="142"/>
      <c r="CB611" s="138"/>
      <c r="CC611" s="143"/>
    </row>
    <row r="612" spans="1:81" s="137" customFormat="1" ht="12" customHeight="1">
      <c r="A612" s="360">
        <v>226</v>
      </c>
      <c r="B612" s="178" t="s">
        <v>908</v>
      </c>
      <c r="C612" s="454"/>
      <c r="D612" s="454"/>
      <c r="E612" s="454"/>
      <c r="F612" s="454"/>
      <c r="G612" s="362">
        <f t="shared" si="1512"/>
        <v>1413464.92</v>
      </c>
      <c r="H612" s="356">
        <f t="shared" si="1513"/>
        <v>0</v>
      </c>
      <c r="I612" s="365">
        <v>0</v>
      </c>
      <c r="J612" s="365">
        <v>0</v>
      </c>
      <c r="K612" s="365">
        <v>0</v>
      </c>
      <c r="L612" s="365">
        <v>0</v>
      </c>
      <c r="M612" s="365">
        <v>0</v>
      </c>
      <c r="N612" s="356">
        <v>0</v>
      </c>
      <c r="O612" s="356">
        <v>0</v>
      </c>
      <c r="P612" s="356">
        <v>0</v>
      </c>
      <c r="Q612" s="356">
        <v>0</v>
      </c>
      <c r="R612" s="356">
        <v>0</v>
      </c>
      <c r="S612" s="356">
        <v>0</v>
      </c>
      <c r="T612" s="366">
        <v>0</v>
      </c>
      <c r="U612" s="356">
        <v>0</v>
      </c>
      <c r="V612" s="356" t="s">
        <v>112</v>
      </c>
      <c r="W612" s="177">
        <v>350</v>
      </c>
      <c r="X612" s="356">
        <f t="shared" si="1514"/>
        <v>1349859</v>
      </c>
      <c r="Y612" s="177">
        <v>0</v>
      </c>
      <c r="Z612" s="177">
        <v>0</v>
      </c>
      <c r="AA612" s="177">
        <v>0</v>
      </c>
      <c r="AB612" s="177">
        <v>0</v>
      </c>
      <c r="AC612" s="177">
        <v>0</v>
      </c>
      <c r="AD612" s="177">
        <v>0</v>
      </c>
      <c r="AE612" s="177">
        <v>0</v>
      </c>
      <c r="AF612" s="177">
        <v>0</v>
      </c>
      <c r="AG612" s="177">
        <v>0</v>
      </c>
      <c r="AH612" s="177">
        <v>0</v>
      </c>
      <c r="AI612" s="177">
        <v>0</v>
      </c>
      <c r="AJ612" s="177">
        <f t="shared" si="1515"/>
        <v>42403.95</v>
      </c>
      <c r="AK612" s="177">
        <f t="shared" si="1516"/>
        <v>21201.97</v>
      </c>
      <c r="AL612" s="177">
        <v>0</v>
      </c>
      <c r="AN612" s="138"/>
      <c r="AO612" s="138"/>
      <c r="AP612" s="138"/>
      <c r="AQ612" s="138"/>
      <c r="AR612" s="138"/>
      <c r="AS612" s="138"/>
      <c r="AT612" s="138"/>
      <c r="AU612" s="138"/>
      <c r="AV612" s="138"/>
      <c r="AW612" s="138"/>
      <c r="AX612" s="138"/>
      <c r="AY612" s="138"/>
      <c r="AZ612" s="138"/>
      <c r="BA612" s="138"/>
      <c r="BB612" s="138"/>
      <c r="BC612" s="138"/>
      <c r="BD612" s="138"/>
      <c r="BE612" s="138"/>
      <c r="BF612" s="138"/>
      <c r="BG612" s="138"/>
      <c r="BH612" s="138"/>
      <c r="BI612" s="138"/>
      <c r="BJ612" s="138"/>
      <c r="BK612" s="138"/>
      <c r="BL612" s="139"/>
      <c r="BM612" s="139"/>
      <c r="BN612" s="139"/>
      <c r="BO612" s="139"/>
      <c r="BP612" s="139"/>
      <c r="BQ612" s="139"/>
      <c r="BR612" s="139"/>
      <c r="BS612" s="139"/>
      <c r="BT612" s="139"/>
      <c r="BU612" s="139"/>
      <c r="BV612" s="139"/>
      <c r="BW612" s="139"/>
      <c r="BY612" s="140"/>
      <c r="BZ612" s="141"/>
      <c r="CA612" s="142"/>
      <c r="CB612" s="138"/>
      <c r="CC612" s="143"/>
    </row>
    <row r="613" spans="1:81" s="137" customFormat="1" ht="12" customHeight="1">
      <c r="A613" s="360">
        <v>227</v>
      </c>
      <c r="B613" s="178" t="s">
        <v>909</v>
      </c>
      <c r="C613" s="425"/>
      <c r="D613" s="426"/>
      <c r="E613" s="425"/>
      <c r="F613" s="425"/>
      <c r="G613" s="362">
        <f t="shared" ref="G613" si="1517">ROUND(H613+U613+X613+Z613+AB613+AD613+AF613+AH613+AI613+AJ613+AK613+AL613,2)</f>
        <v>1413464.92</v>
      </c>
      <c r="H613" s="356">
        <f t="shared" ref="H613" si="1518">I613+K613+M613+O613+Q613+S613</f>
        <v>0</v>
      </c>
      <c r="I613" s="365">
        <v>0</v>
      </c>
      <c r="J613" s="365">
        <v>0</v>
      </c>
      <c r="K613" s="365">
        <v>0</v>
      </c>
      <c r="L613" s="365">
        <v>0</v>
      </c>
      <c r="M613" s="365">
        <v>0</v>
      </c>
      <c r="N613" s="356">
        <v>0</v>
      </c>
      <c r="O613" s="356">
        <v>0</v>
      </c>
      <c r="P613" s="356">
        <v>0</v>
      </c>
      <c r="Q613" s="356">
        <v>0</v>
      </c>
      <c r="R613" s="356">
        <v>0</v>
      </c>
      <c r="S613" s="356">
        <v>0</v>
      </c>
      <c r="T613" s="366">
        <v>0</v>
      </c>
      <c r="U613" s="356">
        <v>0</v>
      </c>
      <c r="V613" s="356" t="s">
        <v>112</v>
      </c>
      <c r="W613" s="177">
        <v>350</v>
      </c>
      <c r="X613" s="356">
        <f t="shared" ref="X613" si="1519">ROUND(IF(V613="СК",3856.74,3886.86)*W613,2)</f>
        <v>1349859</v>
      </c>
      <c r="Y613" s="177">
        <v>0</v>
      </c>
      <c r="Z613" s="177">
        <v>0</v>
      </c>
      <c r="AA613" s="177">
        <v>0</v>
      </c>
      <c r="AB613" s="177">
        <v>0</v>
      </c>
      <c r="AC613" s="177">
        <v>0</v>
      </c>
      <c r="AD613" s="177">
        <v>0</v>
      </c>
      <c r="AE613" s="177">
        <v>0</v>
      </c>
      <c r="AF613" s="177">
        <v>0</v>
      </c>
      <c r="AG613" s="177">
        <v>0</v>
      </c>
      <c r="AH613" s="177">
        <v>0</v>
      </c>
      <c r="AI613" s="177">
        <v>0</v>
      </c>
      <c r="AJ613" s="177">
        <f t="shared" ref="AJ613" si="1520">ROUND(X613/95.5*3,2)</f>
        <v>42403.95</v>
      </c>
      <c r="AK613" s="177">
        <f t="shared" ref="AK613" si="1521">ROUND(X613/95.5*1.5,2)</f>
        <v>21201.97</v>
      </c>
      <c r="AL613" s="177">
        <v>0</v>
      </c>
      <c r="AN613" s="138"/>
      <c r="AO613" s="138"/>
      <c r="AP613" s="138"/>
      <c r="AQ613" s="138"/>
      <c r="AR613" s="138"/>
      <c r="AS613" s="138"/>
      <c r="AT613" s="138"/>
      <c r="AU613" s="138"/>
      <c r="AV613" s="138"/>
      <c r="AW613" s="138"/>
      <c r="AX613" s="138"/>
      <c r="AY613" s="138"/>
      <c r="AZ613" s="138"/>
      <c r="BA613" s="138"/>
      <c r="BB613" s="138"/>
      <c r="BC613" s="138"/>
      <c r="BD613" s="138"/>
      <c r="BE613" s="138"/>
      <c r="BF613" s="138"/>
      <c r="BG613" s="138"/>
      <c r="BH613" s="138"/>
      <c r="BI613" s="138"/>
      <c r="BJ613" s="138"/>
      <c r="BK613" s="138"/>
      <c r="BL613" s="139"/>
      <c r="BM613" s="139"/>
      <c r="BN613" s="139"/>
      <c r="BO613" s="139"/>
      <c r="BP613" s="139"/>
      <c r="BQ613" s="139"/>
      <c r="BR613" s="139"/>
      <c r="BS613" s="139"/>
      <c r="BT613" s="139"/>
      <c r="BU613" s="139"/>
      <c r="BV613" s="139"/>
      <c r="BW613" s="139"/>
      <c r="BY613" s="140"/>
      <c r="BZ613" s="141"/>
      <c r="CA613" s="142"/>
      <c r="CB613" s="138"/>
      <c r="CC613" s="143"/>
    </row>
    <row r="614" spans="1:81" s="137" customFormat="1" ht="43.5" customHeight="1">
      <c r="A614" s="424" t="s">
        <v>9</v>
      </c>
      <c r="B614" s="424"/>
      <c r="C614" s="425"/>
      <c r="D614" s="426"/>
      <c r="E614" s="425"/>
      <c r="F614" s="425"/>
      <c r="G614" s="425">
        <f>ROUND(SUM(G611:G613),2)</f>
        <v>4208086.99</v>
      </c>
      <c r="H614" s="425">
        <f t="shared" ref="H614:S614" si="1522">ROUND(SUM(H611:H613),2)</f>
        <v>0</v>
      </c>
      <c r="I614" s="425">
        <f t="shared" si="1522"/>
        <v>0</v>
      </c>
      <c r="J614" s="425">
        <f t="shared" si="1522"/>
        <v>0</v>
      </c>
      <c r="K614" s="425">
        <f t="shared" si="1522"/>
        <v>0</v>
      </c>
      <c r="L614" s="425">
        <f t="shared" si="1522"/>
        <v>0</v>
      </c>
      <c r="M614" s="425">
        <f t="shared" si="1522"/>
        <v>0</v>
      </c>
      <c r="N614" s="425">
        <f t="shared" si="1522"/>
        <v>0</v>
      </c>
      <c r="O614" s="425">
        <f t="shared" si="1522"/>
        <v>0</v>
      </c>
      <c r="P614" s="425">
        <f t="shared" si="1522"/>
        <v>0</v>
      </c>
      <c r="Q614" s="425">
        <f t="shared" si="1522"/>
        <v>0</v>
      </c>
      <c r="R614" s="425">
        <f t="shared" si="1522"/>
        <v>0</v>
      </c>
      <c r="S614" s="425">
        <f t="shared" si="1522"/>
        <v>0</v>
      </c>
      <c r="T614" s="431">
        <f>SUM(T611:T613)</f>
        <v>0</v>
      </c>
      <c r="U614" s="425">
        <f>SUM(U611:U613)</f>
        <v>0</v>
      </c>
      <c r="V614" s="425" t="s">
        <v>68</v>
      </c>
      <c r="W614" s="425">
        <f>SUM(W611:W613)</f>
        <v>1042</v>
      </c>
      <c r="X614" s="425">
        <f t="shared" ref="X614:AL614" si="1523">SUM(X611:X613)</f>
        <v>4018723.08</v>
      </c>
      <c r="Y614" s="425">
        <f t="shared" si="1523"/>
        <v>0</v>
      </c>
      <c r="Z614" s="425">
        <f t="shared" si="1523"/>
        <v>0</v>
      </c>
      <c r="AA614" s="425">
        <f t="shared" si="1523"/>
        <v>0</v>
      </c>
      <c r="AB614" s="425">
        <f t="shared" si="1523"/>
        <v>0</v>
      </c>
      <c r="AC614" s="425">
        <f t="shared" si="1523"/>
        <v>0</v>
      </c>
      <c r="AD614" s="425">
        <f t="shared" si="1523"/>
        <v>0</v>
      </c>
      <c r="AE614" s="425">
        <f t="shared" si="1523"/>
        <v>0</v>
      </c>
      <c r="AF614" s="425">
        <f t="shared" si="1523"/>
        <v>0</v>
      </c>
      <c r="AG614" s="425">
        <f t="shared" si="1523"/>
        <v>0</v>
      </c>
      <c r="AH614" s="425">
        <f t="shared" si="1523"/>
        <v>0</v>
      </c>
      <c r="AI614" s="425">
        <f t="shared" si="1523"/>
        <v>0</v>
      </c>
      <c r="AJ614" s="425">
        <f t="shared" si="1523"/>
        <v>126242.61</v>
      </c>
      <c r="AK614" s="425">
        <f t="shared" si="1523"/>
        <v>63121.3</v>
      </c>
      <c r="AL614" s="425">
        <f t="shared" si="1523"/>
        <v>0</v>
      </c>
      <c r="AN614" s="138"/>
      <c r="AO614" s="138"/>
      <c r="AP614" s="138"/>
      <c r="AQ614" s="138"/>
      <c r="AR614" s="138"/>
      <c r="AS614" s="138"/>
      <c r="AT614" s="138"/>
      <c r="AU614" s="138"/>
      <c r="AV614" s="138"/>
      <c r="AW614" s="138"/>
      <c r="AX614" s="138"/>
      <c r="AY614" s="138"/>
      <c r="AZ614" s="138"/>
      <c r="BA614" s="138"/>
      <c r="BB614" s="138"/>
      <c r="BC614" s="138"/>
      <c r="BD614" s="138"/>
      <c r="BE614" s="138"/>
      <c r="BF614" s="138"/>
      <c r="BG614" s="138"/>
      <c r="BH614" s="138"/>
      <c r="BI614" s="138"/>
      <c r="BJ614" s="138"/>
      <c r="BK614" s="138"/>
      <c r="BL614" s="139"/>
      <c r="BM614" s="139"/>
      <c r="BN614" s="139"/>
      <c r="BO614" s="139"/>
      <c r="BP614" s="139"/>
      <c r="BQ614" s="139"/>
      <c r="BR614" s="139"/>
      <c r="BS614" s="139"/>
      <c r="BT614" s="139"/>
      <c r="BU614" s="139"/>
      <c r="BV614" s="139"/>
      <c r="BW614" s="139"/>
      <c r="BY614" s="140"/>
      <c r="BZ614" s="141"/>
      <c r="CA614" s="142"/>
      <c r="CB614" s="138"/>
      <c r="CC614" s="143"/>
    </row>
    <row r="615" spans="1:81" s="137" customFormat="1" ht="12" customHeight="1">
      <c r="A615" s="444" t="s">
        <v>120</v>
      </c>
      <c r="B615" s="444"/>
      <c r="C615" s="444"/>
      <c r="D615" s="444"/>
      <c r="E615" s="444"/>
      <c r="F615" s="444"/>
      <c r="G615" s="444"/>
      <c r="H615" s="444"/>
      <c r="I615" s="444"/>
      <c r="J615" s="444"/>
      <c r="K615" s="444"/>
      <c r="L615" s="444"/>
      <c r="M615" s="444"/>
      <c r="N615" s="444"/>
      <c r="O615" s="444"/>
      <c r="P615" s="444"/>
      <c r="Q615" s="444"/>
      <c r="R615" s="444"/>
      <c r="S615" s="444"/>
      <c r="T615" s="444"/>
      <c r="U615" s="444"/>
      <c r="V615" s="444"/>
      <c r="W615" s="444"/>
      <c r="X615" s="444"/>
      <c r="Y615" s="444"/>
      <c r="Z615" s="444"/>
      <c r="AA615" s="444"/>
      <c r="AB615" s="444"/>
      <c r="AC615" s="444"/>
      <c r="AD615" s="444"/>
      <c r="AE615" s="444"/>
      <c r="AF615" s="444"/>
      <c r="AG615" s="444"/>
      <c r="AH615" s="444"/>
      <c r="AI615" s="444"/>
      <c r="AJ615" s="444"/>
      <c r="AK615" s="444"/>
      <c r="AL615" s="445"/>
      <c r="AN615" s="138"/>
      <c r="AO615" s="138"/>
      <c r="AP615" s="138"/>
      <c r="AQ615" s="138"/>
      <c r="AR615" s="138"/>
      <c r="AS615" s="138"/>
      <c r="AT615" s="138"/>
      <c r="AU615" s="138"/>
      <c r="AV615" s="138"/>
      <c r="AW615" s="138"/>
      <c r="AX615" s="138"/>
      <c r="AY615" s="138"/>
      <c r="AZ615" s="138"/>
      <c r="BA615" s="138"/>
      <c r="BB615" s="138"/>
      <c r="BC615" s="138"/>
      <c r="BD615" s="138"/>
      <c r="BE615" s="138"/>
      <c r="BF615" s="138"/>
      <c r="BG615" s="138"/>
      <c r="BH615" s="138"/>
      <c r="BI615" s="138"/>
      <c r="BJ615" s="138"/>
      <c r="BK615" s="138"/>
      <c r="BL615" s="139"/>
      <c r="BM615" s="139"/>
      <c r="BN615" s="139"/>
      <c r="BO615" s="139"/>
      <c r="BP615" s="139"/>
      <c r="BQ615" s="139"/>
      <c r="BR615" s="139"/>
      <c r="BS615" s="139"/>
      <c r="BT615" s="139"/>
      <c r="BU615" s="139"/>
      <c r="BV615" s="139"/>
      <c r="BW615" s="139"/>
      <c r="BY615" s="140"/>
      <c r="BZ615" s="141"/>
      <c r="CA615" s="142"/>
      <c r="CB615" s="138"/>
      <c r="CC615" s="143"/>
    </row>
    <row r="616" spans="1:81" s="137" customFormat="1" ht="12" customHeight="1">
      <c r="A616" s="360">
        <v>228</v>
      </c>
      <c r="B616" s="178" t="s">
        <v>910</v>
      </c>
      <c r="C616" s="425"/>
      <c r="D616" s="426"/>
      <c r="E616" s="425"/>
      <c r="F616" s="425"/>
      <c r="G616" s="362">
        <f t="shared" ref="G616" si="1524">ROUND(H616+U616+X616+Z616+AB616+AD616+AF616+AH616+AI616+AJ616+AK616+AL616,2)</f>
        <v>2621086.7400000002</v>
      </c>
      <c r="H616" s="356">
        <f t="shared" ref="H616" si="1525">I616+K616+M616+O616+Q616+S616</f>
        <v>0</v>
      </c>
      <c r="I616" s="365">
        <v>0</v>
      </c>
      <c r="J616" s="365">
        <v>0</v>
      </c>
      <c r="K616" s="365">
        <v>0</v>
      </c>
      <c r="L616" s="365">
        <v>0</v>
      </c>
      <c r="M616" s="365">
        <v>0</v>
      </c>
      <c r="N616" s="356">
        <v>0</v>
      </c>
      <c r="O616" s="356">
        <v>0</v>
      </c>
      <c r="P616" s="356">
        <v>0</v>
      </c>
      <c r="Q616" s="356">
        <v>0</v>
      </c>
      <c r="R616" s="356">
        <v>0</v>
      </c>
      <c r="S616" s="356">
        <v>0</v>
      </c>
      <c r="T616" s="366">
        <v>0</v>
      </c>
      <c r="U616" s="356">
        <v>0</v>
      </c>
      <c r="V616" s="356" t="s">
        <v>111</v>
      </c>
      <c r="W616" s="177">
        <v>644</v>
      </c>
      <c r="X616" s="356">
        <f t="shared" ref="X616" si="1526">ROUND(IF(V616="СК",3856.74,3886.86)*W616,2)</f>
        <v>2503137.84</v>
      </c>
      <c r="Y616" s="177">
        <v>0</v>
      </c>
      <c r="Z616" s="177">
        <v>0</v>
      </c>
      <c r="AA616" s="177">
        <v>0</v>
      </c>
      <c r="AB616" s="177">
        <v>0</v>
      </c>
      <c r="AC616" s="177">
        <v>0</v>
      </c>
      <c r="AD616" s="177">
        <v>0</v>
      </c>
      <c r="AE616" s="177">
        <v>0</v>
      </c>
      <c r="AF616" s="177">
        <v>0</v>
      </c>
      <c r="AG616" s="177">
        <v>0</v>
      </c>
      <c r="AH616" s="177">
        <v>0</v>
      </c>
      <c r="AI616" s="177">
        <v>0</v>
      </c>
      <c r="AJ616" s="177">
        <f t="shared" ref="AJ616" si="1527">ROUND(X616/95.5*3,2)</f>
        <v>78632.600000000006</v>
      </c>
      <c r="AK616" s="177">
        <f t="shared" ref="AK616" si="1528">ROUND(X616/95.5*1.5,2)</f>
        <v>39316.300000000003</v>
      </c>
      <c r="AL616" s="177">
        <v>0</v>
      </c>
      <c r="AN616" s="138"/>
      <c r="AO616" s="138"/>
      <c r="AP616" s="138"/>
      <c r="AQ616" s="138"/>
      <c r="AR616" s="138"/>
      <c r="AS616" s="138"/>
      <c r="AT616" s="138"/>
      <c r="AU616" s="138"/>
      <c r="AV616" s="138"/>
      <c r="AW616" s="138"/>
      <c r="AX616" s="138"/>
      <c r="AY616" s="138"/>
      <c r="AZ616" s="138"/>
      <c r="BA616" s="138"/>
      <c r="BB616" s="138"/>
      <c r="BC616" s="138"/>
      <c r="BD616" s="138"/>
      <c r="BE616" s="138"/>
      <c r="BF616" s="138"/>
      <c r="BG616" s="138"/>
      <c r="BH616" s="138"/>
      <c r="BI616" s="138"/>
      <c r="BJ616" s="138"/>
      <c r="BK616" s="138"/>
      <c r="BL616" s="139"/>
      <c r="BM616" s="139"/>
      <c r="BN616" s="139"/>
      <c r="BO616" s="139"/>
      <c r="BP616" s="139"/>
      <c r="BQ616" s="139"/>
      <c r="BR616" s="139"/>
      <c r="BS616" s="139"/>
      <c r="BT616" s="139"/>
      <c r="BU616" s="139"/>
      <c r="BV616" s="139"/>
      <c r="BW616" s="139"/>
      <c r="BY616" s="140"/>
      <c r="BZ616" s="141"/>
      <c r="CA616" s="142"/>
      <c r="CB616" s="138"/>
      <c r="CC616" s="143"/>
    </row>
    <row r="617" spans="1:81" s="137" customFormat="1" ht="32.25" customHeight="1">
      <c r="A617" s="424" t="s">
        <v>121</v>
      </c>
      <c r="B617" s="424"/>
      <c r="C617" s="425"/>
      <c r="D617" s="426"/>
      <c r="E617" s="425"/>
      <c r="F617" s="425"/>
      <c r="G617" s="425">
        <f>ROUND(SUM(G616:G616),2)</f>
        <v>2621086.7400000002</v>
      </c>
      <c r="H617" s="425">
        <f t="shared" ref="H617:U617" si="1529">SUM(H616:H616)</f>
        <v>0</v>
      </c>
      <c r="I617" s="425">
        <f t="shared" si="1529"/>
        <v>0</v>
      </c>
      <c r="J617" s="425">
        <f t="shared" si="1529"/>
        <v>0</v>
      </c>
      <c r="K617" s="425">
        <f t="shared" si="1529"/>
        <v>0</v>
      </c>
      <c r="L617" s="425">
        <f t="shared" si="1529"/>
        <v>0</v>
      </c>
      <c r="M617" s="425">
        <f t="shared" si="1529"/>
        <v>0</v>
      </c>
      <c r="N617" s="425">
        <f t="shared" si="1529"/>
        <v>0</v>
      </c>
      <c r="O617" s="425">
        <f t="shared" si="1529"/>
        <v>0</v>
      </c>
      <c r="P617" s="425">
        <f t="shared" si="1529"/>
        <v>0</v>
      </c>
      <c r="Q617" s="425">
        <f t="shared" si="1529"/>
        <v>0</v>
      </c>
      <c r="R617" s="425">
        <f t="shared" si="1529"/>
        <v>0</v>
      </c>
      <c r="S617" s="425">
        <f t="shared" si="1529"/>
        <v>0</v>
      </c>
      <c r="T617" s="431">
        <f t="shared" si="1529"/>
        <v>0</v>
      </c>
      <c r="U617" s="425">
        <f t="shared" si="1529"/>
        <v>0</v>
      </c>
      <c r="V617" s="425" t="s">
        <v>68</v>
      </c>
      <c r="W617" s="425">
        <f t="shared" ref="W617:AL617" si="1530">SUM(W616:W616)</f>
        <v>644</v>
      </c>
      <c r="X617" s="425">
        <f t="shared" si="1530"/>
        <v>2503137.84</v>
      </c>
      <c r="Y617" s="425">
        <f t="shared" si="1530"/>
        <v>0</v>
      </c>
      <c r="Z617" s="425">
        <f t="shared" si="1530"/>
        <v>0</v>
      </c>
      <c r="AA617" s="425">
        <f t="shared" si="1530"/>
        <v>0</v>
      </c>
      <c r="AB617" s="425">
        <f t="shared" si="1530"/>
        <v>0</v>
      </c>
      <c r="AC617" s="425">
        <f t="shared" si="1530"/>
        <v>0</v>
      </c>
      <c r="AD617" s="425">
        <f t="shared" si="1530"/>
        <v>0</v>
      </c>
      <c r="AE617" s="425">
        <f t="shared" si="1530"/>
        <v>0</v>
      </c>
      <c r="AF617" s="425">
        <f t="shared" si="1530"/>
        <v>0</v>
      </c>
      <c r="AG617" s="425">
        <f t="shared" si="1530"/>
        <v>0</v>
      </c>
      <c r="AH617" s="425">
        <f t="shared" si="1530"/>
        <v>0</v>
      </c>
      <c r="AI617" s="425">
        <f t="shared" si="1530"/>
        <v>0</v>
      </c>
      <c r="AJ617" s="425">
        <f t="shared" si="1530"/>
        <v>78632.600000000006</v>
      </c>
      <c r="AK617" s="425">
        <f t="shared" si="1530"/>
        <v>39316.300000000003</v>
      </c>
      <c r="AL617" s="425">
        <f t="shared" si="1530"/>
        <v>0</v>
      </c>
      <c r="AN617" s="138"/>
      <c r="AO617" s="138"/>
      <c r="AP617" s="138"/>
      <c r="AQ617" s="138"/>
      <c r="AR617" s="138"/>
      <c r="AS617" s="138"/>
      <c r="AT617" s="138"/>
      <c r="AU617" s="138"/>
      <c r="AV617" s="138"/>
      <c r="AW617" s="138"/>
      <c r="AX617" s="138"/>
      <c r="AY617" s="138"/>
      <c r="AZ617" s="138"/>
      <c r="BA617" s="138"/>
      <c r="BB617" s="138"/>
      <c r="BC617" s="138"/>
      <c r="BD617" s="138"/>
      <c r="BE617" s="138"/>
      <c r="BF617" s="138"/>
      <c r="BG617" s="138"/>
      <c r="BH617" s="138"/>
      <c r="BI617" s="138"/>
      <c r="BJ617" s="138"/>
      <c r="BK617" s="138"/>
      <c r="BL617" s="139"/>
      <c r="BM617" s="139"/>
      <c r="BN617" s="139"/>
      <c r="BO617" s="139"/>
      <c r="BP617" s="139"/>
      <c r="BQ617" s="139"/>
      <c r="BR617" s="139"/>
      <c r="BS617" s="139"/>
      <c r="BT617" s="139"/>
      <c r="BU617" s="139"/>
      <c r="BV617" s="139"/>
      <c r="BW617" s="139"/>
      <c r="BY617" s="140"/>
      <c r="BZ617" s="141"/>
      <c r="CA617" s="142"/>
      <c r="CB617" s="138"/>
      <c r="CC617" s="143"/>
    </row>
    <row r="618" spans="1:81" s="137" customFormat="1" ht="12" customHeight="1">
      <c r="A618" s="358" t="s">
        <v>12</v>
      </c>
      <c r="B618" s="359"/>
      <c r="C618" s="359"/>
      <c r="D618" s="359"/>
      <c r="E618" s="359"/>
      <c r="F618" s="359"/>
      <c r="G618" s="359"/>
      <c r="H618" s="359"/>
      <c r="I618" s="359"/>
      <c r="J618" s="359"/>
      <c r="K618" s="359"/>
      <c r="L618" s="359"/>
      <c r="M618" s="359"/>
      <c r="N618" s="359"/>
      <c r="O618" s="359"/>
      <c r="P618" s="359"/>
      <c r="Q618" s="359"/>
      <c r="R618" s="359"/>
      <c r="S618" s="359"/>
      <c r="T618" s="359"/>
      <c r="U618" s="359"/>
      <c r="V618" s="359"/>
      <c r="W618" s="359"/>
      <c r="X618" s="359"/>
      <c r="Y618" s="359"/>
      <c r="Z618" s="359"/>
      <c r="AA618" s="359"/>
      <c r="AB618" s="359"/>
      <c r="AC618" s="359"/>
      <c r="AD618" s="359"/>
      <c r="AE618" s="359"/>
      <c r="AF618" s="359"/>
      <c r="AG618" s="359"/>
      <c r="AH618" s="359"/>
      <c r="AI618" s="359"/>
      <c r="AJ618" s="359"/>
      <c r="AK618" s="359"/>
      <c r="AL618" s="434"/>
      <c r="AN618" s="138" t="e">
        <f>I618/#REF!</f>
        <v>#REF!</v>
      </c>
      <c r="AO618" s="138" t="e">
        <f t="shared" ref="AO618:AO619" si="1531">K618/J618</f>
        <v>#DIV/0!</v>
      </c>
      <c r="AP618" s="138" t="e">
        <f t="shared" ref="AP618:AP619" si="1532">M618/L618</f>
        <v>#DIV/0!</v>
      </c>
      <c r="AQ618" s="138" t="e">
        <f t="shared" ref="AQ618:AQ619" si="1533">O618/N618</f>
        <v>#DIV/0!</v>
      </c>
      <c r="AR618" s="138" t="e">
        <f t="shared" ref="AR618:AR619" si="1534">Q618/P618</f>
        <v>#DIV/0!</v>
      </c>
      <c r="AS618" s="138" t="e">
        <f t="shared" ref="AS618:AS619" si="1535">S618/R618</f>
        <v>#DIV/0!</v>
      </c>
      <c r="AT618" s="138" t="e">
        <f t="shared" ref="AT618:AT619" si="1536">U618/T618</f>
        <v>#DIV/0!</v>
      </c>
      <c r="AU618" s="138" t="e">
        <f t="shared" ref="AU618:AU619" si="1537">X618/W618</f>
        <v>#DIV/0!</v>
      </c>
      <c r="AV618" s="138" t="e">
        <f t="shared" ref="AV618:AV619" si="1538">Z618/Y618</f>
        <v>#DIV/0!</v>
      </c>
      <c r="AW618" s="138" t="e">
        <f t="shared" ref="AW618:AW619" si="1539">AB618/AA618</f>
        <v>#DIV/0!</v>
      </c>
      <c r="AX618" s="138" t="e">
        <f t="shared" ref="AX618:AX619" si="1540">AH618/AG618</f>
        <v>#DIV/0!</v>
      </c>
      <c r="AY618" s="138" t="e">
        <f>AI618/#REF!</f>
        <v>#REF!</v>
      </c>
      <c r="AZ618" s="138">
        <v>730.08</v>
      </c>
      <c r="BA618" s="138">
        <v>2070.12</v>
      </c>
      <c r="BB618" s="138">
        <v>848.92</v>
      </c>
      <c r="BC618" s="138">
        <v>819.73</v>
      </c>
      <c r="BD618" s="138">
        <v>611.5</v>
      </c>
      <c r="BE618" s="138">
        <v>1080.04</v>
      </c>
      <c r="BF618" s="138">
        <v>2671800.0099999998</v>
      </c>
      <c r="BG618" s="138">
        <f t="shared" ref="BG618:BG619" si="1541">IF(V618="ПК",4607.6,4422.85)</f>
        <v>4422.8500000000004</v>
      </c>
      <c r="BH618" s="138">
        <v>8748.57</v>
      </c>
      <c r="BI618" s="138">
        <v>3389.61</v>
      </c>
      <c r="BJ618" s="138">
        <v>5995.76</v>
      </c>
      <c r="BK618" s="138">
        <v>548.62</v>
      </c>
      <c r="BL618" s="139" t="e">
        <f t="shared" ref="BL618:BL619" si="1542">IF(AN618&gt;AZ618, "+", " ")</f>
        <v>#REF!</v>
      </c>
      <c r="BM618" s="139" t="e">
        <f t="shared" ref="BM618:BM619" si="1543">IF(AO618&gt;BA618, "+", " ")</f>
        <v>#DIV/0!</v>
      </c>
      <c r="BN618" s="139" t="e">
        <f t="shared" ref="BN618:BN619" si="1544">IF(AP618&gt;BB618, "+", " ")</f>
        <v>#DIV/0!</v>
      </c>
      <c r="BO618" s="139" t="e">
        <f t="shared" ref="BO618:BO619" si="1545">IF(AQ618&gt;BC618, "+", " ")</f>
        <v>#DIV/0!</v>
      </c>
      <c r="BP618" s="139" t="e">
        <f t="shared" ref="BP618:BP619" si="1546">IF(AR618&gt;BD618, "+", " ")</f>
        <v>#DIV/0!</v>
      </c>
      <c r="BQ618" s="139" t="e">
        <f t="shared" ref="BQ618:BQ619" si="1547">IF(AS618&gt;BE618, "+", " ")</f>
        <v>#DIV/0!</v>
      </c>
      <c r="BR618" s="139" t="e">
        <f t="shared" ref="BR618:BR619" si="1548">IF(AT618&gt;BF618, "+", " ")</f>
        <v>#DIV/0!</v>
      </c>
      <c r="BS618" s="139" t="e">
        <f t="shared" ref="BS618:BS619" si="1549">IF(AU618&gt;BG618, "+", " ")</f>
        <v>#DIV/0!</v>
      </c>
      <c r="BT618" s="139" t="e">
        <f t="shared" ref="BT618:BT619" si="1550">IF(AV618&gt;BH618, "+", " ")</f>
        <v>#DIV/0!</v>
      </c>
      <c r="BU618" s="139" t="e">
        <f t="shared" ref="BU618:BU619" si="1551">IF(AW618&gt;BI618, "+", " ")</f>
        <v>#DIV/0!</v>
      </c>
      <c r="BV618" s="139" t="e">
        <f t="shared" ref="BV618:BV619" si="1552">IF(AX618&gt;BJ618, "+", " ")</f>
        <v>#DIV/0!</v>
      </c>
      <c r="BW618" s="139" t="e">
        <f t="shared" ref="BW618:BW619" si="1553">IF(AY618&gt;BK618, "+", " ")</f>
        <v>#REF!</v>
      </c>
      <c r="BY618" s="140" t="e">
        <f t="shared" ref="BY618:BY619" si="1554">AJ618/G618*100</f>
        <v>#DIV/0!</v>
      </c>
      <c r="BZ618" s="141" t="e">
        <f t="shared" ref="BZ618:BZ619" si="1555">AK618/G618*100</f>
        <v>#DIV/0!</v>
      </c>
      <c r="CA618" s="142" t="e">
        <f t="shared" ref="CA618:CA619" si="1556">G618/W618</f>
        <v>#DIV/0!</v>
      </c>
      <c r="CB618" s="138">
        <f t="shared" ref="CB618:CB619" si="1557">IF(V618="ПК",4814.95,4621.88)</f>
        <v>4621.88</v>
      </c>
      <c r="CC618" s="143" t="e">
        <f t="shared" ref="CC618:CC619" si="1558">IF(CA618&gt;CB618, "+", " ")</f>
        <v>#DIV/0!</v>
      </c>
    </row>
    <row r="619" spans="1:81" s="137" customFormat="1" ht="12" customHeight="1">
      <c r="A619" s="360">
        <v>229</v>
      </c>
      <c r="B619" s="432" t="s">
        <v>923</v>
      </c>
      <c r="C619" s="356">
        <v>1289.5999999999999</v>
      </c>
      <c r="D619" s="370"/>
      <c r="E619" s="356"/>
      <c r="F619" s="356"/>
      <c r="G619" s="362">
        <f t="shared" ref="G619:G625" si="1559">ROUND(H619+U619+X619+Z619+AB619+AD619+AF619+AH619+AI619+AJ619+AK619+AL619,2)</f>
        <v>3747701.28</v>
      </c>
      <c r="H619" s="356">
        <f t="shared" ref="H619:H625" si="1560">I619+K619+M619+O619+Q619+S619</f>
        <v>0</v>
      </c>
      <c r="I619" s="365">
        <v>0</v>
      </c>
      <c r="J619" s="365">
        <v>0</v>
      </c>
      <c r="K619" s="365">
        <v>0</v>
      </c>
      <c r="L619" s="365">
        <v>0</v>
      </c>
      <c r="M619" s="365">
        <v>0</v>
      </c>
      <c r="N619" s="356">
        <v>0</v>
      </c>
      <c r="O619" s="356">
        <v>0</v>
      </c>
      <c r="P619" s="356">
        <v>0</v>
      </c>
      <c r="Q619" s="356">
        <v>0</v>
      </c>
      <c r="R619" s="356">
        <v>0</v>
      </c>
      <c r="S619" s="356">
        <v>0</v>
      </c>
      <c r="T619" s="366">
        <v>0</v>
      </c>
      <c r="U619" s="356">
        <v>0</v>
      </c>
      <c r="V619" s="356" t="s">
        <v>112</v>
      </c>
      <c r="W619" s="177">
        <v>928</v>
      </c>
      <c r="X619" s="356">
        <f t="shared" ref="X619:X625" si="1561">ROUND(IF(V619="СК",3856.74,3886.86)*W619,2)</f>
        <v>3579054.72</v>
      </c>
      <c r="Y619" s="177">
        <v>0</v>
      </c>
      <c r="Z619" s="177">
        <v>0</v>
      </c>
      <c r="AA619" s="177">
        <v>0</v>
      </c>
      <c r="AB619" s="177">
        <v>0</v>
      </c>
      <c r="AC619" s="177">
        <v>0</v>
      </c>
      <c r="AD619" s="177">
        <v>0</v>
      </c>
      <c r="AE619" s="177">
        <v>0</v>
      </c>
      <c r="AF619" s="177">
        <v>0</v>
      </c>
      <c r="AG619" s="177">
        <v>0</v>
      </c>
      <c r="AH619" s="177">
        <v>0</v>
      </c>
      <c r="AI619" s="177">
        <v>0</v>
      </c>
      <c r="AJ619" s="177">
        <f t="shared" ref="AJ619:AJ621" si="1562">ROUND(X619/95.5*3,2)</f>
        <v>112431.03999999999</v>
      </c>
      <c r="AK619" s="177">
        <f t="shared" ref="AK619:AK625" si="1563">ROUND(X619/95.5*1.5,2)</f>
        <v>56215.519999999997</v>
      </c>
      <c r="AL619" s="177">
        <v>0</v>
      </c>
      <c r="AN619" s="138" t="e">
        <f>I619/#REF!</f>
        <v>#REF!</v>
      </c>
      <c r="AO619" s="138" t="e">
        <f t="shared" si="1531"/>
        <v>#DIV/0!</v>
      </c>
      <c r="AP619" s="138" t="e">
        <f t="shared" si="1532"/>
        <v>#DIV/0!</v>
      </c>
      <c r="AQ619" s="138" t="e">
        <f t="shared" si="1533"/>
        <v>#DIV/0!</v>
      </c>
      <c r="AR619" s="138" t="e">
        <f t="shared" si="1534"/>
        <v>#DIV/0!</v>
      </c>
      <c r="AS619" s="138" t="e">
        <f t="shared" si="1535"/>
        <v>#DIV/0!</v>
      </c>
      <c r="AT619" s="138" t="e">
        <f t="shared" si="1536"/>
        <v>#DIV/0!</v>
      </c>
      <c r="AU619" s="138">
        <f t="shared" si="1537"/>
        <v>3856.7400000000002</v>
      </c>
      <c r="AV619" s="138" t="e">
        <f t="shared" si="1538"/>
        <v>#DIV/0!</v>
      </c>
      <c r="AW619" s="138" t="e">
        <f t="shared" si="1539"/>
        <v>#DIV/0!</v>
      </c>
      <c r="AX619" s="138" t="e">
        <f t="shared" si="1540"/>
        <v>#DIV/0!</v>
      </c>
      <c r="AY619" s="138" t="e">
        <f>AI619/#REF!</f>
        <v>#REF!</v>
      </c>
      <c r="AZ619" s="138">
        <v>730.08</v>
      </c>
      <c r="BA619" s="138">
        <v>2070.12</v>
      </c>
      <c r="BB619" s="138">
        <v>848.92</v>
      </c>
      <c r="BC619" s="138">
        <v>819.73</v>
      </c>
      <c r="BD619" s="138">
        <v>611.5</v>
      </c>
      <c r="BE619" s="138">
        <v>1080.04</v>
      </c>
      <c r="BF619" s="138">
        <v>2671800.0099999998</v>
      </c>
      <c r="BG619" s="138">
        <f t="shared" si="1541"/>
        <v>4422.8500000000004</v>
      </c>
      <c r="BH619" s="138">
        <v>8748.57</v>
      </c>
      <c r="BI619" s="138">
        <v>3389.61</v>
      </c>
      <c r="BJ619" s="138">
        <v>5995.76</v>
      </c>
      <c r="BK619" s="138">
        <v>548.62</v>
      </c>
      <c r="BL619" s="139" t="e">
        <f t="shared" si="1542"/>
        <v>#REF!</v>
      </c>
      <c r="BM619" s="139" t="e">
        <f t="shared" si="1543"/>
        <v>#DIV/0!</v>
      </c>
      <c r="BN619" s="139" t="e">
        <f t="shared" si="1544"/>
        <v>#DIV/0!</v>
      </c>
      <c r="BO619" s="139" t="e">
        <f t="shared" si="1545"/>
        <v>#DIV/0!</v>
      </c>
      <c r="BP619" s="139" t="e">
        <f t="shared" si="1546"/>
        <v>#DIV/0!</v>
      </c>
      <c r="BQ619" s="139" t="e">
        <f t="shared" si="1547"/>
        <v>#DIV/0!</v>
      </c>
      <c r="BR619" s="139" t="e">
        <f t="shared" si="1548"/>
        <v>#DIV/0!</v>
      </c>
      <c r="BS619" s="139" t="str">
        <f t="shared" si="1549"/>
        <v xml:space="preserve"> </v>
      </c>
      <c r="BT619" s="139" t="e">
        <f t="shared" si="1550"/>
        <v>#DIV/0!</v>
      </c>
      <c r="BU619" s="139" t="e">
        <f t="shared" si="1551"/>
        <v>#DIV/0!</v>
      </c>
      <c r="BV619" s="139" t="e">
        <f t="shared" si="1552"/>
        <v>#DIV/0!</v>
      </c>
      <c r="BW619" s="139" t="e">
        <f t="shared" si="1553"/>
        <v>#REF!</v>
      </c>
      <c r="BY619" s="140">
        <f t="shared" si="1554"/>
        <v>3.0000000426928368</v>
      </c>
      <c r="BZ619" s="141">
        <f t="shared" si="1555"/>
        <v>1.5000000213464184</v>
      </c>
      <c r="CA619" s="142">
        <f t="shared" si="1556"/>
        <v>4038.4712068965514</v>
      </c>
      <c r="CB619" s="138">
        <f t="shared" si="1557"/>
        <v>4621.88</v>
      </c>
      <c r="CC619" s="143" t="str">
        <f t="shared" si="1558"/>
        <v xml:space="preserve"> </v>
      </c>
    </row>
    <row r="620" spans="1:81" s="137" customFormat="1" ht="12" customHeight="1">
      <c r="A620" s="360">
        <v>230</v>
      </c>
      <c r="B620" s="432" t="s">
        <v>924</v>
      </c>
      <c r="C620" s="356"/>
      <c r="D620" s="370"/>
      <c r="E620" s="356"/>
      <c r="F620" s="356"/>
      <c r="G620" s="362">
        <f t="shared" si="1559"/>
        <v>2931930.09</v>
      </c>
      <c r="H620" s="356">
        <f t="shared" si="1560"/>
        <v>0</v>
      </c>
      <c r="I620" s="365">
        <v>0</v>
      </c>
      <c r="J620" s="365">
        <v>0</v>
      </c>
      <c r="K620" s="365">
        <v>0</v>
      </c>
      <c r="L620" s="365">
        <v>0</v>
      </c>
      <c r="M620" s="365">
        <v>0</v>
      </c>
      <c r="N620" s="356">
        <v>0</v>
      </c>
      <c r="O620" s="356">
        <v>0</v>
      </c>
      <c r="P620" s="356">
        <v>0</v>
      </c>
      <c r="Q620" s="356">
        <v>0</v>
      </c>
      <c r="R620" s="356">
        <v>0</v>
      </c>
      <c r="S620" s="356">
        <v>0</v>
      </c>
      <c r="T620" s="366">
        <v>0</v>
      </c>
      <c r="U620" s="356">
        <v>0</v>
      </c>
      <c r="V620" s="356" t="s">
        <v>112</v>
      </c>
      <c r="W620" s="177">
        <v>726</v>
      </c>
      <c r="X620" s="356">
        <f t="shared" si="1561"/>
        <v>2799993.24</v>
      </c>
      <c r="Y620" s="177">
        <v>0</v>
      </c>
      <c r="Z620" s="177">
        <v>0</v>
      </c>
      <c r="AA620" s="177">
        <v>0</v>
      </c>
      <c r="AB620" s="177">
        <v>0</v>
      </c>
      <c r="AC620" s="177">
        <v>0</v>
      </c>
      <c r="AD620" s="177">
        <v>0</v>
      </c>
      <c r="AE620" s="177">
        <v>0</v>
      </c>
      <c r="AF620" s="177">
        <v>0</v>
      </c>
      <c r="AG620" s="177">
        <v>0</v>
      </c>
      <c r="AH620" s="177">
        <v>0</v>
      </c>
      <c r="AI620" s="177">
        <v>0</v>
      </c>
      <c r="AJ620" s="177">
        <f t="shared" si="1562"/>
        <v>87957.9</v>
      </c>
      <c r="AK620" s="177">
        <f t="shared" si="1563"/>
        <v>43978.95</v>
      </c>
      <c r="AL620" s="177">
        <v>0</v>
      </c>
      <c r="AN620" s="138"/>
      <c r="AO620" s="138"/>
      <c r="AP620" s="138"/>
      <c r="AQ620" s="138"/>
      <c r="AR620" s="138"/>
      <c r="AS620" s="138"/>
      <c r="AT620" s="138"/>
      <c r="AU620" s="138"/>
      <c r="AV620" s="138"/>
      <c r="AW620" s="138"/>
      <c r="AX620" s="138"/>
      <c r="AY620" s="138"/>
      <c r="AZ620" s="138"/>
      <c r="BA620" s="138"/>
      <c r="BB620" s="138"/>
      <c r="BC620" s="138"/>
      <c r="BD620" s="138"/>
      <c r="BE620" s="138"/>
      <c r="BF620" s="138"/>
      <c r="BG620" s="138"/>
      <c r="BH620" s="138"/>
      <c r="BI620" s="138"/>
      <c r="BJ620" s="138"/>
      <c r="BK620" s="138"/>
      <c r="BL620" s="139"/>
      <c r="BM620" s="139"/>
      <c r="BN620" s="139"/>
      <c r="BO620" s="139"/>
      <c r="BP620" s="139"/>
      <c r="BQ620" s="139"/>
      <c r="BR620" s="139"/>
      <c r="BS620" s="139"/>
      <c r="BT620" s="139"/>
      <c r="BU620" s="139"/>
      <c r="BV620" s="139"/>
      <c r="BW620" s="139"/>
      <c r="BY620" s="140"/>
      <c r="BZ620" s="141"/>
      <c r="CA620" s="142"/>
      <c r="CB620" s="138"/>
      <c r="CC620" s="143"/>
    </row>
    <row r="621" spans="1:81" s="137" customFormat="1" ht="12" customHeight="1">
      <c r="A621" s="360">
        <v>231</v>
      </c>
      <c r="B621" s="432" t="s">
        <v>925</v>
      </c>
      <c r="C621" s="356"/>
      <c r="D621" s="370"/>
      <c r="E621" s="356"/>
      <c r="F621" s="356"/>
      <c r="G621" s="362">
        <f t="shared" si="1559"/>
        <v>3545777.72</v>
      </c>
      <c r="H621" s="356">
        <f t="shared" si="1560"/>
        <v>0</v>
      </c>
      <c r="I621" s="365">
        <v>0</v>
      </c>
      <c r="J621" s="365">
        <v>0</v>
      </c>
      <c r="K621" s="365">
        <v>0</v>
      </c>
      <c r="L621" s="365">
        <v>0</v>
      </c>
      <c r="M621" s="365">
        <v>0</v>
      </c>
      <c r="N621" s="356">
        <v>0</v>
      </c>
      <c r="O621" s="356">
        <v>0</v>
      </c>
      <c r="P621" s="356">
        <v>0</v>
      </c>
      <c r="Q621" s="356">
        <v>0</v>
      </c>
      <c r="R621" s="356">
        <v>0</v>
      </c>
      <c r="S621" s="356">
        <v>0</v>
      </c>
      <c r="T621" s="366">
        <v>0</v>
      </c>
      <c r="U621" s="356">
        <v>0</v>
      </c>
      <c r="V621" s="356" t="s">
        <v>112</v>
      </c>
      <c r="W621" s="177">
        <v>878</v>
      </c>
      <c r="X621" s="356">
        <f t="shared" si="1561"/>
        <v>3386217.72</v>
      </c>
      <c r="Y621" s="177">
        <v>0</v>
      </c>
      <c r="Z621" s="177">
        <v>0</v>
      </c>
      <c r="AA621" s="177">
        <v>0</v>
      </c>
      <c r="AB621" s="177">
        <v>0</v>
      </c>
      <c r="AC621" s="177">
        <v>0</v>
      </c>
      <c r="AD621" s="177">
        <v>0</v>
      </c>
      <c r="AE621" s="177">
        <v>0</v>
      </c>
      <c r="AF621" s="177">
        <v>0</v>
      </c>
      <c r="AG621" s="177">
        <v>0</v>
      </c>
      <c r="AH621" s="177">
        <v>0</v>
      </c>
      <c r="AI621" s="177">
        <v>0</v>
      </c>
      <c r="AJ621" s="177">
        <f t="shared" si="1562"/>
        <v>106373.33</v>
      </c>
      <c r="AK621" s="177">
        <f t="shared" si="1563"/>
        <v>53186.67</v>
      </c>
      <c r="AL621" s="177">
        <v>0</v>
      </c>
      <c r="AN621" s="138"/>
      <c r="AO621" s="138"/>
      <c r="AP621" s="138"/>
      <c r="AQ621" s="138"/>
      <c r="AR621" s="138"/>
      <c r="AS621" s="138"/>
      <c r="AT621" s="138"/>
      <c r="AU621" s="138"/>
      <c r="AV621" s="138"/>
      <c r="AW621" s="138"/>
      <c r="AX621" s="138"/>
      <c r="AY621" s="138"/>
      <c r="AZ621" s="138"/>
      <c r="BA621" s="138"/>
      <c r="BB621" s="138"/>
      <c r="BC621" s="138"/>
      <c r="BD621" s="138"/>
      <c r="BE621" s="138"/>
      <c r="BF621" s="138"/>
      <c r="BG621" s="138"/>
      <c r="BH621" s="138"/>
      <c r="BI621" s="138"/>
      <c r="BJ621" s="138"/>
      <c r="BK621" s="138"/>
      <c r="BL621" s="139"/>
      <c r="BM621" s="139"/>
      <c r="BN621" s="139"/>
      <c r="BO621" s="139"/>
      <c r="BP621" s="139"/>
      <c r="BQ621" s="139"/>
      <c r="BR621" s="139"/>
      <c r="BS621" s="139"/>
      <c r="BT621" s="139"/>
      <c r="BU621" s="139"/>
      <c r="BV621" s="139"/>
      <c r="BW621" s="139"/>
      <c r="BY621" s="140"/>
      <c r="BZ621" s="141"/>
      <c r="CA621" s="142"/>
      <c r="CB621" s="138"/>
      <c r="CC621" s="143"/>
    </row>
    <row r="622" spans="1:81" s="137" customFormat="1" ht="12" customHeight="1">
      <c r="A622" s="360">
        <v>232</v>
      </c>
      <c r="B622" s="432" t="s">
        <v>926</v>
      </c>
      <c r="C622" s="356"/>
      <c r="D622" s="370"/>
      <c r="E622" s="356"/>
      <c r="F622" s="356"/>
      <c r="G622" s="362">
        <f t="shared" si="1559"/>
        <v>1841542.87</v>
      </c>
      <c r="H622" s="356">
        <f t="shared" si="1560"/>
        <v>0</v>
      </c>
      <c r="I622" s="365">
        <v>0</v>
      </c>
      <c r="J622" s="365">
        <v>0</v>
      </c>
      <c r="K622" s="365">
        <v>0</v>
      </c>
      <c r="L622" s="365">
        <v>0</v>
      </c>
      <c r="M622" s="365">
        <v>0</v>
      </c>
      <c r="N622" s="356">
        <v>0</v>
      </c>
      <c r="O622" s="356">
        <v>0</v>
      </c>
      <c r="P622" s="356">
        <v>0</v>
      </c>
      <c r="Q622" s="356">
        <v>0</v>
      </c>
      <c r="R622" s="356">
        <v>0</v>
      </c>
      <c r="S622" s="356">
        <v>0</v>
      </c>
      <c r="T622" s="366">
        <v>0</v>
      </c>
      <c r="U622" s="356">
        <v>0</v>
      </c>
      <c r="V622" s="356" t="s">
        <v>112</v>
      </c>
      <c r="W622" s="177">
        <v>456</v>
      </c>
      <c r="X622" s="356">
        <f t="shared" si="1561"/>
        <v>1758673.44</v>
      </c>
      <c r="Y622" s="177">
        <v>0</v>
      </c>
      <c r="Z622" s="177">
        <v>0</v>
      </c>
      <c r="AA622" s="177">
        <v>0</v>
      </c>
      <c r="AB622" s="177">
        <v>0</v>
      </c>
      <c r="AC622" s="177">
        <v>0</v>
      </c>
      <c r="AD622" s="177">
        <v>0</v>
      </c>
      <c r="AE622" s="177">
        <v>0</v>
      </c>
      <c r="AF622" s="177">
        <v>0</v>
      </c>
      <c r="AG622" s="177">
        <v>0</v>
      </c>
      <c r="AH622" s="177">
        <v>0</v>
      </c>
      <c r="AI622" s="177">
        <v>0</v>
      </c>
      <c r="AJ622" s="177">
        <f>ROUND(X622/95.5*3,2)</f>
        <v>55246.29</v>
      </c>
      <c r="AK622" s="177">
        <f t="shared" si="1563"/>
        <v>27623.14</v>
      </c>
      <c r="AL622" s="177">
        <v>0</v>
      </c>
      <c r="AN622" s="138"/>
      <c r="AO622" s="138"/>
      <c r="AP622" s="138"/>
      <c r="AQ622" s="138"/>
      <c r="AR622" s="138"/>
      <c r="AS622" s="138"/>
      <c r="AT622" s="138"/>
      <c r="AU622" s="138"/>
      <c r="AV622" s="138"/>
      <c r="AW622" s="138"/>
      <c r="AX622" s="138"/>
      <c r="AY622" s="138"/>
      <c r="AZ622" s="138"/>
      <c r="BA622" s="138"/>
      <c r="BB622" s="138"/>
      <c r="BC622" s="138"/>
      <c r="BD622" s="138"/>
      <c r="BE622" s="138"/>
      <c r="BF622" s="138"/>
      <c r="BG622" s="138"/>
      <c r="BH622" s="138"/>
      <c r="BI622" s="138"/>
      <c r="BJ622" s="138"/>
      <c r="BK622" s="138"/>
      <c r="BL622" s="139"/>
      <c r="BM622" s="139"/>
      <c r="BN622" s="139"/>
      <c r="BO622" s="139"/>
      <c r="BP622" s="139"/>
      <c r="BQ622" s="139"/>
      <c r="BR622" s="139"/>
      <c r="BS622" s="139"/>
      <c r="BT622" s="139"/>
      <c r="BU622" s="139"/>
      <c r="BV622" s="139"/>
      <c r="BW622" s="139"/>
      <c r="BY622" s="140"/>
      <c r="BZ622" s="141"/>
      <c r="CA622" s="142"/>
      <c r="CB622" s="138"/>
      <c r="CC622" s="143"/>
    </row>
    <row r="623" spans="1:81" s="137" customFormat="1" ht="12" customHeight="1">
      <c r="A623" s="360">
        <v>233</v>
      </c>
      <c r="B623" s="432" t="s">
        <v>929</v>
      </c>
      <c r="C623" s="356"/>
      <c r="D623" s="370"/>
      <c r="E623" s="356"/>
      <c r="F623" s="356"/>
      <c r="G623" s="362">
        <f t="shared" ref="G623:G624" si="1564">ROUND(H623+U623+X623+Z623+AB623+AD623+AF623+AH623+AI623+AJ623+AK623+AL623,2)</f>
        <v>2778468.19</v>
      </c>
      <c r="H623" s="356">
        <f t="shared" ref="H623:H624" si="1565">I623+K623+M623+O623+Q623+S623</f>
        <v>0</v>
      </c>
      <c r="I623" s="365">
        <v>0</v>
      </c>
      <c r="J623" s="365">
        <v>0</v>
      </c>
      <c r="K623" s="365">
        <v>0</v>
      </c>
      <c r="L623" s="365">
        <v>0</v>
      </c>
      <c r="M623" s="365">
        <v>0</v>
      </c>
      <c r="N623" s="356">
        <v>0</v>
      </c>
      <c r="O623" s="356">
        <v>0</v>
      </c>
      <c r="P623" s="356">
        <v>0</v>
      </c>
      <c r="Q623" s="356">
        <v>0</v>
      </c>
      <c r="R623" s="356">
        <v>0</v>
      </c>
      <c r="S623" s="356">
        <v>0</v>
      </c>
      <c r="T623" s="366">
        <v>0</v>
      </c>
      <c r="U623" s="356">
        <v>0</v>
      </c>
      <c r="V623" s="356" t="s">
        <v>112</v>
      </c>
      <c r="W623" s="177">
        <v>688</v>
      </c>
      <c r="X623" s="356">
        <f t="shared" ref="X623:X624" si="1566">ROUND(IF(V623="СК",3856.74,3886.86)*W623,2)</f>
        <v>2653437.12</v>
      </c>
      <c r="Y623" s="177">
        <v>0</v>
      </c>
      <c r="Z623" s="177">
        <v>0</v>
      </c>
      <c r="AA623" s="177">
        <v>0</v>
      </c>
      <c r="AB623" s="177">
        <v>0</v>
      </c>
      <c r="AC623" s="177">
        <v>0</v>
      </c>
      <c r="AD623" s="177">
        <v>0</v>
      </c>
      <c r="AE623" s="177">
        <v>0</v>
      </c>
      <c r="AF623" s="177">
        <v>0</v>
      </c>
      <c r="AG623" s="177">
        <v>0</v>
      </c>
      <c r="AH623" s="177">
        <v>0</v>
      </c>
      <c r="AI623" s="177">
        <v>0</v>
      </c>
      <c r="AJ623" s="177">
        <f t="shared" ref="AJ623:AJ624" si="1567">ROUND(X623/95.5*3,2)</f>
        <v>83354.05</v>
      </c>
      <c r="AK623" s="177">
        <f t="shared" ref="AK623:AK624" si="1568">ROUND(X623/95.5*1.5,2)</f>
        <v>41677.019999999997</v>
      </c>
      <c r="AL623" s="177">
        <v>0</v>
      </c>
      <c r="AN623" s="138"/>
      <c r="AO623" s="138"/>
      <c r="AP623" s="138"/>
      <c r="AQ623" s="138"/>
      <c r="AR623" s="138"/>
      <c r="AS623" s="138"/>
      <c r="AT623" s="138"/>
      <c r="AU623" s="138"/>
      <c r="AV623" s="138"/>
      <c r="AW623" s="138"/>
      <c r="AX623" s="138"/>
      <c r="AY623" s="138"/>
      <c r="AZ623" s="138"/>
      <c r="BA623" s="138"/>
      <c r="BB623" s="138"/>
      <c r="BC623" s="138"/>
      <c r="BD623" s="138"/>
      <c r="BE623" s="138"/>
      <c r="BF623" s="138"/>
      <c r="BG623" s="138"/>
      <c r="BH623" s="138"/>
      <c r="BI623" s="138"/>
      <c r="BJ623" s="138"/>
      <c r="BK623" s="138"/>
      <c r="BL623" s="139"/>
      <c r="BM623" s="139"/>
      <c r="BN623" s="139"/>
      <c r="BO623" s="139"/>
      <c r="BP623" s="139"/>
      <c r="BQ623" s="139"/>
      <c r="BR623" s="139"/>
      <c r="BS623" s="139"/>
      <c r="BT623" s="139"/>
      <c r="BU623" s="139"/>
      <c r="BV623" s="139"/>
      <c r="BW623" s="139"/>
      <c r="BY623" s="140"/>
      <c r="BZ623" s="141"/>
      <c r="CA623" s="142"/>
      <c r="CB623" s="138"/>
      <c r="CC623" s="143"/>
    </row>
    <row r="624" spans="1:81" s="137" customFormat="1" ht="12" customHeight="1">
      <c r="A624" s="360">
        <v>234</v>
      </c>
      <c r="B624" s="432" t="s">
        <v>933</v>
      </c>
      <c r="C624" s="356"/>
      <c r="D624" s="370"/>
      <c r="E624" s="356"/>
      <c r="F624" s="356"/>
      <c r="G624" s="362">
        <f t="shared" si="1564"/>
        <v>2352005.63</v>
      </c>
      <c r="H624" s="356">
        <f t="shared" si="1565"/>
        <v>0</v>
      </c>
      <c r="I624" s="365">
        <v>0</v>
      </c>
      <c r="J624" s="365">
        <v>0</v>
      </c>
      <c r="K624" s="365">
        <v>0</v>
      </c>
      <c r="L624" s="365">
        <v>0</v>
      </c>
      <c r="M624" s="365">
        <v>0</v>
      </c>
      <c r="N624" s="356">
        <v>0</v>
      </c>
      <c r="O624" s="356">
        <v>0</v>
      </c>
      <c r="P624" s="356">
        <v>0</v>
      </c>
      <c r="Q624" s="356">
        <v>0</v>
      </c>
      <c r="R624" s="356">
        <v>0</v>
      </c>
      <c r="S624" s="356">
        <v>0</v>
      </c>
      <c r="T624" s="366">
        <v>0</v>
      </c>
      <c r="U624" s="356">
        <v>0</v>
      </c>
      <c r="V624" s="356" t="s">
        <v>112</v>
      </c>
      <c r="W624" s="177">
        <v>582.4</v>
      </c>
      <c r="X624" s="356">
        <f t="shared" si="1566"/>
        <v>2246165.38</v>
      </c>
      <c r="Y624" s="177">
        <v>0</v>
      </c>
      <c r="Z624" s="177">
        <v>0</v>
      </c>
      <c r="AA624" s="177">
        <v>0</v>
      </c>
      <c r="AB624" s="177">
        <v>0</v>
      </c>
      <c r="AC624" s="177">
        <v>0</v>
      </c>
      <c r="AD624" s="177">
        <v>0</v>
      </c>
      <c r="AE624" s="177">
        <v>0</v>
      </c>
      <c r="AF624" s="177">
        <v>0</v>
      </c>
      <c r="AG624" s="177">
        <v>0</v>
      </c>
      <c r="AH624" s="177">
        <v>0</v>
      </c>
      <c r="AI624" s="177">
        <v>0</v>
      </c>
      <c r="AJ624" s="177">
        <f t="shared" si="1567"/>
        <v>70560.17</v>
      </c>
      <c r="AK624" s="177">
        <f t="shared" si="1568"/>
        <v>35280.080000000002</v>
      </c>
      <c r="AL624" s="177">
        <v>0</v>
      </c>
      <c r="AN624" s="138"/>
      <c r="AO624" s="138"/>
      <c r="AP624" s="138"/>
      <c r="AQ624" s="138"/>
      <c r="AR624" s="138"/>
      <c r="AS624" s="138"/>
      <c r="AT624" s="138"/>
      <c r="AU624" s="138"/>
      <c r="AV624" s="138"/>
      <c r="AW624" s="138"/>
      <c r="AX624" s="138"/>
      <c r="AY624" s="138"/>
      <c r="AZ624" s="138"/>
      <c r="BA624" s="138"/>
      <c r="BB624" s="138"/>
      <c r="BC624" s="138"/>
      <c r="BD624" s="138"/>
      <c r="BE624" s="138"/>
      <c r="BF624" s="138"/>
      <c r="BG624" s="138"/>
      <c r="BH624" s="138"/>
      <c r="BI624" s="138"/>
      <c r="BJ624" s="138"/>
      <c r="BK624" s="138"/>
      <c r="BL624" s="139"/>
      <c r="BM624" s="139"/>
      <c r="BN624" s="139"/>
      <c r="BO624" s="139"/>
      <c r="BP624" s="139"/>
      <c r="BQ624" s="139"/>
      <c r="BR624" s="139"/>
      <c r="BS624" s="139"/>
      <c r="BT624" s="139"/>
      <c r="BU624" s="139"/>
      <c r="BV624" s="139"/>
      <c r="BW624" s="139"/>
      <c r="BY624" s="140"/>
      <c r="BZ624" s="141"/>
      <c r="CA624" s="142"/>
      <c r="CB624" s="138"/>
      <c r="CC624" s="143"/>
    </row>
    <row r="625" spans="1:82" s="137" customFormat="1" ht="12" customHeight="1">
      <c r="A625" s="360">
        <v>235</v>
      </c>
      <c r="B625" s="432" t="s">
        <v>936</v>
      </c>
      <c r="C625" s="356"/>
      <c r="D625" s="370"/>
      <c r="E625" s="356"/>
      <c r="F625" s="356"/>
      <c r="G625" s="362">
        <f t="shared" si="1559"/>
        <v>1837504.4</v>
      </c>
      <c r="H625" s="356">
        <f t="shared" si="1560"/>
        <v>0</v>
      </c>
      <c r="I625" s="365">
        <v>0</v>
      </c>
      <c r="J625" s="365">
        <v>0</v>
      </c>
      <c r="K625" s="365">
        <v>0</v>
      </c>
      <c r="L625" s="365">
        <v>0</v>
      </c>
      <c r="M625" s="365">
        <v>0</v>
      </c>
      <c r="N625" s="356">
        <v>0</v>
      </c>
      <c r="O625" s="356">
        <v>0</v>
      </c>
      <c r="P625" s="356">
        <v>0</v>
      </c>
      <c r="Q625" s="356">
        <v>0</v>
      </c>
      <c r="R625" s="356">
        <v>0</v>
      </c>
      <c r="S625" s="356">
        <v>0</v>
      </c>
      <c r="T625" s="366">
        <v>0</v>
      </c>
      <c r="U625" s="356">
        <v>0</v>
      </c>
      <c r="V625" s="356" t="s">
        <v>112</v>
      </c>
      <c r="W625" s="177">
        <v>455</v>
      </c>
      <c r="X625" s="356">
        <f t="shared" si="1561"/>
        <v>1754816.7</v>
      </c>
      <c r="Y625" s="177">
        <v>0</v>
      </c>
      <c r="Z625" s="177">
        <v>0</v>
      </c>
      <c r="AA625" s="177">
        <v>0</v>
      </c>
      <c r="AB625" s="177">
        <v>0</v>
      </c>
      <c r="AC625" s="177">
        <v>0</v>
      </c>
      <c r="AD625" s="177">
        <v>0</v>
      </c>
      <c r="AE625" s="177">
        <v>0</v>
      </c>
      <c r="AF625" s="177">
        <v>0</v>
      </c>
      <c r="AG625" s="177">
        <v>0</v>
      </c>
      <c r="AH625" s="177">
        <v>0</v>
      </c>
      <c r="AI625" s="177">
        <v>0</v>
      </c>
      <c r="AJ625" s="177">
        <f t="shared" ref="AJ625" si="1569">ROUND(X625/95.5*3,2)</f>
        <v>55125.13</v>
      </c>
      <c r="AK625" s="177">
        <f t="shared" si="1563"/>
        <v>27562.57</v>
      </c>
      <c r="AL625" s="177">
        <v>0</v>
      </c>
      <c r="AN625" s="138"/>
      <c r="AO625" s="138"/>
      <c r="AP625" s="138"/>
      <c r="AQ625" s="138"/>
      <c r="AR625" s="138"/>
      <c r="AS625" s="138"/>
      <c r="AT625" s="138"/>
      <c r="AU625" s="138"/>
      <c r="AV625" s="138"/>
      <c r="AW625" s="138"/>
      <c r="AX625" s="138"/>
      <c r="AY625" s="138"/>
      <c r="AZ625" s="138"/>
      <c r="BA625" s="138"/>
      <c r="BB625" s="138"/>
      <c r="BC625" s="138"/>
      <c r="BD625" s="138"/>
      <c r="BE625" s="138"/>
      <c r="BF625" s="138"/>
      <c r="BG625" s="138"/>
      <c r="BH625" s="138"/>
      <c r="BI625" s="138"/>
      <c r="BJ625" s="138"/>
      <c r="BK625" s="138"/>
      <c r="BL625" s="139"/>
      <c r="BM625" s="139"/>
      <c r="BN625" s="139"/>
      <c r="BO625" s="139"/>
      <c r="BP625" s="139"/>
      <c r="BQ625" s="139"/>
      <c r="BR625" s="139"/>
      <c r="BS625" s="139"/>
      <c r="BT625" s="139"/>
      <c r="BU625" s="139"/>
      <c r="BV625" s="139"/>
      <c r="BW625" s="139"/>
      <c r="BY625" s="140"/>
      <c r="BZ625" s="141"/>
      <c r="CA625" s="142"/>
      <c r="CB625" s="138"/>
      <c r="CC625" s="143"/>
    </row>
    <row r="626" spans="1:82" s="137" customFormat="1" ht="43.5" customHeight="1">
      <c r="A626" s="374" t="s">
        <v>11</v>
      </c>
      <c r="B626" s="374"/>
      <c r="C626" s="356">
        <f>SUM(C619:C619)</f>
        <v>1289.5999999999999</v>
      </c>
      <c r="D626" s="413"/>
      <c r="E626" s="369"/>
      <c r="F626" s="369"/>
      <c r="G626" s="356">
        <f>ROUND(SUM(G619:G625),2)</f>
        <v>19034930.18</v>
      </c>
      <c r="H626" s="356">
        <f t="shared" ref="H626:S626" si="1570">ROUND(SUM(H619:H625),2)</f>
        <v>0</v>
      </c>
      <c r="I626" s="356">
        <f t="shared" si="1570"/>
        <v>0</v>
      </c>
      <c r="J626" s="356">
        <f t="shared" si="1570"/>
        <v>0</v>
      </c>
      <c r="K626" s="356">
        <f t="shared" si="1570"/>
        <v>0</v>
      </c>
      <c r="L626" s="356">
        <f t="shared" si="1570"/>
        <v>0</v>
      </c>
      <c r="M626" s="356">
        <f t="shared" si="1570"/>
        <v>0</v>
      </c>
      <c r="N626" s="356">
        <f t="shared" si="1570"/>
        <v>0</v>
      </c>
      <c r="O626" s="356">
        <f t="shared" si="1570"/>
        <v>0</v>
      </c>
      <c r="P626" s="356">
        <f t="shared" si="1570"/>
        <v>0</v>
      </c>
      <c r="Q626" s="356">
        <f t="shared" si="1570"/>
        <v>0</v>
      </c>
      <c r="R626" s="356">
        <f t="shared" si="1570"/>
        <v>0</v>
      </c>
      <c r="S626" s="356">
        <f t="shared" si="1570"/>
        <v>0</v>
      </c>
      <c r="T626" s="366">
        <f>SUM(T619:T625)</f>
        <v>0</v>
      </c>
      <c r="U626" s="356">
        <f>SUM(U619:U625)</f>
        <v>0</v>
      </c>
      <c r="V626" s="369" t="s">
        <v>68</v>
      </c>
      <c r="W626" s="356">
        <f t="shared" ref="W626:AL626" si="1571">SUM(W619:W625)</f>
        <v>4713.3999999999996</v>
      </c>
      <c r="X626" s="356">
        <f t="shared" si="1571"/>
        <v>18178358.32</v>
      </c>
      <c r="Y626" s="356">
        <f t="shared" si="1571"/>
        <v>0</v>
      </c>
      <c r="Z626" s="356">
        <f t="shared" si="1571"/>
        <v>0</v>
      </c>
      <c r="AA626" s="356">
        <f t="shared" si="1571"/>
        <v>0</v>
      </c>
      <c r="AB626" s="356">
        <f t="shared" si="1571"/>
        <v>0</v>
      </c>
      <c r="AC626" s="356">
        <f t="shared" si="1571"/>
        <v>0</v>
      </c>
      <c r="AD626" s="356">
        <f t="shared" si="1571"/>
        <v>0</v>
      </c>
      <c r="AE626" s="356">
        <f t="shared" si="1571"/>
        <v>0</v>
      </c>
      <c r="AF626" s="356">
        <f t="shared" si="1571"/>
        <v>0</v>
      </c>
      <c r="AG626" s="356">
        <f t="shared" si="1571"/>
        <v>0</v>
      </c>
      <c r="AH626" s="356">
        <f t="shared" si="1571"/>
        <v>0</v>
      </c>
      <c r="AI626" s="356">
        <f t="shared" si="1571"/>
        <v>0</v>
      </c>
      <c r="AJ626" s="356">
        <f t="shared" si="1571"/>
        <v>571047.90999999992</v>
      </c>
      <c r="AK626" s="356">
        <f t="shared" si="1571"/>
        <v>285523.95</v>
      </c>
      <c r="AL626" s="356">
        <f t="shared" si="1571"/>
        <v>0</v>
      </c>
      <c r="AN626" s="138" t="e">
        <f>I626/#REF!</f>
        <v>#REF!</v>
      </c>
      <c r="AO626" s="138" t="e">
        <f t="shared" ref="AO626" si="1572">K626/J626</f>
        <v>#DIV/0!</v>
      </c>
      <c r="AP626" s="138" t="e">
        <f t="shared" ref="AP626" si="1573">M626/L626</f>
        <v>#DIV/0!</v>
      </c>
      <c r="AQ626" s="138" t="e">
        <f t="shared" ref="AQ626" si="1574">O626/N626</f>
        <v>#DIV/0!</v>
      </c>
      <c r="AR626" s="138" t="e">
        <f t="shared" ref="AR626" si="1575">Q626/P626</f>
        <v>#DIV/0!</v>
      </c>
      <c r="AS626" s="138" t="e">
        <f t="shared" ref="AS626" si="1576">S626/R626</f>
        <v>#DIV/0!</v>
      </c>
      <c r="AT626" s="138" t="e">
        <f t="shared" ref="AT626" si="1577">U626/T626</f>
        <v>#DIV/0!</v>
      </c>
      <c r="AU626" s="138">
        <f t="shared" ref="AU626" si="1578">X626/W626</f>
        <v>3856.7400008486447</v>
      </c>
      <c r="AV626" s="138" t="e">
        <f t="shared" ref="AV626" si="1579">Z626/Y626</f>
        <v>#DIV/0!</v>
      </c>
      <c r="AW626" s="138" t="e">
        <f t="shared" ref="AW626" si="1580">AB626/AA626</f>
        <v>#DIV/0!</v>
      </c>
      <c r="AX626" s="138" t="e">
        <f t="shared" ref="AX626" si="1581">AH626/AG626</f>
        <v>#DIV/0!</v>
      </c>
      <c r="AY626" s="138" t="e">
        <f>AI626/#REF!</f>
        <v>#REF!</v>
      </c>
      <c r="AZ626" s="138">
        <v>730.08</v>
      </c>
      <c r="BA626" s="138">
        <v>2070.12</v>
      </c>
      <c r="BB626" s="138">
        <v>848.92</v>
      </c>
      <c r="BC626" s="138">
        <v>819.73</v>
      </c>
      <c r="BD626" s="138">
        <v>611.5</v>
      </c>
      <c r="BE626" s="138">
        <v>1080.04</v>
      </c>
      <c r="BF626" s="138">
        <v>2671800.0099999998</v>
      </c>
      <c r="BG626" s="138">
        <f t="shared" ref="BG626" si="1582">IF(V626="ПК",4607.6,4422.85)</f>
        <v>4422.8500000000004</v>
      </c>
      <c r="BH626" s="138">
        <v>8748.57</v>
      </c>
      <c r="BI626" s="138">
        <v>3389.61</v>
      </c>
      <c r="BJ626" s="138">
        <v>5995.76</v>
      </c>
      <c r="BK626" s="138">
        <v>548.62</v>
      </c>
      <c r="BL626" s="139" t="e">
        <f t="shared" ref="BL626" si="1583">IF(AN626&gt;AZ626, "+", " ")</f>
        <v>#REF!</v>
      </c>
      <c r="BM626" s="139" t="e">
        <f t="shared" ref="BM626" si="1584">IF(AO626&gt;BA626, "+", " ")</f>
        <v>#DIV/0!</v>
      </c>
      <c r="BN626" s="139" t="e">
        <f t="shared" ref="BN626" si="1585">IF(AP626&gt;BB626, "+", " ")</f>
        <v>#DIV/0!</v>
      </c>
      <c r="BO626" s="139" t="e">
        <f t="shared" ref="BO626" si="1586">IF(AQ626&gt;BC626, "+", " ")</f>
        <v>#DIV/0!</v>
      </c>
      <c r="BP626" s="139" t="e">
        <f t="shared" ref="BP626" si="1587">IF(AR626&gt;BD626, "+", " ")</f>
        <v>#DIV/0!</v>
      </c>
      <c r="BQ626" s="139" t="e">
        <f t="shared" ref="BQ626" si="1588">IF(AS626&gt;BE626, "+", " ")</f>
        <v>#DIV/0!</v>
      </c>
      <c r="BR626" s="139" t="e">
        <f t="shared" ref="BR626" si="1589">IF(AT626&gt;BF626, "+", " ")</f>
        <v>#DIV/0!</v>
      </c>
      <c r="BS626" s="139" t="str">
        <f t="shared" ref="BS626" si="1590">IF(AU626&gt;BG626, "+", " ")</f>
        <v xml:space="preserve"> </v>
      </c>
      <c r="BT626" s="139" t="e">
        <f t="shared" ref="BT626" si="1591">IF(AV626&gt;BH626, "+", " ")</f>
        <v>#DIV/0!</v>
      </c>
      <c r="BU626" s="139" t="e">
        <f t="shared" ref="BU626" si="1592">IF(AW626&gt;BI626, "+", " ")</f>
        <v>#DIV/0!</v>
      </c>
      <c r="BV626" s="139" t="e">
        <f t="shared" ref="BV626" si="1593">IF(AX626&gt;BJ626, "+", " ")</f>
        <v>#DIV/0!</v>
      </c>
      <c r="BW626" s="139" t="e">
        <f t="shared" ref="BW626" si="1594">IF(AY626&gt;BK626, "+", " ")</f>
        <v>#REF!</v>
      </c>
      <c r="BY626" s="140">
        <f t="shared" ref="BY626" si="1595">AJ626/G626*100</f>
        <v>3.000000024166098</v>
      </c>
      <c r="BZ626" s="141">
        <f t="shared" ref="BZ626" si="1596">AK626/G626*100</f>
        <v>1.4999999858155508</v>
      </c>
      <c r="CA626" s="142">
        <f t="shared" ref="CA626" si="1597">G626/W626</f>
        <v>4038.4712054992151</v>
      </c>
      <c r="CB626" s="138">
        <f t="shared" ref="CB626" si="1598">IF(V626="ПК",4814.95,4621.88)</f>
        <v>4621.88</v>
      </c>
      <c r="CC626" s="143" t="str">
        <f t="shared" ref="CC626" si="1599">IF(CA626&gt;CB626, "+", " ")</f>
        <v xml:space="preserve"> </v>
      </c>
    </row>
    <row r="627" spans="1:82" s="137" customFormat="1" ht="12" customHeight="1">
      <c r="A627" s="444" t="s">
        <v>125</v>
      </c>
      <c r="B627" s="444"/>
      <c r="C627" s="444"/>
      <c r="D627" s="444"/>
      <c r="E627" s="444"/>
      <c r="F627" s="444"/>
      <c r="G627" s="444"/>
      <c r="H627" s="444"/>
      <c r="I627" s="444"/>
      <c r="J627" s="444"/>
      <c r="K627" s="444"/>
      <c r="L627" s="444"/>
      <c r="M627" s="444"/>
      <c r="N627" s="444"/>
      <c r="O627" s="444"/>
      <c r="P627" s="444"/>
      <c r="Q627" s="444"/>
      <c r="R627" s="444"/>
      <c r="S627" s="444"/>
      <c r="T627" s="444"/>
      <c r="U627" s="444"/>
      <c r="V627" s="444"/>
      <c r="W627" s="444"/>
      <c r="X627" s="444"/>
      <c r="Y627" s="444"/>
      <c r="Z627" s="444"/>
      <c r="AA627" s="444"/>
      <c r="AB627" s="444"/>
      <c r="AC627" s="444"/>
      <c r="AD627" s="444"/>
      <c r="AE627" s="444"/>
      <c r="AF627" s="444"/>
      <c r="AG627" s="444"/>
      <c r="AH627" s="444"/>
      <c r="AI627" s="444"/>
      <c r="AJ627" s="444"/>
      <c r="AK627" s="444"/>
      <c r="AL627" s="445"/>
      <c r="AN627" s="138"/>
      <c r="AO627" s="138"/>
      <c r="AP627" s="138"/>
      <c r="AQ627" s="138"/>
      <c r="AR627" s="138"/>
      <c r="AS627" s="138"/>
      <c r="AT627" s="138"/>
      <c r="AU627" s="138"/>
      <c r="AV627" s="138"/>
      <c r="AW627" s="138"/>
      <c r="AX627" s="138"/>
      <c r="AY627" s="138"/>
      <c r="AZ627" s="138"/>
      <c r="BA627" s="138"/>
      <c r="BB627" s="138"/>
      <c r="BC627" s="138"/>
      <c r="BD627" s="138"/>
      <c r="BE627" s="138"/>
      <c r="BF627" s="138"/>
      <c r="BG627" s="138"/>
      <c r="BH627" s="138"/>
      <c r="BI627" s="138"/>
      <c r="BJ627" s="138"/>
      <c r="BK627" s="138"/>
      <c r="BL627" s="139"/>
      <c r="BM627" s="139"/>
      <c r="BN627" s="139"/>
      <c r="BO627" s="139"/>
      <c r="BP627" s="139"/>
      <c r="BQ627" s="139"/>
      <c r="BR627" s="139"/>
      <c r="BS627" s="139"/>
      <c r="BT627" s="139"/>
      <c r="BU627" s="139"/>
      <c r="BV627" s="139"/>
      <c r="BW627" s="139"/>
      <c r="BY627" s="140"/>
      <c r="BZ627" s="141"/>
      <c r="CA627" s="142"/>
      <c r="CB627" s="138"/>
      <c r="CC627" s="143"/>
    </row>
    <row r="628" spans="1:82" s="137" customFormat="1" ht="12" customHeight="1">
      <c r="A628" s="360">
        <v>236</v>
      </c>
      <c r="B628" s="178" t="s">
        <v>937</v>
      </c>
      <c r="C628" s="425"/>
      <c r="D628" s="426"/>
      <c r="E628" s="425"/>
      <c r="F628" s="425"/>
      <c r="G628" s="362">
        <f t="shared" ref="G628" si="1600">ROUND(H628+U628+X628+Z628+AB628+AD628+AF628+AH628+AI628+AJ628+AK628+AL628,2)</f>
        <v>2079368.35</v>
      </c>
      <c r="H628" s="356">
        <f t="shared" ref="H628" si="1601">I628+K628+M628+O628+Q628+S628</f>
        <v>0</v>
      </c>
      <c r="I628" s="365">
        <v>0</v>
      </c>
      <c r="J628" s="365">
        <v>0</v>
      </c>
      <c r="K628" s="365">
        <v>0</v>
      </c>
      <c r="L628" s="365">
        <v>0</v>
      </c>
      <c r="M628" s="365">
        <v>0</v>
      </c>
      <c r="N628" s="356">
        <v>0</v>
      </c>
      <c r="O628" s="356">
        <v>0</v>
      </c>
      <c r="P628" s="356">
        <v>0</v>
      </c>
      <c r="Q628" s="356">
        <v>0</v>
      </c>
      <c r="R628" s="356">
        <v>0</v>
      </c>
      <c r="S628" s="356">
        <v>0</v>
      </c>
      <c r="T628" s="366">
        <v>0</v>
      </c>
      <c r="U628" s="356">
        <v>0</v>
      </c>
      <c r="V628" s="356" t="s">
        <v>111</v>
      </c>
      <c r="W628" s="177">
        <v>510.9</v>
      </c>
      <c r="X628" s="356">
        <f t="shared" ref="X628" si="1602">ROUND(IF(V628="СК",3856.74,3886.86)*W628,2)</f>
        <v>1985796.77</v>
      </c>
      <c r="Y628" s="177">
        <v>0</v>
      </c>
      <c r="Z628" s="177">
        <v>0</v>
      </c>
      <c r="AA628" s="177">
        <v>0</v>
      </c>
      <c r="AB628" s="177">
        <v>0</v>
      </c>
      <c r="AC628" s="177">
        <v>0</v>
      </c>
      <c r="AD628" s="177">
        <v>0</v>
      </c>
      <c r="AE628" s="177">
        <v>0</v>
      </c>
      <c r="AF628" s="177">
        <v>0</v>
      </c>
      <c r="AG628" s="177">
        <v>0</v>
      </c>
      <c r="AH628" s="177">
        <v>0</v>
      </c>
      <c r="AI628" s="177">
        <v>0</v>
      </c>
      <c r="AJ628" s="177">
        <f t="shared" ref="AJ628" si="1603">ROUND(X628/95.5*3,2)</f>
        <v>62381.05</v>
      </c>
      <c r="AK628" s="177">
        <f t="shared" ref="AK628" si="1604">ROUND(X628/95.5*1.5,2)</f>
        <v>31190.53</v>
      </c>
      <c r="AL628" s="177">
        <v>0</v>
      </c>
      <c r="AN628" s="138"/>
      <c r="AO628" s="138"/>
      <c r="AP628" s="138"/>
      <c r="AQ628" s="138"/>
      <c r="AR628" s="138"/>
      <c r="AS628" s="138"/>
      <c r="AT628" s="138"/>
      <c r="AU628" s="138"/>
      <c r="AV628" s="138"/>
      <c r="AW628" s="138"/>
      <c r="AX628" s="138"/>
      <c r="AY628" s="138"/>
      <c r="AZ628" s="138"/>
      <c r="BA628" s="138"/>
      <c r="BB628" s="138"/>
      <c r="BC628" s="138"/>
      <c r="BD628" s="138"/>
      <c r="BE628" s="138"/>
      <c r="BF628" s="138"/>
      <c r="BG628" s="138"/>
      <c r="BH628" s="138"/>
      <c r="BI628" s="138"/>
      <c r="BJ628" s="138"/>
      <c r="BK628" s="138"/>
      <c r="BL628" s="139"/>
      <c r="BM628" s="139"/>
      <c r="BN628" s="139"/>
      <c r="BO628" s="139"/>
      <c r="BP628" s="139"/>
      <c r="BQ628" s="139"/>
      <c r="BR628" s="139"/>
      <c r="BS628" s="139"/>
      <c r="BT628" s="139"/>
      <c r="BU628" s="139"/>
      <c r="BV628" s="139"/>
      <c r="BW628" s="139"/>
      <c r="BY628" s="140"/>
      <c r="BZ628" s="141"/>
      <c r="CA628" s="142"/>
      <c r="CB628" s="138"/>
      <c r="CC628" s="143"/>
    </row>
    <row r="629" spans="1:82" s="137" customFormat="1" ht="33" customHeight="1">
      <c r="A629" s="424" t="s">
        <v>126</v>
      </c>
      <c r="B629" s="424"/>
      <c r="C629" s="425"/>
      <c r="D629" s="426"/>
      <c r="E629" s="425"/>
      <c r="F629" s="425"/>
      <c r="G629" s="425">
        <f>ROUND(SUM(G628:G628),2)</f>
        <v>2079368.35</v>
      </c>
      <c r="H629" s="425">
        <f t="shared" ref="H629:U629" si="1605">SUM(H628:H628)</f>
        <v>0</v>
      </c>
      <c r="I629" s="425">
        <f t="shared" si="1605"/>
        <v>0</v>
      </c>
      <c r="J629" s="425">
        <f t="shared" si="1605"/>
        <v>0</v>
      </c>
      <c r="K629" s="425">
        <f t="shared" si="1605"/>
        <v>0</v>
      </c>
      <c r="L629" s="425">
        <f t="shared" si="1605"/>
        <v>0</v>
      </c>
      <c r="M629" s="425">
        <f t="shared" si="1605"/>
        <v>0</v>
      </c>
      <c r="N629" s="425">
        <f t="shared" si="1605"/>
        <v>0</v>
      </c>
      <c r="O629" s="425">
        <f t="shared" si="1605"/>
        <v>0</v>
      </c>
      <c r="P629" s="425">
        <f t="shared" si="1605"/>
        <v>0</v>
      </c>
      <c r="Q629" s="425">
        <f t="shared" si="1605"/>
        <v>0</v>
      </c>
      <c r="R629" s="425">
        <f t="shared" si="1605"/>
        <v>0</v>
      </c>
      <c r="S629" s="425">
        <f t="shared" si="1605"/>
        <v>0</v>
      </c>
      <c r="T629" s="431">
        <f t="shared" si="1605"/>
        <v>0</v>
      </c>
      <c r="U629" s="425">
        <f t="shared" si="1605"/>
        <v>0</v>
      </c>
      <c r="V629" s="425" t="s">
        <v>68</v>
      </c>
      <c r="W629" s="425">
        <f t="shared" ref="W629:AL629" si="1606">SUM(W628:W628)</f>
        <v>510.9</v>
      </c>
      <c r="X629" s="425">
        <f t="shared" si="1606"/>
        <v>1985796.77</v>
      </c>
      <c r="Y629" s="425">
        <f t="shared" si="1606"/>
        <v>0</v>
      </c>
      <c r="Z629" s="425">
        <f t="shared" si="1606"/>
        <v>0</v>
      </c>
      <c r="AA629" s="425">
        <f t="shared" si="1606"/>
        <v>0</v>
      </c>
      <c r="AB629" s="425">
        <f t="shared" si="1606"/>
        <v>0</v>
      </c>
      <c r="AC629" s="425">
        <f t="shared" si="1606"/>
        <v>0</v>
      </c>
      <c r="AD629" s="425">
        <f t="shared" si="1606"/>
        <v>0</v>
      </c>
      <c r="AE629" s="425">
        <f t="shared" si="1606"/>
        <v>0</v>
      </c>
      <c r="AF629" s="425">
        <f t="shared" si="1606"/>
        <v>0</v>
      </c>
      <c r="AG629" s="425">
        <f t="shared" si="1606"/>
        <v>0</v>
      </c>
      <c r="AH629" s="425">
        <f t="shared" si="1606"/>
        <v>0</v>
      </c>
      <c r="AI629" s="425">
        <f t="shared" si="1606"/>
        <v>0</v>
      </c>
      <c r="AJ629" s="425">
        <f t="shared" si="1606"/>
        <v>62381.05</v>
      </c>
      <c r="AK629" s="425">
        <f t="shared" si="1606"/>
        <v>31190.53</v>
      </c>
      <c r="AL629" s="425">
        <f t="shared" si="1606"/>
        <v>0</v>
      </c>
      <c r="AN629" s="138"/>
      <c r="AO629" s="138"/>
      <c r="AP629" s="138"/>
      <c r="AQ629" s="138"/>
      <c r="AR629" s="138"/>
      <c r="AS629" s="138"/>
      <c r="AT629" s="138"/>
      <c r="AU629" s="138"/>
      <c r="AV629" s="138"/>
      <c r="AW629" s="138"/>
      <c r="AX629" s="138"/>
      <c r="AY629" s="138"/>
      <c r="AZ629" s="138"/>
      <c r="BA629" s="138"/>
      <c r="BB629" s="138"/>
      <c r="BC629" s="138"/>
      <c r="BD629" s="138"/>
      <c r="BE629" s="138"/>
      <c r="BF629" s="138"/>
      <c r="BG629" s="138"/>
      <c r="BH629" s="138"/>
      <c r="BI629" s="138"/>
      <c r="BJ629" s="138"/>
      <c r="BK629" s="138"/>
      <c r="BL629" s="139"/>
      <c r="BM629" s="139"/>
      <c r="BN629" s="139"/>
      <c r="BO629" s="139"/>
      <c r="BP629" s="139"/>
      <c r="BQ629" s="139"/>
      <c r="BR629" s="139"/>
      <c r="BS629" s="139"/>
      <c r="BT629" s="139"/>
      <c r="BU629" s="139"/>
      <c r="BV629" s="139"/>
      <c r="BW629" s="139"/>
      <c r="BY629" s="140"/>
      <c r="BZ629" s="141"/>
      <c r="CA629" s="142"/>
      <c r="CB629" s="138"/>
      <c r="CC629" s="143"/>
    </row>
    <row r="630" spans="1:82" s="147" customFormat="1" ht="12" customHeight="1">
      <c r="A630" s="358" t="s">
        <v>304</v>
      </c>
      <c r="B630" s="359"/>
      <c r="C630" s="359"/>
      <c r="D630" s="359"/>
      <c r="E630" s="359"/>
      <c r="F630" s="359"/>
      <c r="G630" s="359"/>
      <c r="H630" s="359"/>
      <c r="I630" s="359"/>
      <c r="J630" s="359"/>
      <c r="K630" s="359"/>
      <c r="L630" s="359"/>
      <c r="M630" s="359"/>
      <c r="N630" s="359"/>
      <c r="O630" s="359"/>
      <c r="P630" s="359"/>
      <c r="Q630" s="359"/>
      <c r="R630" s="359"/>
      <c r="S630" s="359"/>
      <c r="T630" s="359"/>
      <c r="U630" s="359"/>
      <c r="V630" s="359"/>
      <c r="W630" s="359"/>
      <c r="X630" s="359"/>
      <c r="Y630" s="359"/>
      <c r="Z630" s="359"/>
      <c r="AA630" s="359"/>
      <c r="AB630" s="359"/>
      <c r="AC630" s="359"/>
      <c r="AD630" s="359"/>
      <c r="AE630" s="359"/>
      <c r="AF630" s="359"/>
      <c r="AG630" s="359"/>
      <c r="AH630" s="359"/>
      <c r="AI630" s="359"/>
      <c r="AJ630" s="359"/>
      <c r="AK630" s="359"/>
      <c r="AL630" s="434"/>
      <c r="AN630" s="148" t="e">
        <f>I630/#REF!</f>
        <v>#REF!</v>
      </c>
      <c r="AO630" s="148" t="e">
        <f t="shared" ref="AO630:AO663" si="1607">K630/J630</f>
        <v>#DIV/0!</v>
      </c>
      <c r="AP630" s="148" t="e">
        <f t="shared" ref="AP630:AP663" si="1608">M630/L630</f>
        <v>#DIV/0!</v>
      </c>
      <c r="AQ630" s="148" t="e">
        <f t="shared" ref="AQ630:AQ663" si="1609">O630/N630</f>
        <v>#DIV/0!</v>
      </c>
      <c r="AR630" s="148" t="e">
        <f t="shared" ref="AR630:AR663" si="1610">Q630/P630</f>
        <v>#DIV/0!</v>
      </c>
      <c r="AS630" s="148" t="e">
        <f t="shared" ref="AS630:AS663" si="1611">S630/R630</f>
        <v>#DIV/0!</v>
      </c>
      <c r="AT630" s="148" t="e">
        <f t="shared" ref="AT630:AT663" si="1612">U630/T630</f>
        <v>#DIV/0!</v>
      </c>
      <c r="AU630" s="148" t="e">
        <f t="shared" ref="AU630:AU663" si="1613">X630/W630</f>
        <v>#DIV/0!</v>
      </c>
      <c r="AV630" s="148" t="e">
        <f t="shared" ref="AV630:AV663" si="1614">Z630/Y630</f>
        <v>#DIV/0!</v>
      </c>
      <c r="AW630" s="148" t="e">
        <f t="shared" ref="AW630:AW663" si="1615">AB630/AA630</f>
        <v>#DIV/0!</v>
      </c>
      <c r="AX630" s="148" t="e">
        <f t="shared" ref="AX630:AX663" si="1616">AH630/AG630</f>
        <v>#DIV/0!</v>
      </c>
      <c r="AY630" s="148" t="e">
        <f>AI630/#REF!</f>
        <v>#REF!</v>
      </c>
      <c r="AZ630" s="148">
        <v>766.59</v>
      </c>
      <c r="BA630" s="148">
        <v>2173.62</v>
      </c>
      <c r="BB630" s="148">
        <v>891.36</v>
      </c>
      <c r="BC630" s="148">
        <v>860.72</v>
      </c>
      <c r="BD630" s="148">
        <v>1699.83</v>
      </c>
      <c r="BE630" s="148">
        <v>1134.04</v>
      </c>
      <c r="BF630" s="148">
        <v>2338035</v>
      </c>
      <c r="BG630" s="148">
        <f>IF(V630="ПК",4837.98,4644)</f>
        <v>4644</v>
      </c>
      <c r="BH630" s="148">
        <v>9186</v>
      </c>
      <c r="BI630" s="148">
        <v>3559.09</v>
      </c>
      <c r="BJ630" s="148">
        <v>6295.55</v>
      </c>
      <c r="BK630" s="148">
        <f>105042.09+358512+470547</f>
        <v>934101.09</v>
      </c>
      <c r="BL630" s="149" t="e">
        <f t="shared" ref="BL630:BL663" si="1617">IF(AN630&gt;AZ630, "+", " ")</f>
        <v>#REF!</v>
      </c>
      <c r="BM630" s="149" t="e">
        <f t="shared" ref="BM630:BM663" si="1618">IF(AO630&gt;BA630, "+", " ")</f>
        <v>#DIV/0!</v>
      </c>
      <c r="BN630" s="149" t="e">
        <f t="shared" ref="BN630:BN663" si="1619">IF(AP630&gt;BB630, "+", " ")</f>
        <v>#DIV/0!</v>
      </c>
      <c r="BO630" s="149" t="e">
        <f t="shared" ref="BO630:BO663" si="1620">IF(AQ630&gt;BC630, "+", " ")</f>
        <v>#DIV/0!</v>
      </c>
      <c r="BP630" s="149" t="e">
        <f t="shared" ref="BP630:BP663" si="1621">IF(AR630&gt;BD630, "+", " ")</f>
        <v>#DIV/0!</v>
      </c>
      <c r="BQ630" s="149" t="e">
        <f t="shared" ref="BQ630:BQ663" si="1622">IF(AS630&gt;BE630, "+", " ")</f>
        <v>#DIV/0!</v>
      </c>
      <c r="BR630" s="149" t="e">
        <f t="shared" ref="BR630:BR663" si="1623">IF(AT630&gt;BF630, "+", " ")</f>
        <v>#DIV/0!</v>
      </c>
      <c r="BS630" s="149" t="e">
        <f t="shared" ref="BS630:BS663" si="1624">IF(AU630&gt;BG630, "+", " ")</f>
        <v>#DIV/0!</v>
      </c>
      <c r="BT630" s="149" t="e">
        <f t="shared" ref="BT630:BT663" si="1625">IF(AV630&gt;BH630, "+", " ")</f>
        <v>#DIV/0!</v>
      </c>
      <c r="BU630" s="149" t="e">
        <f t="shared" ref="BU630:BU663" si="1626">IF(AW630&gt;BI630, "+", " ")</f>
        <v>#DIV/0!</v>
      </c>
      <c r="BV630" s="149" t="e">
        <f t="shared" ref="BV630:BV663" si="1627">IF(AX630&gt;BJ630, "+", " ")</f>
        <v>#DIV/0!</v>
      </c>
      <c r="BW630" s="149" t="e">
        <f t="shared" ref="BW630:BW663" si="1628">IF(AY630&gt;BK630, "+", " ")</f>
        <v>#REF!</v>
      </c>
      <c r="BY630" s="150" t="e">
        <f t="shared" ref="BY630:BY663" si="1629">AJ630/G630*100</f>
        <v>#DIV/0!</v>
      </c>
      <c r="BZ630" s="151" t="e">
        <f t="shared" ref="BZ630:BZ663" si="1630">AK630/G630*100</f>
        <v>#DIV/0!</v>
      </c>
      <c r="CA630" s="152" t="e">
        <f t="shared" ref="CA630:CA663" si="1631">G630/W630</f>
        <v>#DIV/0!</v>
      </c>
      <c r="CB630" s="148">
        <f>IF(V630="ПК",5055.69,4852.98)</f>
        <v>4852.9799999999996</v>
      </c>
      <c r="CC630" s="153" t="e">
        <f t="shared" ref="CC630:CC663" si="1632">IF(CA630&gt;CB630, "+", " ")</f>
        <v>#DIV/0!</v>
      </c>
    </row>
    <row r="631" spans="1:82" s="147" customFormat="1" ht="15" customHeight="1">
      <c r="A631" s="218" t="s">
        <v>305</v>
      </c>
      <c r="B631" s="218"/>
      <c r="C631" s="356" t="e">
        <f>ROUND(C794+C811+C822+#REF!+C842+#REF!+C861+C865+#REF!+C875+C878+#REF!+C885+#REF!+C888+C892+#REF!+C905+C909+C918+C923+C926+C929+C935+#REF!+C939+#REF!+C945+C958+C965+C597+C971+C975+C981+C984+#REF!+C998+#REF!+C847+#REF!+#REF!,2)</f>
        <v>#REF!</v>
      </c>
      <c r="D631" s="356"/>
      <c r="E631" s="356"/>
      <c r="F631" s="356"/>
      <c r="G631" s="356">
        <f t="shared" ref="G631:U631" si="1633">G794+G811+G822+G826+G831+G842+G847+G861+G865+G875+G878+G881+G885+G888+G892+G896+G899+G905+G909+G918+G923+G926+G929+G935+G939+G942+G945+G949+G958+G965+G968+G971+G975+G981+G984+G998+G953+G961</f>
        <v>819914922.99999988</v>
      </c>
      <c r="H631" s="356">
        <f t="shared" si="1633"/>
        <v>16740687.65</v>
      </c>
      <c r="I631" s="356">
        <f t="shared" si="1633"/>
        <v>5783154.7300000004</v>
      </c>
      <c r="J631" s="356">
        <f t="shared" si="1633"/>
        <v>6369</v>
      </c>
      <c r="K631" s="356">
        <f t="shared" si="1633"/>
        <v>7494593.3700000001</v>
      </c>
      <c r="L631" s="356">
        <f t="shared" si="1633"/>
        <v>2492.3000000000002</v>
      </c>
      <c r="M631" s="356">
        <f t="shared" si="1633"/>
        <v>2132675.06</v>
      </c>
      <c r="N631" s="356">
        <f t="shared" si="1633"/>
        <v>1631</v>
      </c>
      <c r="O631" s="356">
        <f t="shared" si="1633"/>
        <v>1023795.01</v>
      </c>
      <c r="P631" s="356">
        <f t="shared" si="1633"/>
        <v>0</v>
      </c>
      <c r="Q631" s="356">
        <f t="shared" si="1633"/>
        <v>0</v>
      </c>
      <c r="R631" s="356">
        <f t="shared" si="1633"/>
        <v>358</v>
      </c>
      <c r="S631" s="356">
        <f t="shared" si="1633"/>
        <v>306469.48</v>
      </c>
      <c r="T631" s="357">
        <f t="shared" si="1633"/>
        <v>0</v>
      </c>
      <c r="U631" s="356">
        <f t="shared" si="1633"/>
        <v>0</v>
      </c>
      <c r="V631" s="356" t="s">
        <v>68</v>
      </c>
      <c r="W631" s="356">
        <f t="shared" ref="W631:AL631" si="1634">W794+W811+W822+W826+W831+W842+W847+W861+W865+W875+W878+W881+W885+W888+W892+W896+W899+W905+W909+W918+W923+W926+W929+W935+W939+W942+W945+W949+W958+W965+W968+W971+W975+W981+W984+W998+W953+W961</f>
        <v>194886.28</v>
      </c>
      <c r="X631" s="356">
        <f t="shared" si="1634"/>
        <v>753622212.68999946</v>
      </c>
      <c r="Y631" s="356">
        <f t="shared" si="1634"/>
        <v>527.5</v>
      </c>
      <c r="Z631" s="356">
        <f t="shared" si="1634"/>
        <v>4835802.63</v>
      </c>
      <c r="AA631" s="356">
        <f t="shared" si="1634"/>
        <v>1521</v>
      </c>
      <c r="AB631" s="356">
        <f t="shared" si="1634"/>
        <v>4875808.8600000003</v>
      </c>
      <c r="AC631" s="356">
        <f t="shared" si="1634"/>
        <v>0</v>
      </c>
      <c r="AD631" s="356">
        <f t="shared" si="1634"/>
        <v>0</v>
      </c>
      <c r="AE631" s="356">
        <f t="shared" si="1634"/>
        <v>0</v>
      </c>
      <c r="AF631" s="356">
        <f t="shared" si="1634"/>
        <v>0</v>
      </c>
      <c r="AG631" s="356">
        <f t="shared" si="1634"/>
        <v>0</v>
      </c>
      <c r="AH631" s="356">
        <f t="shared" si="1634"/>
        <v>0</v>
      </c>
      <c r="AI631" s="356">
        <f t="shared" si="1634"/>
        <v>2944239.46</v>
      </c>
      <c r="AJ631" s="356">
        <f t="shared" si="1634"/>
        <v>24597447.789999995</v>
      </c>
      <c r="AK631" s="356">
        <f t="shared" si="1634"/>
        <v>12298723.920000007</v>
      </c>
      <c r="AL631" s="356">
        <f t="shared" si="1634"/>
        <v>0</v>
      </c>
      <c r="AN631" s="148" t="e">
        <f>I631/#REF!</f>
        <v>#REF!</v>
      </c>
      <c r="AO631" s="148">
        <f t="shared" si="1607"/>
        <v>1176.73</v>
      </c>
      <c r="AP631" s="148">
        <f t="shared" si="1608"/>
        <v>855.70559723949759</v>
      </c>
      <c r="AQ631" s="148">
        <f t="shared" si="1609"/>
        <v>627.71</v>
      </c>
      <c r="AR631" s="148" t="e">
        <f t="shared" si="1610"/>
        <v>#DIV/0!</v>
      </c>
      <c r="AS631" s="148">
        <f t="shared" si="1611"/>
        <v>856.06</v>
      </c>
      <c r="AT631" s="148" t="e">
        <f t="shared" si="1612"/>
        <v>#DIV/0!</v>
      </c>
      <c r="AU631" s="148">
        <f t="shared" si="1613"/>
        <v>3866.9844418498801</v>
      </c>
      <c r="AV631" s="148">
        <f t="shared" si="1614"/>
        <v>9167.3983507109006</v>
      </c>
      <c r="AW631" s="148">
        <f t="shared" si="1615"/>
        <v>3205.6600000000003</v>
      </c>
      <c r="AX631" s="148" t="e">
        <f t="shared" si="1616"/>
        <v>#DIV/0!</v>
      </c>
      <c r="AY631" s="148" t="e">
        <f>AI631/#REF!</f>
        <v>#REF!</v>
      </c>
      <c r="AZ631" s="148">
        <v>766.59</v>
      </c>
      <c r="BA631" s="148">
        <v>2173.62</v>
      </c>
      <c r="BB631" s="148">
        <v>891.36</v>
      </c>
      <c r="BC631" s="148">
        <v>860.72</v>
      </c>
      <c r="BD631" s="148">
        <v>1699.83</v>
      </c>
      <c r="BE631" s="148">
        <v>1134.04</v>
      </c>
      <c r="BF631" s="148">
        <v>2338035</v>
      </c>
      <c r="BG631" s="148">
        <f t="shared" ref="BG631:BG663" si="1635">IF(V631="ПК",4837.98,4644)</f>
        <v>4644</v>
      </c>
      <c r="BH631" s="148">
        <v>9186</v>
      </c>
      <c r="BI631" s="148">
        <v>3559.09</v>
      </c>
      <c r="BJ631" s="148">
        <v>6295.55</v>
      </c>
      <c r="BK631" s="148">
        <f t="shared" ref="BK631:BK663" si="1636">105042.09+358512+470547</f>
        <v>934101.09</v>
      </c>
      <c r="BL631" s="149" t="e">
        <f t="shared" si="1617"/>
        <v>#REF!</v>
      </c>
      <c r="BM631" s="149" t="str">
        <f t="shared" si="1618"/>
        <v xml:space="preserve"> </v>
      </c>
      <c r="BN631" s="149" t="str">
        <f t="shared" si="1619"/>
        <v xml:space="preserve"> </v>
      </c>
      <c r="BO631" s="149" t="str">
        <f t="shared" si="1620"/>
        <v xml:space="preserve"> </v>
      </c>
      <c r="BP631" s="149" t="e">
        <f t="shared" si="1621"/>
        <v>#DIV/0!</v>
      </c>
      <c r="BQ631" s="149" t="str">
        <f t="shared" si="1622"/>
        <v xml:space="preserve"> </v>
      </c>
      <c r="BR631" s="149" t="e">
        <f t="shared" si="1623"/>
        <v>#DIV/0!</v>
      </c>
      <c r="BS631" s="149" t="str">
        <f t="shared" si="1624"/>
        <v xml:space="preserve"> </v>
      </c>
      <c r="BT631" s="149" t="str">
        <f t="shared" si="1625"/>
        <v xml:space="preserve"> </v>
      </c>
      <c r="BU631" s="149" t="str">
        <f t="shared" si="1626"/>
        <v xml:space="preserve"> </v>
      </c>
      <c r="BV631" s="149" t="e">
        <f t="shared" si="1627"/>
        <v>#DIV/0!</v>
      </c>
      <c r="BW631" s="149" t="e">
        <f t="shared" si="1628"/>
        <v>#REF!</v>
      </c>
      <c r="BY631" s="150">
        <f t="shared" si="1629"/>
        <v>3.000000012196387</v>
      </c>
      <c r="BZ631" s="151">
        <f t="shared" si="1630"/>
        <v>1.5000000091472916</v>
      </c>
      <c r="CA631" s="152">
        <f t="shared" si="1631"/>
        <v>4207.1454337370487</v>
      </c>
      <c r="CB631" s="148">
        <f t="shared" ref="CB631:CB663" si="1637">IF(V631="ПК",5055.69,4852.98)</f>
        <v>4852.9799999999996</v>
      </c>
      <c r="CC631" s="153" t="str">
        <f t="shared" si="1632"/>
        <v xml:space="preserve"> </v>
      </c>
    </row>
    <row r="632" spans="1:82" s="147" customFormat="1" ht="12" customHeight="1">
      <c r="A632" s="358" t="s">
        <v>36</v>
      </c>
      <c r="B632" s="359"/>
      <c r="C632" s="359"/>
      <c r="D632" s="359"/>
      <c r="E632" s="359"/>
      <c r="F632" s="359"/>
      <c r="G632" s="359"/>
      <c r="H632" s="359"/>
      <c r="I632" s="359"/>
      <c r="J632" s="359"/>
      <c r="K632" s="359"/>
      <c r="L632" s="359"/>
      <c r="M632" s="359"/>
      <c r="N632" s="359"/>
      <c r="O632" s="359"/>
      <c r="P632" s="359"/>
      <c r="Q632" s="359"/>
      <c r="R632" s="359"/>
      <c r="S632" s="359"/>
      <c r="T632" s="359"/>
      <c r="U632" s="359"/>
      <c r="V632" s="359"/>
      <c r="W632" s="359"/>
      <c r="X632" s="359"/>
      <c r="Y632" s="359"/>
      <c r="Z632" s="359"/>
      <c r="AA632" s="359"/>
      <c r="AB632" s="359"/>
      <c r="AC632" s="359"/>
      <c r="AD632" s="359"/>
      <c r="AE632" s="359"/>
      <c r="AF632" s="359"/>
      <c r="AG632" s="359"/>
      <c r="AH632" s="359"/>
      <c r="AI632" s="359"/>
      <c r="AJ632" s="359"/>
      <c r="AK632" s="359"/>
      <c r="AL632" s="434"/>
      <c r="AM632" s="155"/>
      <c r="AN632" s="148" t="e">
        <f>I632/#REF!</f>
        <v>#REF!</v>
      </c>
      <c r="AO632" s="148" t="e">
        <f t="shared" si="1607"/>
        <v>#DIV/0!</v>
      </c>
      <c r="AP632" s="148" t="e">
        <f t="shared" si="1608"/>
        <v>#DIV/0!</v>
      </c>
      <c r="AQ632" s="148" t="e">
        <f t="shared" si="1609"/>
        <v>#DIV/0!</v>
      </c>
      <c r="AR632" s="148" t="e">
        <f t="shared" si="1610"/>
        <v>#DIV/0!</v>
      </c>
      <c r="AS632" s="148" t="e">
        <f t="shared" si="1611"/>
        <v>#DIV/0!</v>
      </c>
      <c r="AT632" s="148" t="e">
        <f t="shared" si="1612"/>
        <v>#DIV/0!</v>
      </c>
      <c r="AU632" s="148" t="e">
        <f t="shared" si="1613"/>
        <v>#DIV/0!</v>
      </c>
      <c r="AV632" s="148" t="e">
        <f t="shared" si="1614"/>
        <v>#DIV/0!</v>
      </c>
      <c r="AW632" s="148" t="e">
        <f t="shared" si="1615"/>
        <v>#DIV/0!</v>
      </c>
      <c r="AX632" s="148" t="e">
        <f t="shared" si="1616"/>
        <v>#DIV/0!</v>
      </c>
      <c r="AY632" s="148" t="e">
        <f>AI632/#REF!</f>
        <v>#REF!</v>
      </c>
      <c r="AZ632" s="148">
        <v>766.59</v>
      </c>
      <c r="BA632" s="148">
        <v>2173.62</v>
      </c>
      <c r="BB632" s="148">
        <v>891.36</v>
      </c>
      <c r="BC632" s="148">
        <v>860.72</v>
      </c>
      <c r="BD632" s="148">
        <v>1699.83</v>
      </c>
      <c r="BE632" s="148">
        <v>1134.04</v>
      </c>
      <c r="BF632" s="148">
        <v>2338035</v>
      </c>
      <c r="BG632" s="148">
        <f t="shared" si="1635"/>
        <v>4644</v>
      </c>
      <c r="BH632" s="148">
        <v>9186</v>
      </c>
      <c r="BI632" s="148">
        <v>3559.09</v>
      </c>
      <c r="BJ632" s="148">
        <v>6295.55</v>
      </c>
      <c r="BK632" s="148">
        <f t="shared" si="1636"/>
        <v>934101.09</v>
      </c>
      <c r="BL632" s="149" t="e">
        <f t="shared" si="1617"/>
        <v>#REF!</v>
      </c>
      <c r="BM632" s="149" t="e">
        <f t="shared" si="1618"/>
        <v>#DIV/0!</v>
      </c>
      <c r="BN632" s="149" t="e">
        <f t="shared" si="1619"/>
        <v>#DIV/0!</v>
      </c>
      <c r="BO632" s="149" t="e">
        <f t="shared" si="1620"/>
        <v>#DIV/0!</v>
      </c>
      <c r="BP632" s="149" t="e">
        <f t="shared" si="1621"/>
        <v>#DIV/0!</v>
      </c>
      <c r="BQ632" s="149" t="e">
        <f t="shared" si="1622"/>
        <v>#DIV/0!</v>
      </c>
      <c r="BR632" s="149" t="e">
        <f t="shared" si="1623"/>
        <v>#DIV/0!</v>
      </c>
      <c r="BS632" s="149" t="e">
        <f t="shared" si="1624"/>
        <v>#DIV/0!</v>
      </c>
      <c r="BT632" s="149" t="e">
        <f t="shared" si="1625"/>
        <v>#DIV/0!</v>
      </c>
      <c r="BU632" s="149" t="e">
        <f t="shared" si="1626"/>
        <v>#DIV/0!</v>
      </c>
      <c r="BV632" s="149" t="e">
        <f t="shared" si="1627"/>
        <v>#DIV/0!</v>
      </c>
      <c r="BW632" s="149" t="e">
        <f t="shared" si="1628"/>
        <v>#REF!</v>
      </c>
      <c r="BY632" s="150" t="e">
        <f t="shared" si="1629"/>
        <v>#DIV/0!</v>
      </c>
      <c r="BZ632" s="151" t="e">
        <f t="shared" si="1630"/>
        <v>#DIV/0!</v>
      </c>
      <c r="CA632" s="152" t="e">
        <f t="shared" si="1631"/>
        <v>#DIV/0!</v>
      </c>
      <c r="CB632" s="148">
        <f t="shared" si="1637"/>
        <v>4852.9799999999996</v>
      </c>
      <c r="CC632" s="153" t="e">
        <f t="shared" si="1632"/>
        <v>#DIV/0!</v>
      </c>
    </row>
    <row r="633" spans="1:82" s="147" customFormat="1" ht="12" customHeight="1">
      <c r="A633" s="360">
        <v>1</v>
      </c>
      <c r="B633" s="368" t="s">
        <v>649</v>
      </c>
      <c r="C633" s="370">
        <v>2697.2</v>
      </c>
      <c r="D633" s="370"/>
      <c r="E633" s="371"/>
      <c r="F633" s="371"/>
      <c r="G633" s="362">
        <f t="shared" ref="G633:G696" si="1638">ROUND(H633+U633+X633+Z633+AB633+AD633+AF633+AH633+AI633+AJ633+AK633+AL633,2)</f>
        <v>3473085.24</v>
      </c>
      <c r="H633" s="356">
        <f t="shared" ref="H633:H634" si="1639">I633+K633+M633+O633+Q633+S633</f>
        <v>0</v>
      </c>
      <c r="I633" s="365">
        <v>0</v>
      </c>
      <c r="J633" s="365">
        <v>0</v>
      </c>
      <c r="K633" s="365">
        <v>0</v>
      </c>
      <c r="L633" s="365">
        <v>0</v>
      </c>
      <c r="M633" s="365">
        <v>0</v>
      </c>
      <c r="N633" s="356">
        <v>0</v>
      </c>
      <c r="O633" s="356">
        <v>0</v>
      </c>
      <c r="P633" s="356">
        <v>0</v>
      </c>
      <c r="Q633" s="356">
        <v>0</v>
      </c>
      <c r="R633" s="356">
        <v>0</v>
      </c>
      <c r="S633" s="356">
        <v>0</v>
      </c>
      <c r="T633" s="366">
        <v>0</v>
      </c>
      <c r="U633" s="356">
        <v>0</v>
      </c>
      <c r="V633" s="371" t="s">
        <v>112</v>
      </c>
      <c r="W633" s="177">
        <v>860</v>
      </c>
      <c r="X633" s="356">
        <f t="shared" ref="X633:X634" si="1640">ROUND(IF(V633="СК",3856.74,3886.86)*W633,2)</f>
        <v>3316796.4</v>
      </c>
      <c r="Y633" s="177">
        <v>0</v>
      </c>
      <c r="Z633" s="177">
        <v>0</v>
      </c>
      <c r="AA633" s="177">
        <v>0</v>
      </c>
      <c r="AB633" s="177">
        <v>0</v>
      </c>
      <c r="AC633" s="177">
        <v>0</v>
      </c>
      <c r="AD633" s="177">
        <v>0</v>
      </c>
      <c r="AE633" s="177">
        <v>0</v>
      </c>
      <c r="AF633" s="177">
        <v>0</v>
      </c>
      <c r="AG633" s="177">
        <v>0</v>
      </c>
      <c r="AH633" s="177">
        <v>0</v>
      </c>
      <c r="AI633" s="177">
        <v>0</v>
      </c>
      <c r="AJ633" s="177">
        <f t="shared" ref="AJ633:AJ634" si="1641">ROUND(X633/95.5*3,2)</f>
        <v>104192.56</v>
      </c>
      <c r="AK633" s="177">
        <f t="shared" ref="AK633:AK634" si="1642">ROUND(X633/95.5*1.5,2)</f>
        <v>52096.28</v>
      </c>
      <c r="AL633" s="177">
        <v>0</v>
      </c>
      <c r="AM633" s="155"/>
      <c r="AN633" s="148" t="e">
        <f>I633/#REF!</f>
        <v>#REF!</v>
      </c>
      <c r="AO633" s="148" t="e">
        <f t="shared" si="1607"/>
        <v>#DIV/0!</v>
      </c>
      <c r="AP633" s="148" t="e">
        <f t="shared" si="1608"/>
        <v>#DIV/0!</v>
      </c>
      <c r="AQ633" s="148" t="e">
        <f t="shared" si="1609"/>
        <v>#DIV/0!</v>
      </c>
      <c r="AR633" s="148" t="e">
        <f t="shared" si="1610"/>
        <v>#DIV/0!</v>
      </c>
      <c r="AS633" s="148" t="e">
        <f t="shared" si="1611"/>
        <v>#DIV/0!</v>
      </c>
      <c r="AT633" s="148" t="e">
        <f t="shared" si="1612"/>
        <v>#DIV/0!</v>
      </c>
      <c r="AU633" s="148">
        <f t="shared" si="1613"/>
        <v>3856.74</v>
      </c>
      <c r="AV633" s="148" t="e">
        <f t="shared" si="1614"/>
        <v>#DIV/0!</v>
      </c>
      <c r="AW633" s="148" t="e">
        <f t="shared" si="1615"/>
        <v>#DIV/0!</v>
      </c>
      <c r="AX633" s="148" t="e">
        <f t="shared" si="1616"/>
        <v>#DIV/0!</v>
      </c>
      <c r="AY633" s="148" t="e">
        <f>AI633/#REF!</f>
        <v>#REF!</v>
      </c>
      <c r="AZ633" s="148">
        <v>766.59</v>
      </c>
      <c r="BA633" s="148">
        <v>2173.62</v>
      </c>
      <c r="BB633" s="148">
        <v>891.36</v>
      </c>
      <c r="BC633" s="148">
        <v>860.72</v>
      </c>
      <c r="BD633" s="148">
        <v>1699.83</v>
      </c>
      <c r="BE633" s="148">
        <v>1134.04</v>
      </c>
      <c r="BF633" s="148">
        <v>2338035</v>
      </c>
      <c r="BG633" s="148">
        <f t="shared" si="1635"/>
        <v>4644</v>
      </c>
      <c r="BH633" s="148">
        <v>9186</v>
      </c>
      <c r="BI633" s="148">
        <v>3559.09</v>
      </c>
      <c r="BJ633" s="148">
        <v>6295.55</v>
      </c>
      <c r="BK633" s="148">
        <f t="shared" si="1636"/>
        <v>934101.09</v>
      </c>
      <c r="BL633" s="149" t="e">
        <f t="shared" si="1617"/>
        <v>#REF!</v>
      </c>
      <c r="BM633" s="149" t="e">
        <f t="shared" si="1618"/>
        <v>#DIV/0!</v>
      </c>
      <c r="BN633" s="149" t="e">
        <f t="shared" si="1619"/>
        <v>#DIV/0!</v>
      </c>
      <c r="BO633" s="149" t="e">
        <f t="shared" si="1620"/>
        <v>#DIV/0!</v>
      </c>
      <c r="BP633" s="149" t="e">
        <f t="shared" si="1621"/>
        <v>#DIV/0!</v>
      </c>
      <c r="BQ633" s="149" t="e">
        <f t="shared" si="1622"/>
        <v>#DIV/0!</v>
      </c>
      <c r="BR633" s="149" t="e">
        <f t="shared" si="1623"/>
        <v>#DIV/0!</v>
      </c>
      <c r="BS633" s="149" t="str">
        <f t="shared" si="1624"/>
        <v xml:space="preserve"> </v>
      </c>
      <c r="BT633" s="149" t="e">
        <f t="shared" si="1625"/>
        <v>#DIV/0!</v>
      </c>
      <c r="BU633" s="149" t="e">
        <f t="shared" si="1626"/>
        <v>#DIV/0!</v>
      </c>
      <c r="BV633" s="149" t="e">
        <f t="shared" si="1627"/>
        <v>#DIV/0!</v>
      </c>
      <c r="BW633" s="149" t="e">
        <f t="shared" si="1628"/>
        <v>#REF!</v>
      </c>
      <c r="BY633" s="150">
        <f t="shared" si="1629"/>
        <v>3.0000000806199618</v>
      </c>
      <c r="BZ633" s="151">
        <f t="shared" si="1630"/>
        <v>1.5000000403099809</v>
      </c>
      <c r="CA633" s="152">
        <f t="shared" si="1631"/>
        <v>4038.4712093023259</v>
      </c>
      <c r="CB633" s="148">
        <f t="shared" si="1637"/>
        <v>4852.9799999999996</v>
      </c>
      <c r="CC633" s="153" t="str">
        <f t="shared" si="1632"/>
        <v xml:space="preserve"> </v>
      </c>
    </row>
    <row r="634" spans="1:82" s="147" customFormat="1" ht="26.25" customHeight="1">
      <c r="A634" s="360">
        <v>2</v>
      </c>
      <c r="B634" s="368" t="s">
        <v>650</v>
      </c>
      <c r="C634" s="370">
        <v>2154.1</v>
      </c>
      <c r="D634" s="370"/>
      <c r="E634" s="371"/>
      <c r="F634" s="371"/>
      <c r="G634" s="362">
        <f t="shared" si="1638"/>
        <v>3311546.39</v>
      </c>
      <c r="H634" s="356">
        <f t="shared" si="1639"/>
        <v>0</v>
      </c>
      <c r="I634" s="365">
        <v>0</v>
      </c>
      <c r="J634" s="365">
        <v>0</v>
      </c>
      <c r="K634" s="365">
        <v>0</v>
      </c>
      <c r="L634" s="365">
        <v>0</v>
      </c>
      <c r="M634" s="365">
        <v>0</v>
      </c>
      <c r="N634" s="356">
        <v>0</v>
      </c>
      <c r="O634" s="356">
        <v>0</v>
      </c>
      <c r="P634" s="356">
        <v>0</v>
      </c>
      <c r="Q634" s="356">
        <v>0</v>
      </c>
      <c r="R634" s="356">
        <v>0</v>
      </c>
      <c r="S634" s="356">
        <v>0</v>
      </c>
      <c r="T634" s="366">
        <v>0</v>
      </c>
      <c r="U634" s="356">
        <v>0</v>
      </c>
      <c r="V634" s="371" t="s">
        <v>112</v>
      </c>
      <c r="W634" s="177">
        <v>820</v>
      </c>
      <c r="X634" s="356">
        <f t="shared" si="1640"/>
        <v>3162526.8</v>
      </c>
      <c r="Y634" s="177">
        <v>0</v>
      </c>
      <c r="Z634" s="177">
        <v>0</v>
      </c>
      <c r="AA634" s="177">
        <v>0</v>
      </c>
      <c r="AB634" s="177">
        <v>0</v>
      </c>
      <c r="AC634" s="177">
        <v>0</v>
      </c>
      <c r="AD634" s="177">
        <v>0</v>
      </c>
      <c r="AE634" s="177">
        <v>0</v>
      </c>
      <c r="AF634" s="177">
        <v>0</v>
      </c>
      <c r="AG634" s="177">
        <v>0</v>
      </c>
      <c r="AH634" s="177">
        <v>0</v>
      </c>
      <c r="AI634" s="177">
        <v>0</v>
      </c>
      <c r="AJ634" s="177">
        <f t="shared" si="1641"/>
        <v>99346.39</v>
      </c>
      <c r="AK634" s="177">
        <f t="shared" si="1642"/>
        <v>49673.2</v>
      </c>
      <c r="AL634" s="177">
        <v>0</v>
      </c>
      <c r="AN634" s="148" t="e">
        <f>I634/#REF!</f>
        <v>#REF!</v>
      </c>
      <c r="AO634" s="148" t="e">
        <f t="shared" si="1607"/>
        <v>#DIV/0!</v>
      </c>
      <c r="AP634" s="148" t="e">
        <f t="shared" si="1608"/>
        <v>#DIV/0!</v>
      </c>
      <c r="AQ634" s="148" t="e">
        <f t="shared" si="1609"/>
        <v>#DIV/0!</v>
      </c>
      <c r="AR634" s="148" t="e">
        <f t="shared" si="1610"/>
        <v>#DIV/0!</v>
      </c>
      <c r="AS634" s="148" t="e">
        <f t="shared" si="1611"/>
        <v>#DIV/0!</v>
      </c>
      <c r="AT634" s="148" t="e">
        <f t="shared" si="1612"/>
        <v>#DIV/0!</v>
      </c>
      <c r="AU634" s="148">
        <f t="shared" si="1613"/>
        <v>3856.74</v>
      </c>
      <c r="AV634" s="148" t="e">
        <f t="shared" si="1614"/>
        <v>#DIV/0!</v>
      </c>
      <c r="AW634" s="148" t="e">
        <f t="shared" si="1615"/>
        <v>#DIV/0!</v>
      </c>
      <c r="AX634" s="148" t="e">
        <f t="shared" si="1616"/>
        <v>#DIV/0!</v>
      </c>
      <c r="AY634" s="148" t="e">
        <f>AI634/#REF!</f>
        <v>#REF!</v>
      </c>
      <c r="AZ634" s="148">
        <v>766.59</v>
      </c>
      <c r="BA634" s="148">
        <v>2173.62</v>
      </c>
      <c r="BB634" s="148">
        <v>891.36</v>
      </c>
      <c r="BC634" s="148">
        <v>860.72</v>
      </c>
      <c r="BD634" s="148">
        <v>1699.83</v>
      </c>
      <c r="BE634" s="148">
        <v>1134.04</v>
      </c>
      <c r="BF634" s="148">
        <v>2338035</v>
      </c>
      <c r="BG634" s="148">
        <f t="shared" si="1635"/>
        <v>4644</v>
      </c>
      <c r="BH634" s="148">
        <v>9186</v>
      </c>
      <c r="BI634" s="148">
        <v>3559.09</v>
      </c>
      <c r="BJ634" s="148">
        <v>6295.55</v>
      </c>
      <c r="BK634" s="148">
        <f t="shared" si="1636"/>
        <v>934101.09</v>
      </c>
      <c r="BL634" s="149" t="e">
        <f t="shared" si="1617"/>
        <v>#REF!</v>
      </c>
      <c r="BM634" s="149" t="e">
        <f t="shared" si="1618"/>
        <v>#DIV/0!</v>
      </c>
      <c r="BN634" s="149" t="e">
        <f t="shared" si="1619"/>
        <v>#DIV/0!</v>
      </c>
      <c r="BO634" s="149" t="e">
        <f t="shared" si="1620"/>
        <v>#DIV/0!</v>
      </c>
      <c r="BP634" s="149" t="e">
        <f t="shared" si="1621"/>
        <v>#DIV/0!</v>
      </c>
      <c r="BQ634" s="149" t="e">
        <f t="shared" si="1622"/>
        <v>#DIV/0!</v>
      </c>
      <c r="BR634" s="149" t="e">
        <f t="shared" si="1623"/>
        <v>#DIV/0!</v>
      </c>
      <c r="BS634" s="149" t="str">
        <f t="shared" si="1624"/>
        <v xml:space="preserve"> </v>
      </c>
      <c r="BT634" s="149" t="e">
        <f t="shared" si="1625"/>
        <v>#DIV/0!</v>
      </c>
      <c r="BU634" s="149" t="e">
        <f t="shared" si="1626"/>
        <v>#DIV/0!</v>
      </c>
      <c r="BV634" s="149" t="e">
        <f t="shared" si="1627"/>
        <v>#DIV/0!</v>
      </c>
      <c r="BW634" s="149" t="e">
        <f t="shared" si="1628"/>
        <v>#REF!</v>
      </c>
      <c r="BY634" s="150">
        <f t="shared" si="1629"/>
        <v>2.9999999486644664</v>
      </c>
      <c r="BZ634" s="151">
        <f t="shared" si="1630"/>
        <v>1.5000001253190958</v>
      </c>
      <c r="CA634" s="152">
        <f t="shared" si="1631"/>
        <v>4038.4712073170735</v>
      </c>
      <c r="CB634" s="148">
        <f t="shared" si="1637"/>
        <v>4852.9799999999996</v>
      </c>
      <c r="CC634" s="153" t="str">
        <f t="shared" si="1632"/>
        <v xml:space="preserve"> </v>
      </c>
    </row>
    <row r="635" spans="1:82" s="147" customFormat="1" ht="23.25" customHeight="1">
      <c r="A635" s="360">
        <v>3</v>
      </c>
      <c r="B635" s="368" t="s">
        <v>653</v>
      </c>
      <c r="C635" s="370">
        <v>4019.9</v>
      </c>
      <c r="D635" s="370"/>
      <c r="E635" s="371"/>
      <c r="F635" s="371"/>
      <c r="G635" s="362">
        <f t="shared" si="1638"/>
        <v>1373080.21</v>
      </c>
      <c r="H635" s="356">
        <f t="shared" ref="H635:H698" si="1643">I635+K635+M635+O635+Q635+S635</f>
        <v>0</v>
      </c>
      <c r="I635" s="365">
        <v>0</v>
      </c>
      <c r="J635" s="365">
        <v>0</v>
      </c>
      <c r="K635" s="365">
        <v>0</v>
      </c>
      <c r="L635" s="365">
        <v>0</v>
      </c>
      <c r="M635" s="365">
        <v>0</v>
      </c>
      <c r="N635" s="356">
        <v>0</v>
      </c>
      <c r="O635" s="356">
        <v>0</v>
      </c>
      <c r="P635" s="356">
        <v>0</v>
      </c>
      <c r="Q635" s="356">
        <v>0</v>
      </c>
      <c r="R635" s="356">
        <v>0</v>
      </c>
      <c r="S635" s="356">
        <v>0</v>
      </c>
      <c r="T635" s="366">
        <v>0</v>
      </c>
      <c r="U635" s="356">
        <v>0</v>
      </c>
      <c r="V635" s="371" t="s">
        <v>112</v>
      </c>
      <c r="W635" s="177">
        <v>340</v>
      </c>
      <c r="X635" s="356">
        <f t="shared" ref="X635:X698" si="1644">ROUND(IF(V635="СК",3856.74,3886.86)*W635,2)</f>
        <v>1311291.6000000001</v>
      </c>
      <c r="Y635" s="177">
        <v>0</v>
      </c>
      <c r="Z635" s="177">
        <v>0</v>
      </c>
      <c r="AA635" s="177">
        <v>0</v>
      </c>
      <c r="AB635" s="177">
        <v>0</v>
      </c>
      <c r="AC635" s="177">
        <v>0</v>
      </c>
      <c r="AD635" s="177">
        <v>0</v>
      </c>
      <c r="AE635" s="177">
        <v>0</v>
      </c>
      <c r="AF635" s="177">
        <v>0</v>
      </c>
      <c r="AG635" s="177">
        <v>0</v>
      </c>
      <c r="AH635" s="177">
        <v>0</v>
      </c>
      <c r="AI635" s="177">
        <v>0</v>
      </c>
      <c r="AJ635" s="177">
        <f t="shared" ref="AJ635:AJ698" si="1645">ROUND(X635/95.5*3,2)</f>
        <v>41192.410000000003</v>
      </c>
      <c r="AK635" s="177">
        <f t="shared" ref="AK635:AK698" si="1646">ROUND(X635/95.5*1.5,2)</f>
        <v>20596.2</v>
      </c>
      <c r="AL635" s="177">
        <v>0</v>
      </c>
      <c r="AN635" s="148" t="e">
        <f>I635/#REF!</f>
        <v>#REF!</v>
      </c>
      <c r="AO635" s="148" t="e">
        <f t="shared" si="1607"/>
        <v>#DIV/0!</v>
      </c>
      <c r="AP635" s="148" t="e">
        <f t="shared" si="1608"/>
        <v>#DIV/0!</v>
      </c>
      <c r="AQ635" s="148" t="e">
        <f t="shared" si="1609"/>
        <v>#DIV/0!</v>
      </c>
      <c r="AR635" s="148" t="e">
        <f t="shared" si="1610"/>
        <v>#DIV/0!</v>
      </c>
      <c r="AS635" s="148" t="e">
        <f t="shared" si="1611"/>
        <v>#DIV/0!</v>
      </c>
      <c r="AT635" s="148" t="e">
        <f t="shared" si="1612"/>
        <v>#DIV/0!</v>
      </c>
      <c r="AU635" s="148">
        <f t="shared" si="1613"/>
        <v>3856.7400000000002</v>
      </c>
      <c r="AV635" s="148" t="e">
        <f t="shared" si="1614"/>
        <v>#DIV/0!</v>
      </c>
      <c r="AW635" s="148" t="e">
        <f t="shared" si="1615"/>
        <v>#DIV/0!</v>
      </c>
      <c r="AX635" s="148" t="e">
        <f t="shared" si="1616"/>
        <v>#DIV/0!</v>
      </c>
      <c r="AY635" s="148" t="e">
        <f>AI635/#REF!</f>
        <v>#REF!</v>
      </c>
      <c r="AZ635" s="148">
        <v>766.59</v>
      </c>
      <c r="BA635" s="148">
        <v>2173.62</v>
      </c>
      <c r="BB635" s="148">
        <v>891.36</v>
      </c>
      <c r="BC635" s="148">
        <v>860.72</v>
      </c>
      <c r="BD635" s="148">
        <v>1699.83</v>
      </c>
      <c r="BE635" s="148">
        <v>1134.04</v>
      </c>
      <c r="BF635" s="148">
        <v>2338035</v>
      </c>
      <c r="BG635" s="148">
        <f t="shared" si="1635"/>
        <v>4644</v>
      </c>
      <c r="BH635" s="148">
        <v>9186</v>
      </c>
      <c r="BI635" s="148">
        <v>3559.09</v>
      </c>
      <c r="BJ635" s="148">
        <v>6295.55</v>
      </c>
      <c r="BK635" s="148">
        <f t="shared" si="1636"/>
        <v>934101.09</v>
      </c>
      <c r="BL635" s="149" t="e">
        <f t="shared" si="1617"/>
        <v>#REF!</v>
      </c>
      <c r="BM635" s="149" t="e">
        <f t="shared" si="1618"/>
        <v>#DIV/0!</v>
      </c>
      <c r="BN635" s="149" t="e">
        <f t="shared" si="1619"/>
        <v>#DIV/0!</v>
      </c>
      <c r="BO635" s="149" t="e">
        <f t="shared" si="1620"/>
        <v>#DIV/0!</v>
      </c>
      <c r="BP635" s="149" t="e">
        <f t="shared" si="1621"/>
        <v>#DIV/0!</v>
      </c>
      <c r="BQ635" s="149" t="e">
        <f t="shared" si="1622"/>
        <v>#DIV/0!</v>
      </c>
      <c r="BR635" s="149" t="e">
        <f t="shared" si="1623"/>
        <v>#DIV/0!</v>
      </c>
      <c r="BS635" s="149" t="str">
        <f t="shared" si="1624"/>
        <v xml:space="preserve"> </v>
      </c>
      <c r="BT635" s="149" t="e">
        <f t="shared" si="1625"/>
        <v>#DIV/0!</v>
      </c>
      <c r="BU635" s="149" t="e">
        <f t="shared" si="1626"/>
        <v>#DIV/0!</v>
      </c>
      <c r="BV635" s="149" t="e">
        <f t="shared" si="1627"/>
        <v>#DIV/0!</v>
      </c>
      <c r="BW635" s="149" t="e">
        <f t="shared" si="1628"/>
        <v>#REF!</v>
      </c>
      <c r="BY635" s="150">
        <f t="shared" si="1629"/>
        <v>3.0000002694671424</v>
      </c>
      <c r="BZ635" s="151">
        <f t="shared" si="1630"/>
        <v>1.4999997705887846</v>
      </c>
      <c r="CA635" s="152">
        <f t="shared" si="1631"/>
        <v>4038.4712058823529</v>
      </c>
      <c r="CB635" s="148">
        <f t="shared" si="1637"/>
        <v>4852.9799999999996</v>
      </c>
      <c r="CC635" s="153" t="str">
        <f t="shared" si="1632"/>
        <v xml:space="preserve"> </v>
      </c>
    </row>
    <row r="636" spans="1:82" s="147" customFormat="1" ht="24.75" customHeight="1">
      <c r="A636" s="360">
        <v>4</v>
      </c>
      <c r="B636" s="368" t="s">
        <v>654</v>
      </c>
      <c r="C636" s="370">
        <v>9829.9</v>
      </c>
      <c r="D636" s="370"/>
      <c r="E636" s="371"/>
      <c r="F636" s="371"/>
      <c r="G636" s="362">
        <f t="shared" si="1638"/>
        <v>3311546.39</v>
      </c>
      <c r="H636" s="356">
        <f t="shared" si="1643"/>
        <v>0</v>
      </c>
      <c r="I636" s="365">
        <v>0</v>
      </c>
      <c r="J636" s="365">
        <v>0</v>
      </c>
      <c r="K636" s="365">
        <v>0</v>
      </c>
      <c r="L636" s="365">
        <v>0</v>
      </c>
      <c r="M636" s="365">
        <v>0</v>
      </c>
      <c r="N636" s="356">
        <v>0</v>
      </c>
      <c r="O636" s="356">
        <v>0</v>
      </c>
      <c r="P636" s="356">
        <v>0</v>
      </c>
      <c r="Q636" s="356">
        <v>0</v>
      </c>
      <c r="R636" s="356">
        <v>0</v>
      </c>
      <c r="S636" s="356">
        <v>0</v>
      </c>
      <c r="T636" s="366">
        <v>0</v>
      </c>
      <c r="U636" s="356">
        <v>0</v>
      </c>
      <c r="V636" s="371" t="s">
        <v>112</v>
      </c>
      <c r="W636" s="177">
        <v>820</v>
      </c>
      <c r="X636" s="356">
        <f t="shared" si="1644"/>
        <v>3162526.8</v>
      </c>
      <c r="Y636" s="177">
        <v>0</v>
      </c>
      <c r="Z636" s="177">
        <v>0</v>
      </c>
      <c r="AA636" s="177">
        <v>0</v>
      </c>
      <c r="AB636" s="177">
        <v>0</v>
      </c>
      <c r="AC636" s="177">
        <v>0</v>
      </c>
      <c r="AD636" s="177">
        <v>0</v>
      </c>
      <c r="AE636" s="177">
        <v>0</v>
      </c>
      <c r="AF636" s="177">
        <v>0</v>
      </c>
      <c r="AG636" s="177">
        <v>0</v>
      </c>
      <c r="AH636" s="177">
        <v>0</v>
      </c>
      <c r="AI636" s="177">
        <v>0</v>
      </c>
      <c r="AJ636" s="177">
        <f t="shared" si="1645"/>
        <v>99346.39</v>
      </c>
      <c r="AK636" s="177">
        <f t="shared" si="1646"/>
        <v>49673.2</v>
      </c>
      <c r="AL636" s="177">
        <v>0</v>
      </c>
      <c r="AN636" s="148" t="e">
        <f>I636/#REF!</f>
        <v>#REF!</v>
      </c>
      <c r="AO636" s="148" t="e">
        <f t="shared" si="1607"/>
        <v>#DIV/0!</v>
      </c>
      <c r="AP636" s="148" t="e">
        <f t="shared" si="1608"/>
        <v>#DIV/0!</v>
      </c>
      <c r="AQ636" s="148" t="e">
        <f t="shared" si="1609"/>
        <v>#DIV/0!</v>
      </c>
      <c r="AR636" s="148" t="e">
        <f t="shared" si="1610"/>
        <v>#DIV/0!</v>
      </c>
      <c r="AS636" s="148" t="e">
        <f t="shared" si="1611"/>
        <v>#DIV/0!</v>
      </c>
      <c r="AT636" s="148" t="e">
        <f t="shared" si="1612"/>
        <v>#DIV/0!</v>
      </c>
      <c r="AU636" s="148">
        <f t="shared" si="1613"/>
        <v>3856.74</v>
      </c>
      <c r="AV636" s="148" t="e">
        <f t="shared" si="1614"/>
        <v>#DIV/0!</v>
      </c>
      <c r="AW636" s="148" t="e">
        <f t="shared" si="1615"/>
        <v>#DIV/0!</v>
      </c>
      <c r="AX636" s="148" t="e">
        <f t="shared" si="1616"/>
        <v>#DIV/0!</v>
      </c>
      <c r="AY636" s="148" t="e">
        <f>AI636/#REF!</f>
        <v>#REF!</v>
      </c>
      <c r="AZ636" s="148">
        <v>766.59</v>
      </c>
      <c r="BA636" s="148">
        <v>2173.62</v>
      </c>
      <c r="BB636" s="148">
        <v>891.36</v>
      </c>
      <c r="BC636" s="148">
        <v>860.72</v>
      </c>
      <c r="BD636" s="148">
        <v>1699.83</v>
      </c>
      <c r="BE636" s="148">
        <v>1134.04</v>
      </c>
      <c r="BF636" s="148">
        <v>2338035</v>
      </c>
      <c r="BG636" s="148">
        <f t="shared" si="1635"/>
        <v>4644</v>
      </c>
      <c r="BH636" s="148">
        <v>9186</v>
      </c>
      <c r="BI636" s="148">
        <v>3559.09</v>
      </c>
      <c r="BJ636" s="148">
        <v>6295.55</v>
      </c>
      <c r="BK636" s="148">
        <f t="shared" si="1636"/>
        <v>934101.09</v>
      </c>
      <c r="BL636" s="149" t="e">
        <f t="shared" si="1617"/>
        <v>#REF!</v>
      </c>
      <c r="BM636" s="149" t="e">
        <f t="shared" si="1618"/>
        <v>#DIV/0!</v>
      </c>
      <c r="BN636" s="149" t="e">
        <f t="shared" si="1619"/>
        <v>#DIV/0!</v>
      </c>
      <c r="BO636" s="149" t="e">
        <f t="shared" si="1620"/>
        <v>#DIV/0!</v>
      </c>
      <c r="BP636" s="149" t="e">
        <f t="shared" si="1621"/>
        <v>#DIV/0!</v>
      </c>
      <c r="BQ636" s="149" t="e">
        <f t="shared" si="1622"/>
        <v>#DIV/0!</v>
      </c>
      <c r="BR636" s="149" t="e">
        <f t="shared" si="1623"/>
        <v>#DIV/0!</v>
      </c>
      <c r="BS636" s="149" t="str">
        <f t="shared" si="1624"/>
        <v xml:space="preserve"> </v>
      </c>
      <c r="BT636" s="149" t="e">
        <f t="shared" si="1625"/>
        <v>#DIV/0!</v>
      </c>
      <c r="BU636" s="149" t="e">
        <f t="shared" si="1626"/>
        <v>#DIV/0!</v>
      </c>
      <c r="BV636" s="149" t="e">
        <f t="shared" si="1627"/>
        <v>#DIV/0!</v>
      </c>
      <c r="BW636" s="149" t="e">
        <f t="shared" si="1628"/>
        <v>#REF!</v>
      </c>
      <c r="BY636" s="150">
        <f t="shared" si="1629"/>
        <v>2.9999999486644664</v>
      </c>
      <c r="BZ636" s="151">
        <f t="shared" si="1630"/>
        <v>1.5000001253190958</v>
      </c>
      <c r="CA636" s="152">
        <f t="shared" si="1631"/>
        <v>4038.4712073170735</v>
      </c>
      <c r="CB636" s="148">
        <f t="shared" si="1637"/>
        <v>4852.9799999999996</v>
      </c>
      <c r="CC636" s="153" t="str">
        <f t="shared" si="1632"/>
        <v xml:space="preserve"> </v>
      </c>
    </row>
    <row r="637" spans="1:82" s="147" customFormat="1" ht="27" customHeight="1">
      <c r="A637" s="360">
        <v>5</v>
      </c>
      <c r="B637" s="368" t="s">
        <v>651</v>
      </c>
      <c r="C637" s="370">
        <v>11948.5</v>
      </c>
      <c r="D637" s="370"/>
      <c r="E637" s="371"/>
      <c r="F637" s="371"/>
      <c r="G637" s="362">
        <f t="shared" si="1638"/>
        <v>1534619.06</v>
      </c>
      <c r="H637" s="356">
        <f t="shared" si="1643"/>
        <v>0</v>
      </c>
      <c r="I637" s="365">
        <v>0</v>
      </c>
      <c r="J637" s="365">
        <v>0</v>
      </c>
      <c r="K637" s="365">
        <v>0</v>
      </c>
      <c r="L637" s="365">
        <v>0</v>
      </c>
      <c r="M637" s="365">
        <v>0</v>
      </c>
      <c r="N637" s="356">
        <v>0</v>
      </c>
      <c r="O637" s="356">
        <v>0</v>
      </c>
      <c r="P637" s="356">
        <v>0</v>
      </c>
      <c r="Q637" s="356">
        <v>0</v>
      </c>
      <c r="R637" s="356">
        <v>0</v>
      </c>
      <c r="S637" s="356">
        <v>0</v>
      </c>
      <c r="T637" s="366">
        <v>0</v>
      </c>
      <c r="U637" s="356">
        <v>0</v>
      </c>
      <c r="V637" s="371" t="s">
        <v>112</v>
      </c>
      <c r="W637" s="177">
        <v>380</v>
      </c>
      <c r="X637" s="356">
        <f t="shared" si="1644"/>
        <v>1465561.2</v>
      </c>
      <c r="Y637" s="177">
        <v>0</v>
      </c>
      <c r="Z637" s="177">
        <v>0</v>
      </c>
      <c r="AA637" s="177">
        <v>0</v>
      </c>
      <c r="AB637" s="177">
        <v>0</v>
      </c>
      <c r="AC637" s="177">
        <v>0</v>
      </c>
      <c r="AD637" s="177">
        <v>0</v>
      </c>
      <c r="AE637" s="177">
        <v>0</v>
      </c>
      <c r="AF637" s="177">
        <v>0</v>
      </c>
      <c r="AG637" s="177">
        <v>0</v>
      </c>
      <c r="AH637" s="177">
        <v>0</v>
      </c>
      <c r="AI637" s="177">
        <v>0</v>
      </c>
      <c r="AJ637" s="177">
        <f t="shared" si="1645"/>
        <v>46038.57</v>
      </c>
      <c r="AK637" s="177">
        <f t="shared" si="1646"/>
        <v>23019.29</v>
      </c>
      <c r="AL637" s="177">
        <v>0</v>
      </c>
      <c r="AN637" s="148" t="e">
        <f>I637/#REF!</f>
        <v>#REF!</v>
      </c>
      <c r="AO637" s="148" t="e">
        <f t="shared" si="1607"/>
        <v>#DIV/0!</v>
      </c>
      <c r="AP637" s="148" t="e">
        <f t="shared" si="1608"/>
        <v>#DIV/0!</v>
      </c>
      <c r="AQ637" s="148" t="e">
        <f t="shared" si="1609"/>
        <v>#DIV/0!</v>
      </c>
      <c r="AR637" s="148" t="e">
        <f t="shared" si="1610"/>
        <v>#DIV/0!</v>
      </c>
      <c r="AS637" s="148" t="e">
        <f t="shared" si="1611"/>
        <v>#DIV/0!</v>
      </c>
      <c r="AT637" s="148" t="e">
        <f t="shared" si="1612"/>
        <v>#DIV/0!</v>
      </c>
      <c r="AU637" s="148">
        <f t="shared" si="1613"/>
        <v>3856.74</v>
      </c>
      <c r="AV637" s="148" t="e">
        <f t="shared" si="1614"/>
        <v>#DIV/0!</v>
      </c>
      <c r="AW637" s="148" t="e">
        <f t="shared" si="1615"/>
        <v>#DIV/0!</v>
      </c>
      <c r="AX637" s="148" t="e">
        <f t="shared" si="1616"/>
        <v>#DIV/0!</v>
      </c>
      <c r="AY637" s="148" t="e">
        <f>AI637/#REF!</f>
        <v>#REF!</v>
      </c>
      <c r="AZ637" s="148">
        <v>766.59</v>
      </c>
      <c r="BA637" s="148">
        <v>2173.62</v>
      </c>
      <c r="BB637" s="148">
        <v>891.36</v>
      </c>
      <c r="BC637" s="148">
        <v>860.72</v>
      </c>
      <c r="BD637" s="148">
        <v>1699.83</v>
      </c>
      <c r="BE637" s="148">
        <v>1134.04</v>
      </c>
      <c r="BF637" s="148">
        <v>2338035</v>
      </c>
      <c r="BG637" s="148">
        <f t="shared" si="1635"/>
        <v>4644</v>
      </c>
      <c r="BH637" s="148">
        <v>9186</v>
      </c>
      <c r="BI637" s="148">
        <v>3559.09</v>
      </c>
      <c r="BJ637" s="148">
        <v>6295.55</v>
      </c>
      <c r="BK637" s="148">
        <f t="shared" si="1636"/>
        <v>934101.09</v>
      </c>
      <c r="BL637" s="149" t="e">
        <f t="shared" si="1617"/>
        <v>#REF!</v>
      </c>
      <c r="BM637" s="149" t="e">
        <f t="shared" si="1618"/>
        <v>#DIV/0!</v>
      </c>
      <c r="BN637" s="149" t="e">
        <f t="shared" si="1619"/>
        <v>#DIV/0!</v>
      </c>
      <c r="BO637" s="149" t="e">
        <f t="shared" si="1620"/>
        <v>#DIV/0!</v>
      </c>
      <c r="BP637" s="149" t="e">
        <f t="shared" si="1621"/>
        <v>#DIV/0!</v>
      </c>
      <c r="BQ637" s="149" t="e">
        <f t="shared" si="1622"/>
        <v>#DIV/0!</v>
      </c>
      <c r="BR637" s="149" t="e">
        <f t="shared" si="1623"/>
        <v>#DIV/0!</v>
      </c>
      <c r="BS637" s="149" t="str">
        <f t="shared" si="1624"/>
        <v xml:space="preserve"> </v>
      </c>
      <c r="BT637" s="149" t="e">
        <f t="shared" si="1625"/>
        <v>#DIV/0!</v>
      </c>
      <c r="BU637" s="149" t="e">
        <f t="shared" si="1626"/>
        <v>#DIV/0!</v>
      </c>
      <c r="BV637" s="149" t="e">
        <f t="shared" si="1627"/>
        <v>#DIV/0!</v>
      </c>
      <c r="BW637" s="149" t="e">
        <f t="shared" si="1628"/>
        <v>#REF!</v>
      </c>
      <c r="BY637" s="150">
        <f t="shared" si="1629"/>
        <v>2.9999998827070478</v>
      </c>
      <c r="BZ637" s="151">
        <f t="shared" si="1630"/>
        <v>1.5000002671672799</v>
      </c>
      <c r="CA637" s="152">
        <f t="shared" si="1631"/>
        <v>4038.4712105263161</v>
      </c>
      <c r="CB637" s="148">
        <f t="shared" si="1637"/>
        <v>4852.9799999999996</v>
      </c>
      <c r="CC637" s="153" t="str">
        <f t="shared" si="1632"/>
        <v xml:space="preserve"> </v>
      </c>
      <c r="CD637" s="156">
        <f>CA637-CB637</f>
        <v>-814.50878947368346</v>
      </c>
    </row>
    <row r="638" spans="1:82" s="147" customFormat="1" ht="25.5" customHeight="1">
      <c r="A638" s="360">
        <v>6</v>
      </c>
      <c r="B638" s="368" t="s">
        <v>652</v>
      </c>
      <c r="C638" s="370">
        <v>3415</v>
      </c>
      <c r="D638" s="370"/>
      <c r="E638" s="371"/>
      <c r="F638" s="371"/>
      <c r="G638" s="362">
        <f t="shared" si="1638"/>
        <v>3412508.17</v>
      </c>
      <c r="H638" s="356">
        <f t="shared" si="1643"/>
        <v>0</v>
      </c>
      <c r="I638" s="365">
        <v>0</v>
      </c>
      <c r="J638" s="365">
        <v>0</v>
      </c>
      <c r="K638" s="365">
        <v>0</v>
      </c>
      <c r="L638" s="365">
        <v>0</v>
      </c>
      <c r="M638" s="365">
        <v>0</v>
      </c>
      <c r="N638" s="356">
        <v>0</v>
      </c>
      <c r="O638" s="356">
        <v>0</v>
      </c>
      <c r="P638" s="356">
        <v>0</v>
      </c>
      <c r="Q638" s="356">
        <v>0</v>
      </c>
      <c r="R638" s="356">
        <v>0</v>
      </c>
      <c r="S638" s="356">
        <v>0</v>
      </c>
      <c r="T638" s="366">
        <v>0</v>
      </c>
      <c r="U638" s="356">
        <v>0</v>
      </c>
      <c r="V638" s="371" t="s">
        <v>112</v>
      </c>
      <c r="W638" s="177">
        <v>845</v>
      </c>
      <c r="X638" s="356">
        <f t="shared" si="1644"/>
        <v>3258945.3</v>
      </c>
      <c r="Y638" s="177">
        <v>0</v>
      </c>
      <c r="Z638" s="177">
        <v>0</v>
      </c>
      <c r="AA638" s="177">
        <v>0</v>
      </c>
      <c r="AB638" s="177">
        <v>0</v>
      </c>
      <c r="AC638" s="177">
        <v>0</v>
      </c>
      <c r="AD638" s="177">
        <v>0</v>
      </c>
      <c r="AE638" s="177">
        <v>0</v>
      </c>
      <c r="AF638" s="177">
        <v>0</v>
      </c>
      <c r="AG638" s="177">
        <v>0</v>
      </c>
      <c r="AH638" s="177">
        <v>0</v>
      </c>
      <c r="AI638" s="177">
        <v>0</v>
      </c>
      <c r="AJ638" s="177">
        <f t="shared" si="1645"/>
        <v>102375.25</v>
      </c>
      <c r="AK638" s="177">
        <f t="shared" si="1646"/>
        <v>51187.62</v>
      </c>
      <c r="AL638" s="177">
        <v>0</v>
      </c>
      <c r="AN638" s="148" t="e">
        <f>I638/#REF!</f>
        <v>#REF!</v>
      </c>
      <c r="AO638" s="148" t="e">
        <f t="shared" si="1607"/>
        <v>#DIV/0!</v>
      </c>
      <c r="AP638" s="148" t="e">
        <f t="shared" si="1608"/>
        <v>#DIV/0!</v>
      </c>
      <c r="AQ638" s="148" t="e">
        <f t="shared" si="1609"/>
        <v>#DIV/0!</v>
      </c>
      <c r="AR638" s="148" t="e">
        <f t="shared" si="1610"/>
        <v>#DIV/0!</v>
      </c>
      <c r="AS638" s="148" t="e">
        <f t="shared" si="1611"/>
        <v>#DIV/0!</v>
      </c>
      <c r="AT638" s="148" t="e">
        <f t="shared" si="1612"/>
        <v>#DIV/0!</v>
      </c>
      <c r="AU638" s="148">
        <f t="shared" si="1613"/>
        <v>3856.74</v>
      </c>
      <c r="AV638" s="148" t="e">
        <f t="shared" si="1614"/>
        <v>#DIV/0!</v>
      </c>
      <c r="AW638" s="148" t="e">
        <f t="shared" si="1615"/>
        <v>#DIV/0!</v>
      </c>
      <c r="AX638" s="148" t="e">
        <f t="shared" si="1616"/>
        <v>#DIV/0!</v>
      </c>
      <c r="AY638" s="148" t="e">
        <f>AI638/#REF!</f>
        <v>#REF!</v>
      </c>
      <c r="AZ638" s="148">
        <v>766.59</v>
      </c>
      <c r="BA638" s="148">
        <v>2173.62</v>
      </c>
      <c r="BB638" s="148">
        <v>891.36</v>
      </c>
      <c r="BC638" s="148">
        <v>860.72</v>
      </c>
      <c r="BD638" s="148">
        <v>1699.83</v>
      </c>
      <c r="BE638" s="148">
        <v>1134.04</v>
      </c>
      <c r="BF638" s="148">
        <v>2338035</v>
      </c>
      <c r="BG638" s="148">
        <f t="shared" si="1635"/>
        <v>4644</v>
      </c>
      <c r="BH638" s="148">
        <v>9186</v>
      </c>
      <c r="BI638" s="148">
        <v>3559.09</v>
      </c>
      <c r="BJ638" s="148">
        <v>6295.55</v>
      </c>
      <c r="BK638" s="148">
        <f t="shared" si="1636"/>
        <v>934101.09</v>
      </c>
      <c r="BL638" s="149" t="e">
        <f t="shared" si="1617"/>
        <v>#REF!</v>
      </c>
      <c r="BM638" s="149" t="e">
        <f t="shared" si="1618"/>
        <v>#DIV/0!</v>
      </c>
      <c r="BN638" s="149" t="e">
        <f t="shared" si="1619"/>
        <v>#DIV/0!</v>
      </c>
      <c r="BO638" s="149" t="e">
        <f t="shared" si="1620"/>
        <v>#DIV/0!</v>
      </c>
      <c r="BP638" s="149" t="e">
        <f t="shared" si="1621"/>
        <v>#DIV/0!</v>
      </c>
      <c r="BQ638" s="149" t="e">
        <f t="shared" si="1622"/>
        <v>#DIV/0!</v>
      </c>
      <c r="BR638" s="149" t="e">
        <f t="shared" si="1623"/>
        <v>#DIV/0!</v>
      </c>
      <c r="BS638" s="149" t="str">
        <f t="shared" si="1624"/>
        <v xml:space="preserve"> </v>
      </c>
      <c r="BT638" s="149" t="e">
        <f t="shared" si="1625"/>
        <v>#DIV/0!</v>
      </c>
      <c r="BU638" s="149" t="e">
        <f t="shared" si="1626"/>
        <v>#DIV/0!</v>
      </c>
      <c r="BV638" s="149" t="e">
        <f t="shared" si="1627"/>
        <v>#DIV/0!</v>
      </c>
      <c r="BW638" s="149" t="e">
        <f t="shared" si="1628"/>
        <v>#REF!</v>
      </c>
      <c r="BY638" s="150">
        <f t="shared" si="1629"/>
        <v>3.0000001435893999</v>
      </c>
      <c r="BZ638" s="151">
        <f t="shared" si="1630"/>
        <v>1.4999999252749041</v>
      </c>
      <c r="CA638" s="152">
        <f t="shared" si="1631"/>
        <v>4038.4712071005915</v>
      </c>
      <c r="CB638" s="148">
        <f t="shared" si="1637"/>
        <v>4852.9799999999996</v>
      </c>
      <c r="CC638" s="153" t="str">
        <f t="shared" si="1632"/>
        <v xml:space="preserve"> </v>
      </c>
    </row>
    <row r="639" spans="1:82" s="147" customFormat="1" ht="24.75" customHeight="1">
      <c r="A639" s="360">
        <v>7</v>
      </c>
      <c r="B639" s="361" t="s">
        <v>957</v>
      </c>
      <c r="C639" s="370">
        <v>2028</v>
      </c>
      <c r="D639" s="370"/>
      <c r="E639" s="371"/>
      <c r="F639" s="371"/>
      <c r="G639" s="362">
        <f t="shared" si="1638"/>
        <v>1416363.64</v>
      </c>
      <c r="H639" s="356">
        <f t="shared" si="1643"/>
        <v>0</v>
      </c>
      <c r="I639" s="365">
        <v>0</v>
      </c>
      <c r="J639" s="365">
        <v>0</v>
      </c>
      <c r="K639" s="365">
        <v>0</v>
      </c>
      <c r="L639" s="365">
        <v>0</v>
      </c>
      <c r="M639" s="365">
        <v>0</v>
      </c>
      <c r="N639" s="356">
        <v>0</v>
      </c>
      <c r="O639" s="356">
        <v>0</v>
      </c>
      <c r="P639" s="356">
        <v>0</v>
      </c>
      <c r="Q639" s="356">
        <v>0</v>
      </c>
      <c r="R639" s="356">
        <v>0</v>
      </c>
      <c r="S639" s="356">
        <v>0</v>
      </c>
      <c r="T639" s="366">
        <v>0</v>
      </c>
      <c r="U639" s="356">
        <v>0</v>
      </c>
      <c r="V639" s="371" t="s">
        <v>111</v>
      </c>
      <c r="W639" s="177">
        <v>348</v>
      </c>
      <c r="X639" s="356">
        <f t="shared" si="1644"/>
        <v>1352627.28</v>
      </c>
      <c r="Y639" s="177">
        <v>0</v>
      </c>
      <c r="Z639" s="177">
        <v>0</v>
      </c>
      <c r="AA639" s="177">
        <v>0</v>
      </c>
      <c r="AB639" s="177">
        <v>0</v>
      </c>
      <c r="AC639" s="177">
        <v>0</v>
      </c>
      <c r="AD639" s="177">
        <v>0</v>
      </c>
      <c r="AE639" s="177">
        <v>0</v>
      </c>
      <c r="AF639" s="177">
        <v>0</v>
      </c>
      <c r="AG639" s="177">
        <v>0</v>
      </c>
      <c r="AH639" s="177">
        <v>0</v>
      </c>
      <c r="AI639" s="177">
        <v>0</v>
      </c>
      <c r="AJ639" s="177">
        <f t="shared" si="1645"/>
        <v>42490.91</v>
      </c>
      <c r="AK639" s="177">
        <f t="shared" si="1646"/>
        <v>21245.45</v>
      </c>
      <c r="AL639" s="177">
        <v>0</v>
      </c>
      <c r="AN639" s="148" t="e">
        <f>I639/#REF!</f>
        <v>#REF!</v>
      </c>
      <c r="AO639" s="148" t="e">
        <f t="shared" si="1607"/>
        <v>#DIV/0!</v>
      </c>
      <c r="AP639" s="148" t="e">
        <f t="shared" si="1608"/>
        <v>#DIV/0!</v>
      </c>
      <c r="AQ639" s="148" t="e">
        <f t="shared" si="1609"/>
        <v>#DIV/0!</v>
      </c>
      <c r="AR639" s="148" t="e">
        <f t="shared" si="1610"/>
        <v>#DIV/0!</v>
      </c>
      <c r="AS639" s="148" t="e">
        <f t="shared" si="1611"/>
        <v>#DIV/0!</v>
      </c>
      <c r="AT639" s="148" t="e">
        <f t="shared" si="1612"/>
        <v>#DIV/0!</v>
      </c>
      <c r="AU639" s="148">
        <f t="shared" si="1613"/>
        <v>3886.86</v>
      </c>
      <c r="AV639" s="148" t="e">
        <f t="shared" si="1614"/>
        <v>#DIV/0!</v>
      </c>
      <c r="AW639" s="148" t="e">
        <f t="shared" si="1615"/>
        <v>#DIV/0!</v>
      </c>
      <c r="AX639" s="148" t="e">
        <f t="shared" si="1616"/>
        <v>#DIV/0!</v>
      </c>
      <c r="AY639" s="148" t="e">
        <f>AI639/#REF!</f>
        <v>#REF!</v>
      </c>
      <c r="AZ639" s="148">
        <v>766.59</v>
      </c>
      <c r="BA639" s="148">
        <v>2173.62</v>
      </c>
      <c r="BB639" s="148">
        <v>891.36</v>
      </c>
      <c r="BC639" s="148">
        <v>860.72</v>
      </c>
      <c r="BD639" s="148">
        <v>1699.83</v>
      </c>
      <c r="BE639" s="148">
        <v>1134.04</v>
      </c>
      <c r="BF639" s="148">
        <v>2338035</v>
      </c>
      <c r="BG639" s="148">
        <f t="shared" si="1635"/>
        <v>4837.9799999999996</v>
      </c>
      <c r="BH639" s="148">
        <v>9186</v>
      </c>
      <c r="BI639" s="148">
        <v>3559.09</v>
      </c>
      <c r="BJ639" s="148">
        <v>6295.55</v>
      </c>
      <c r="BK639" s="148">
        <f t="shared" si="1636"/>
        <v>934101.09</v>
      </c>
      <c r="BL639" s="149" t="e">
        <f t="shared" si="1617"/>
        <v>#REF!</v>
      </c>
      <c r="BM639" s="149" t="e">
        <f t="shared" si="1618"/>
        <v>#DIV/0!</v>
      </c>
      <c r="BN639" s="149" t="e">
        <f t="shared" si="1619"/>
        <v>#DIV/0!</v>
      </c>
      <c r="BO639" s="149" t="e">
        <f t="shared" si="1620"/>
        <v>#DIV/0!</v>
      </c>
      <c r="BP639" s="149" t="e">
        <f t="shared" si="1621"/>
        <v>#DIV/0!</v>
      </c>
      <c r="BQ639" s="149" t="e">
        <f t="shared" si="1622"/>
        <v>#DIV/0!</v>
      </c>
      <c r="BR639" s="149" t="e">
        <f t="shared" si="1623"/>
        <v>#DIV/0!</v>
      </c>
      <c r="BS639" s="149" t="str">
        <f t="shared" si="1624"/>
        <v xml:space="preserve"> </v>
      </c>
      <c r="BT639" s="149" t="e">
        <f t="shared" si="1625"/>
        <v>#DIV/0!</v>
      </c>
      <c r="BU639" s="149" t="e">
        <f t="shared" si="1626"/>
        <v>#DIV/0!</v>
      </c>
      <c r="BV639" s="149" t="e">
        <f t="shared" si="1627"/>
        <v>#DIV/0!</v>
      </c>
      <c r="BW639" s="149" t="e">
        <f t="shared" si="1628"/>
        <v>#REF!</v>
      </c>
      <c r="BY639" s="150">
        <f t="shared" si="1629"/>
        <v>3.0000000564826705</v>
      </c>
      <c r="BZ639" s="151">
        <f t="shared" si="1630"/>
        <v>1.4999996752246481</v>
      </c>
      <c r="CA639" s="152">
        <f t="shared" si="1631"/>
        <v>4070.0104597701147</v>
      </c>
      <c r="CB639" s="148">
        <f t="shared" si="1637"/>
        <v>5055.6899999999996</v>
      </c>
      <c r="CC639" s="153" t="str">
        <f t="shared" si="1632"/>
        <v xml:space="preserve"> </v>
      </c>
    </row>
    <row r="640" spans="1:82" s="147" customFormat="1" ht="23.25" customHeight="1">
      <c r="A640" s="360">
        <v>8</v>
      </c>
      <c r="B640" s="361" t="s">
        <v>958</v>
      </c>
      <c r="C640" s="370">
        <v>3393</v>
      </c>
      <c r="D640" s="370"/>
      <c r="E640" s="371"/>
      <c r="F640" s="371"/>
      <c r="G640" s="362">
        <f t="shared" si="1638"/>
        <v>1575094.05</v>
      </c>
      <c r="H640" s="356">
        <f t="shared" si="1643"/>
        <v>0</v>
      </c>
      <c r="I640" s="365">
        <v>0</v>
      </c>
      <c r="J640" s="365">
        <v>0</v>
      </c>
      <c r="K640" s="365">
        <v>0</v>
      </c>
      <c r="L640" s="365">
        <v>0</v>
      </c>
      <c r="M640" s="365">
        <v>0</v>
      </c>
      <c r="N640" s="356">
        <v>0</v>
      </c>
      <c r="O640" s="356">
        <v>0</v>
      </c>
      <c r="P640" s="356">
        <v>0</v>
      </c>
      <c r="Q640" s="356">
        <v>0</v>
      </c>
      <c r="R640" s="356">
        <v>0</v>
      </c>
      <c r="S640" s="356">
        <v>0</v>
      </c>
      <c r="T640" s="366">
        <v>0</v>
      </c>
      <c r="U640" s="356">
        <v>0</v>
      </c>
      <c r="V640" s="371" t="s">
        <v>111</v>
      </c>
      <c r="W640" s="177">
        <v>387</v>
      </c>
      <c r="X640" s="356">
        <f t="shared" si="1644"/>
        <v>1504214.82</v>
      </c>
      <c r="Y640" s="177">
        <v>0</v>
      </c>
      <c r="Z640" s="177">
        <v>0</v>
      </c>
      <c r="AA640" s="177">
        <v>0</v>
      </c>
      <c r="AB640" s="177">
        <v>0</v>
      </c>
      <c r="AC640" s="177">
        <v>0</v>
      </c>
      <c r="AD640" s="177">
        <v>0</v>
      </c>
      <c r="AE640" s="177">
        <v>0</v>
      </c>
      <c r="AF640" s="177">
        <v>0</v>
      </c>
      <c r="AG640" s="177">
        <v>0</v>
      </c>
      <c r="AH640" s="177">
        <v>0</v>
      </c>
      <c r="AI640" s="177">
        <v>0</v>
      </c>
      <c r="AJ640" s="177">
        <f t="shared" si="1645"/>
        <v>47252.82</v>
      </c>
      <c r="AK640" s="177">
        <f t="shared" si="1646"/>
        <v>23626.41</v>
      </c>
      <c r="AL640" s="177">
        <v>0</v>
      </c>
      <c r="AN640" s="148" t="e">
        <f>I640/#REF!</f>
        <v>#REF!</v>
      </c>
      <c r="AO640" s="148" t="e">
        <f t="shared" si="1607"/>
        <v>#DIV/0!</v>
      </c>
      <c r="AP640" s="148" t="e">
        <f t="shared" si="1608"/>
        <v>#DIV/0!</v>
      </c>
      <c r="AQ640" s="148" t="e">
        <f t="shared" si="1609"/>
        <v>#DIV/0!</v>
      </c>
      <c r="AR640" s="148" t="e">
        <f t="shared" si="1610"/>
        <v>#DIV/0!</v>
      </c>
      <c r="AS640" s="148" t="e">
        <f t="shared" si="1611"/>
        <v>#DIV/0!</v>
      </c>
      <c r="AT640" s="148" t="e">
        <f t="shared" si="1612"/>
        <v>#DIV/0!</v>
      </c>
      <c r="AU640" s="148">
        <f t="shared" si="1613"/>
        <v>3886.86</v>
      </c>
      <c r="AV640" s="148" t="e">
        <f t="shared" si="1614"/>
        <v>#DIV/0!</v>
      </c>
      <c r="AW640" s="148" t="e">
        <f t="shared" si="1615"/>
        <v>#DIV/0!</v>
      </c>
      <c r="AX640" s="148" t="e">
        <f t="shared" si="1616"/>
        <v>#DIV/0!</v>
      </c>
      <c r="AY640" s="148" t="e">
        <f>AI640/#REF!</f>
        <v>#REF!</v>
      </c>
      <c r="AZ640" s="148">
        <v>766.59</v>
      </c>
      <c r="BA640" s="148">
        <v>2173.62</v>
      </c>
      <c r="BB640" s="148">
        <v>891.36</v>
      </c>
      <c r="BC640" s="148">
        <v>860.72</v>
      </c>
      <c r="BD640" s="148">
        <v>1699.83</v>
      </c>
      <c r="BE640" s="148">
        <v>1134.04</v>
      </c>
      <c r="BF640" s="148">
        <v>2338035</v>
      </c>
      <c r="BG640" s="148">
        <f t="shared" si="1635"/>
        <v>4837.9799999999996</v>
      </c>
      <c r="BH640" s="148">
        <v>9186</v>
      </c>
      <c r="BI640" s="148">
        <v>3559.09</v>
      </c>
      <c r="BJ640" s="148">
        <v>6295.55</v>
      </c>
      <c r="BK640" s="148">
        <f t="shared" si="1636"/>
        <v>934101.09</v>
      </c>
      <c r="BL640" s="149" t="e">
        <f t="shared" si="1617"/>
        <v>#REF!</v>
      </c>
      <c r="BM640" s="149" t="e">
        <f t="shared" si="1618"/>
        <v>#DIV/0!</v>
      </c>
      <c r="BN640" s="149" t="e">
        <f t="shared" si="1619"/>
        <v>#DIV/0!</v>
      </c>
      <c r="BO640" s="149" t="e">
        <f t="shared" si="1620"/>
        <v>#DIV/0!</v>
      </c>
      <c r="BP640" s="149" t="e">
        <f t="shared" si="1621"/>
        <v>#DIV/0!</v>
      </c>
      <c r="BQ640" s="149" t="e">
        <f t="shared" si="1622"/>
        <v>#DIV/0!</v>
      </c>
      <c r="BR640" s="149" t="e">
        <f t="shared" si="1623"/>
        <v>#DIV/0!</v>
      </c>
      <c r="BS640" s="149" t="str">
        <f t="shared" si="1624"/>
        <v xml:space="preserve"> </v>
      </c>
      <c r="BT640" s="149" t="e">
        <f t="shared" si="1625"/>
        <v>#DIV/0!</v>
      </c>
      <c r="BU640" s="149" t="e">
        <f t="shared" si="1626"/>
        <v>#DIV/0!</v>
      </c>
      <c r="BV640" s="149" t="e">
        <f t="shared" si="1627"/>
        <v>#DIV/0!</v>
      </c>
      <c r="BW640" s="149" t="e">
        <f t="shared" si="1628"/>
        <v>#REF!</v>
      </c>
      <c r="BY640" s="150">
        <f t="shared" si="1629"/>
        <v>2.9999999047675914</v>
      </c>
      <c r="BZ640" s="151">
        <f t="shared" si="1630"/>
        <v>1.4999999523837957</v>
      </c>
      <c r="CA640" s="152">
        <f t="shared" si="1631"/>
        <v>4070.0104651162792</v>
      </c>
      <c r="CB640" s="148">
        <f t="shared" si="1637"/>
        <v>5055.6899999999996</v>
      </c>
      <c r="CC640" s="153" t="str">
        <f t="shared" si="1632"/>
        <v xml:space="preserve"> </v>
      </c>
    </row>
    <row r="641" spans="1:82" s="147" customFormat="1" ht="12" customHeight="1">
      <c r="A641" s="360">
        <v>9</v>
      </c>
      <c r="B641" s="368" t="s">
        <v>249</v>
      </c>
      <c r="C641" s="370">
        <v>3576.9</v>
      </c>
      <c r="D641" s="370"/>
      <c r="E641" s="371"/>
      <c r="F641" s="371"/>
      <c r="G641" s="362">
        <f t="shared" si="1638"/>
        <v>3882789.99</v>
      </c>
      <c r="H641" s="356">
        <f t="shared" si="1643"/>
        <v>0</v>
      </c>
      <c r="I641" s="365">
        <v>0</v>
      </c>
      <c r="J641" s="365">
        <v>0</v>
      </c>
      <c r="K641" s="365">
        <v>0</v>
      </c>
      <c r="L641" s="365">
        <v>0</v>
      </c>
      <c r="M641" s="365">
        <v>0</v>
      </c>
      <c r="N641" s="356">
        <v>0</v>
      </c>
      <c r="O641" s="356">
        <v>0</v>
      </c>
      <c r="P641" s="356">
        <v>0</v>
      </c>
      <c r="Q641" s="356">
        <v>0</v>
      </c>
      <c r="R641" s="356">
        <v>0</v>
      </c>
      <c r="S641" s="356">
        <v>0</v>
      </c>
      <c r="T641" s="366">
        <v>0</v>
      </c>
      <c r="U641" s="356">
        <v>0</v>
      </c>
      <c r="V641" s="371" t="s">
        <v>111</v>
      </c>
      <c r="W641" s="177">
        <v>954</v>
      </c>
      <c r="X641" s="356">
        <f t="shared" si="1644"/>
        <v>3708064.44</v>
      </c>
      <c r="Y641" s="177">
        <v>0</v>
      </c>
      <c r="Z641" s="177">
        <v>0</v>
      </c>
      <c r="AA641" s="177">
        <v>0</v>
      </c>
      <c r="AB641" s="177">
        <v>0</v>
      </c>
      <c r="AC641" s="177">
        <v>0</v>
      </c>
      <c r="AD641" s="177">
        <v>0</v>
      </c>
      <c r="AE641" s="177">
        <v>0</v>
      </c>
      <c r="AF641" s="177">
        <v>0</v>
      </c>
      <c r="AG641" s="177">
        <v>0</v>
      </c>
      <c r="AH641" s="177">
        <v>0</v>
      </c>
      <c r="AI641" s="177">
        <v>0</v>
      </c>
      <c r="AJ641" s="177">
        <f t="shared" si="1645"/>
        <v>116483.7</v>
      </c>
      <c r="AK641" s="177">
        <f t="shared" si="1646"/>
        <v>58241.85</v>
      </c>
      <c r="AL641" s="177">
        <v>0</v>
      </c>
      <c r="AN641" s="148" t="e">
        <f>I641/#REF!</f>
        <v>#REF!</v>
      </c>
      <c r="AO641" s="148" t="e">
        <f t="shared" si="1607"/>
        <v>#DIV/0!</v>
      </c>
      <c r="AP641" s="148" t="e">
        <f t="shared" si="1608"/>
        <v>#DIV/0!</v>
      </c>
      <c r="AQ641" s="148" t="e">
        <f t="shared" si="1609"/>
        <v>#DIV/0!</v>
      </c>
      <c r="AR641" s="148" t="e">
        <f t="shared" si="1610"/>
        <v>#DIV/0!</v>
      </c>
      <c r="AS641" s="148" t="e">
        <f t="shared" si="1611"/>
        <v>#DIV/0!</v>
      </c>
      <c r="AT641" s="148" t="e">
        <f t="shared" si="1612"/>
        <v>#DIV/0!</v>
      </c>
      <c r="AU641" s="148">
        <f t="shared" si="1613"/>
        <v>3886.86</v>
      </c>
      <c r="AV641" s="148" t="e">
        <f t="shared" si="1614"/>
        <v>#DIV/0!</v>
      </c>
      <c r="AW641" s="148" t="e">
        <f t="shared" si="1615"/>
        <v>#DIV/0!</v>
      </c>
      <c r="AX641" s="148" t="e">
        <f t="shared" si="1616"/>
        <v>#DIV/0!</v>
      </c>
      <c r="AY641" s="148" t="e">
        <f>AI641/#REF!</f>
        <v>#REF!</v>
      </c>
      <c r="AZ641" s="148">
        <v>766.59</v>
      </c>
      <c r="BA641" s="148">
        <v>2173.62</v>
      </c>
      <c r="BB641" s="148">
        <v>891.36</v>
      </c>
      <c r="BC641" s="148">
        <v>860.72</v>
      </c>
      <c r="BD641" s="148">
        <v>1699.83</v>
      </c>
      <c r="BE641" s="148">
        <v>1134.04</v>
      </c>
      <c r="BF641" s="148">
        <v>2338035</v>
      </c>
      <c r="BG641" s="148">
        <f t="shared" si="1635"/>
        <v>4837.9799999999996</v>
      </c>
      <c r="BH641" s="148">
        <v>9186</v>
      </c>
      <c r="BI641" s="148">
        <v>3559.09</v>
      </c>
      <c r="BJ641" s="148">
        <v>6295.55</v>
      </c>
      <c r="BK641" s="148">
        <f t="shared" si="1636"/>
        <v>934101.09</v>
      </c>
      <c r="BL641" s="149" t="e">
        <f t="shared" si="1617"/>
        <v>#REF!</v>
      </c>
      <c r="BM641" s="149" t="e">
        <f t="shared" si="1618"/>
        <v>#DIV/0!</v>
      </c>
      <c r="BN641" s="149" t="e">
        <f t="shared" si="1619"/>
        <v>#DIV/0!</v>
      </c>
      <c r="BO641" s="149" t="e">
        <f t="shared" si="1620"/>
        <v>#DIV/0!</v>
      </c>
      <c r="BP641" s="149" t="e">
        <f t="shared" si="1621"/>
        <v>#DIV/0!</v>
      </c>
      <c r="BQ641" s="149" t="e">
        <f t="shared" si="1622"/>
        <v>#DIV/0!</v>
      </c>
      <c r="BR641" s="149" t="e">
        <f t="shared" si="1623"/>
        <v>#DIV/0!</v>
      </c>
      <c r="BS641" s="149" t="str">
        <f t="shared" si="1624"/>
        <v xml:space="preserve"> </v>
      </c>
      <c r="BT641" s="149" t="e">
        <f t="shared" si="1625"/>
        <v>#DIV/0!</v>
      </c>
      <c r="BU641" s="149" t="e">
        <f t="shared" si="1626"/>
        <v>#DIV/0!</v>
      </c>
      <c r="BV641" s="149" t="e">
        <f t="shared" si="1627"/>
        <v>#DIV/0!</v>
      </c>
      <c r="BW641" s="149" t="e">
        <f t="shared" si="1628"/>
        <v>#REF!</v>
      </c>
      <c r="BY641" s="150">
        <f t="shared" si="1629"/>
        <v>3.0000000077264026</v>
      </c>
      <c r="BZ641" s="151">
        <f t="shared" si="1630"/>
        <v>1.5000000038632013</v>
      </c>
      <c r="CA641" s="152">
        <f t="shared" si="1631"/>
        <v>4070.0104716981136</v>
      </c>
      <c r="CB641" s="148">
        <f t="shared" si="1637"/>
        <v>5055.6899999999996</v>
      </c>
      <c r="CC641" s="153" t="str">
        <f t="shared" si="1632"/>
        <v xml:space="preserve"> </v>
      </c>
    </row>
    <row r="642" spans="1:82" s="147" customFormat="1" ht="12" customHeight="1">
      <c r="A642" s="360">
        <v>10</v>
      </c>
      <c r="B642" s="368" t="s">
        <v>250</v>
      </c>
      <c r="C642" s="370">
        <v>3222.6</v>
      </c>
      <c r="D642" s="370"/>
      <c r="E642" s="371"/>
      <c r="F642" s="371"/>
      <c r="G642" s="362">
        <f t="shared" si="1638"/>
        <v>4070010.47</v>
      </c>
      <c r="H642" s="356">
        <f t="shared" si="1643"/>
        <v>0</v>
      </c>
      <c r="I642" s="365">
        <v>0</v>
      </c>
      <c r="J642" s="365">
        <v>0</v>
      </c>
      <c r="K642" s="365">
        <v>0</v>
      </c>
      <c r="L642" s="365">
        <v>0</v>
      </c>
      <c r="M642" s="365">
        <v>0</v>
      </c>
      <c r="N642" s="356">
        <v>0</v>
      </c>
      <c r="O642" s="356">
        <v>0</v>
      </c>
      <c r="P642" s="356">
        <v>0</v>
      </c>
      <c r="Q642" s="356">
        <v>0</v>
      </c>
      <c r="R642" s="356">
        <v>0</v>
      </c>
      <c r="S642" s="356">
        <v>0</v>
      </c>
      <c r="T642" s="366">
        <v>0</v>
      </c>
      <c r="U642" s="356">
        <v>0</v>
      </c>
      <c r="V642" s="371" t="s">
        <v>111</v>
      </c>
      <c r="W642" s="177">
        <v>1000</v>
      </c>
      <c r="X642" s="356">
        <f t="shared" si="1644"/>
        <v>3886860</v>
      </c>
      <c r="Y642" s="177">
        <v>0</v>
      </c>
      <c r="Z642" s="177">
        <v>0</v>
      </c>
      <c r="AA642" s="177">
        <v>0</v>
      </c>
      <c r="AB642" s="177">
        <v>0</v>
      </c>
      <c r="AC642" s="177">
        <v>0</v>
      </c>
      <c r="AD642" s="177">
        <v>0</v>
      </c>
      <c r="AE642" s="177">
        <v>0</v>
      </c>
      <c r="AF642" s="177">
        <v>0</v>
      </c>
      <c r="AG642" s="177">
        <v>0</v>
      </c>
      <c r="AH642" s="177">
        <v>0</v>
      </c>
      <c r="AI642" s="177">
        <v>0</v>
      </c>
      <c r="AJ642" s="177">
        <f t="shared" si="1645"/>
        <v>122100.31</v>
      </c>
      <c r="AK642" s="177">
        <f t="shared" si="1646"/>
        <v>61050.16</v>
      </c>
      <c r="AL642" s="177">
        <v>0</v>
      </c>
      <c r="AN642" s="148" t="e">
        <f>I642/#REF!</f>
        <v>#REF!</v>
      </c>
      <c r="AO642" s="148" t="e">
        <f t="shared" si="1607"/>
        <v>#DIV/0!</v>
      </c>
      <c r="AP642" s="148" t="e">
        <f t="shared" si="1608"/>
        <v>#DIV/0!</v>
      </c>
      <c r="AQ642" s="148" t="e">
        <f t="shared" si="1609"/>
        <v>#DIV/0!</v>
      </c>
      <c r="AR642" s="148" t="e">
        <f t="shared" si="1610"/>
        <v>#DIV/0!</v>
      </c>
      <c r="AS642" s="148" t="e">
        <f t="shared" si="1611"/>
        <v>#DIV/0!</v>
      </c>
      <c r="AT642" s="148" t="e">
        <f t="shared" si="1612"/>
        <v>#DIV/0!</v>
      </c>
      <c r="AU642" s="148">
        <f t="shared" si="1613"/>
        <v>3886.86</v>
      </c>
      <c r="AV642" s="148" t="e">
        <f t="shared" si="1614"/>
        <v>#DIV/0!</v>
      </c>
      <c r="AW642" s="148" t="e">
        <f t="shared" si="1615"/>
        <v>#DIV/0!</v>
      </c>
      <c r="AX642" s="148" t="e">
        <f t="shared" si="1616"/>
        <v>#DIV/0!</v>
      </c>
      <c r="AY642" s="148" t="e">
        <f>AI642/#REF!</f>
        <v>#REF!</v>
      </c>
      <c r="AZ642" s="148">
        <v>766.59</v>
      </c>
      <c r="BA642" s="148">
        <v>2173.62</v>
      </c>
      <c r="BB642" s="148">
        <v>891.36</v>
      </c>
      <c r="BC642" s="148">
        <v>860.72</v>
      </c>
      <c r="BD642" s="148">
        <v>1699.83</v>
      </c>
      <c r="BE642" s="148">
        <v>1134.04</v>
      </c>
      <c r="BF642" s="148">
        <v>2338035</v>
      </c>
      <c r="BG642" s="148">
        <f t="shared" si="1635"/>
        <v>4837.9799999999996</v>
      </c>
      <c r="BH642" s="148">
        <v>9186</v>
      </c>
      <c r="BI642" s="148">
        <v>3559.09</v>
      </c>
      <c r="BJ642" s="148">
        <v>6295.55</v>
      </c>
      <c r="BK642" s="148">
        <f t="shared" si="1636"/>
        <v>934101.09</v>
      </c>
      <c r="BL642" s="149" t="e">
        <f t="shared" si="1617"/>
        <v>#REF!</v>
      </c>
      <c r="BM642" s="149" t="e">
        <f t="shared" si="1618"/>
        <v>#DIV/0!</v>
      </c>
      <c r="BN642" s="149" t="e">
        <f t="shared" si="1619"/>
        <v>#DIV/0!</v>
      </c>
      <c r="BO642" s="149" t="e">
        <f t="shared" si="1620"/>
        <v>#DIV/0!</v>
      </c>
      <c r="BP642" s="149" t="e">
        <f t="shared" si="1621"/>
        <v>#DIV/0!</v>
      </c>
      <c r="BQ642" s="149" t="e">
        <f t="shared" si="1622"/>
        <v>#DIV/0!</v>
      </c>
      <c r="BR642" s="149" t="e">
        <f t="shared" si="1623"/>
        <v>#DIV/0!</v>
      </c>
      <c r="BS642" s="149" t="str">
        <f t="shared" si="1624"/>
        <v xml:space="preserve"> </v>
      </c>
      <c r="BT642" s="149" t="e">
        <f t="shared" si="1625"/>
        <v>#DIV/0!</v>
      </c>
      <c r="BU642" s="149" t="e">
        <f t="shared" si="1626"/>
        <v>#DIV/0!</v>
      </c>
      <c r="BV642" s="149" t="e">
        <f t="shared" si="1627"/>
        <v>#DIV/0!</v>
      </c>
      <c r="BW642" s="149" t="e">
        <f t="shared" si="1628"/>
        <v>#REF!</v>
      </c>
      <c r="BY642" s="150">
        <f t="shared" si="1629"/>
        <v>2.999999899263158</v>
      </c>
      <c r="BZ642" s="151">
        <f t="shared" si="1630"/>
        <v>1.5000000724813862</v>
      </c>
      <c r="CA642" s="152">
        <f t="shared" si="1631"/>
        <v>4070.0104700000002</v>
      </c>
      <c r="CB642" s="148">
        <f t="shared" si="1637"/>
        <v>5055.6899999999996</v>
      </c>
      <c r="CC642" s="153" t="str">
        <f t="shared" si="1632"/>
        <v xml:space="preserve"> </v>
      </c>
    </row>
    <row r="643" spans="1:82" s="147" customFormat="1" ht="12" customHeight="1">
      <c r="A643" s="360">
        <v>11</v>
      </c>
      <c r="B643" s="368" t="s">
        <v>306</v>
      </c>
      <c r="C643" s="370">
        <v>2850.4</v>
      </c>
      <c r="D643" s="370"/>
      <c r="E643" s="371"/>
      <c r="F643" s="371"/>
      <c r="G643" s="362">
        <f t="shared" si="1638"/>
        <v>3133908.06</v>
      </c>
      <c r="H643" s="356">
        <f t="shared" si="1643"/>
        <v>0</v>
      </c>
      <c r="I643" s="365">
        <v>0</v>
      </c>
      <c r="J643" s="365">
        <v>0</v>
      </c>
      <c r="K643" s="365">
        <v>0</v>
      </c>
      <c r="L643" s="365">
        <v>0</v>
      </c>
      <c r="M643" s="365">
        <v>0</v>
      </c>
      <c r="N643" s="356">
        <v>0</v>
      </c>
      <c r="O643" s="356">
        <v>0</v>
      </c>
      <c r="P643" s="356">
        <v>0</v>
      </c>
      <c r="Q643" s="356">
        <v>0</v>
      </c>
      <c r="R643" s="356">
        <v>0</v>
      </c>
      <c r="S643" s="356">
        <v>0</v>
      </c>
      <c r="T643" s="366">
        <v>0</v>
      </c>
      <c r="U643" s="356">
        <v>0</v>
      </c>
      <c r="V643" s="371" t="s">
        <v>111</v>
      </c>
      <c r="W643" s="177">
        <v>770</v>
      </c>
      <c r="X643" s="356">
        <f t="shared" si="1644"/>
        <v>2992882.2</v>
      </c>
      <c r="Y643" s="177">
        <v>0</v>
      </c>
      <c r="Z643" s="177">
        <v>0</v>
      </c>
      <c r="AA643" s="177">
        <v>0</v>
      </c>
      <c r="AB643" s="177">
        <v>0</v>
      </c>
      <c r="AC643" s="177">
        <v>0</v>
      </c>
      <c r="AD643" s="177">
        <v>0</v>
      </c>
      <c r="AE643" s="177">
        <v>0</v>
      </c>
      <c r="AF643" s="177">
        <v>0</v>
      </c>
      <c r="AG643" s="177">
        <v>0</v>
      </c>
      <c r="AH643" s="177">
        <v>0</v>
      </c>
      <c r="AI643" s="177">
        <v>0</v>
      </c>
      <c r="AJ643" s="177">
        <f t="shared" si="1645"/>
        <v>94017.24</v>
      </c>
      <c r="AK643" s="177">
        <f t="shared" si="1646"/>
        <v>47008.62</v>
      </c>
      <c r="AL643" s="177">
        <v>0</v>
      </c>
      <c r="AN643" s="148" t="e">
        <f>I643/#REF!</f>
        <v>#REF!</v>
      </c>
      <c r="AO643" s="148" t="e">
        <f t="shared" si="1607"/>
        <v>#DIV/0!</v>
      </c>
      <c r="AP643" s="148" t="e">
        <f t="shared" si="1608"/>
        <v>#DIV/0!</v>
      </c>
      <c r="AQ643" s="148" t="e">
        <f t="shared" si="1609"/>
        <v>#DIV/0!</v>
      </c>
      <c r="AR643" s="148" t="e">
        <f t="shared" si="1610"/>
        <v>#DIV/0!</v>
      </c>
      <c r="AS643" s="148" t="e">
        <f t="shared" si="1611"/>
        <v>#DIV/0!</v>
      </c>
      <c r="AT643" s="148" t="e">
        <f t="shared" si="1612"/>
        <v>#DIV/0!</v>
      </c>
      <c r="AU643" s="148">
        <f t="shared" si="1613"/>
        <v>3886.86</v>
      </c>
      <c r="AV643" s="148" t="e">
        <f t="shared" si="1614"/>
        <v>#DIV/0!</v>
      </c>
      <c r="AW643" s="148" t="e">
        <f t="shared" si="1615"/>
        <v>#DIV/0!</v>
      </c>
      <c r="AX643" s="148" t="e">
        <f t="shared" si="1616"/>
        <v>#DIV/0!</v>
      </c>
      <c r="AY643" s="148" t="e">
        <f>AI643/#REF!</f>
        <v>#REF!</v>
      </c>
      <c r="AZ643" s="148">
        <v>766.59</v>
      </c>
      <c r="BA643" s="148">
        <v>2173.62</v>
      </c>
      <c r="BB643" s="148">
        <v>891.36</v>
      </c>
      <c r="BC643" s="148">
        <v>860.72</v>
      </c>
      <c r="BD643" s="148">
        <v>1699.83</v>
      </c>
      <c r="BE643" s="148">
        <v>1134.04</v>
      </c>
      <c r="BF643" s="148">
        <v>2338035</v>
      </c>
      <c r="BG643" s="148">
        <f t="shared" si="1635"/>
        <v>4837.9799999999996</v>
      </c>
      <c r="BH643" s="148">
        <v>9186</v>
      </c>
      <c r="BI643" s="148">
        <v>3559.09</v>
      </c>
      <c r="BJ643" s="148">
        <v>6295.55</v>
      </c>
      <c r="BK643" s="148">
        <f t="shared" si="1636"/>
        <v>934101.09</v>
      </c>
      <c r="BL643" s="149" t="e">
        <f t="shared" si="1617"/>
        <v>#REF!</v>
      </c>
      <c r="BM643" s="149" t="e">
        <f t="shared" si="1618"/>
        <v>#DIV/0!</v>
      </c>
      <c r="BN643" s="149" t="e">
        <f t="shared" si="1619"/>
        <v>#DIV/0!</v>
      </c>
      <c r="BO643" s="149" t="e">
        <f t="shared" si="1620"/>
        <v>#DIV/0!</v>
      </c>
      <c r="BP643" s="149" t="e">
        <f t="shared" si="1621"/>
        <v>#DIV/0!</v>
      </c>
      <c r="BQ643" s="149" t="e">
        <f t="shared" si="1622"/>
        <v>#DIV/0!</v>
      </c>
      <c r="BR643" s="149" t="e">
        <f t="shared" si="1623"/>
        <v>#DIV/0!</v>
      </c>
      <c r="BS643" s="149" t="str">
        <f t="shared" si="1624"/>
        <v xml:space="preserve"> </v>
      </c>
      <c r="BT643" s="149" t="e">
        <f t="shared" si="1625"/>
        <v>#DIV/0!</v>
      </c>
      <c r="BU643" s="149" t="e">
        <f t="shared" si="1626"/>
        <v>#DIV/0!</v>
      </c>
      <c r="BV643" s="149" t="e">
        <f t="shared" si="1627"/>
        <v>#DIV/0!</v>
      </c>
      <c r="BW643" s="149" t="e">
        <f t="shared" si="1628"/>
        <v>#REF!</v>
      </c>
      <c r="BY643" s="150">
        <f t="shared" si="1629"/>
        <v>2.9999999425637269</v>
      </c>
      <c r="BZ643" s="151">
        <f t="shared" si="1630"/>
        <v>1.4999999712818635</v>
      </c>
      <c r="CA643" s="152">
        <f t="shared" si="1631"/>
        <v>4070.0104675324678</v>
      </c>
      <c r="CB643" s="148">
        <f t="shared" si="1637"/>
        <v>5055.6899999999996</v>
      </c>
      <c r="CC643" s="153" t="str">
        <f t="shared" si="1632"/>
        <v xml:space="preserve"> </v>
      </c>
    </row>
    <row r="644" spans="1:82" s="147" customFormat="1" ht="12" customHeight="1">
      <c r="A644" s="360">
        <v>12</v>
      </c>
      <c r="B644" s="368" t="s">
        <v>251</v>
      </c>
      <c r="C644" s="370">
        <v>3206</v>
      </c>
      <c r="D644" s="370"/>
      <c r="E644" s="371"/>
      <c r="F644" s="371"/>
      <c r="G644" s="362">
        <f t="shared" si="1638"/>
        <v>3432700.53</v>
      </c>
      <c r="H644" s="356">
        <f t="shared" si="1643"/>
        <v>0</v>
      </c>
      <c r="I644" s="365">
        <v>0</v>
      </c>
      <c r="J644" s="365">
        <v>0</v>
      </c>
      <c r="K644" s="365">
        <v>0</v>
      </c>
      <c r="L644" s="365">
        <v>0</v>
      </c>
      <c r="M644" s="365">
        <v>0</v>
      </c>
      <c r="N644" s="356">
        <v>0</v>
      </c>
      <c r="O644" s="356">
        <v>0</v>
      </c>
      <c r="P644" s="356">
        <v>0</v>
      </c>
      <c r="Q644" s="356">
        <v>0</v>
      </c>
      <c r="R644" s="356">
        <v>0</v>
      </c>
      <c r="S644" s="356">
        <v>0</v>
      </c>
      <c r="T644" s="366">
        <v>0</v>
      </c>
      <c r="U644" s="356">
        <v>0</v>
      </c>
      <c r="V644" s="371" t="s">
        <v>112</v>
      </c>
      <c r="W644" s="177">
        <v>850</v>
      </c>
      <c r="X644" s="356">
        <f t="shared" si="1644"/>
        <v>3278229</v>
      </c>
      <c r="Y644" s="177">
        <v>0</v>
      </c>
      <c r="Z644" s="177">
        <v>0</v>
      </c>
      <c r="AA644" s="177">
        <v>0</v>
      </c>
      <c r="AB644" s="177">
        <v>0</v>
      </c>
      <c r="AC644" s="177">
        <v>0</v>
      </c>
      <c r="AD644" s="177">
        <v>0</v>
      </c>
      <c r="AE644" s="177">
        <v>0</v>
      </c>
      <c r="AF644" s="177">
        <v>0</v>
      </c>
      <c r="AG644" s="177">
        <v>0</v>
      </c>
      <c r="AH644" s="177">
        <v>0</v>
      </c>
      <c r="AI644" s="177">
        <v>0</v>
      </c>
      <c r="AJ644" s="177">
        <f t="shared" si="1645"/>
        <v>102981.02</v>
      </c>
      <c r="AK644" s="177">
        <f t="shared" si="1646"/>
        <v>51490.51</v>
      </c>
      <c r="AL644" s="177">
        <v>0</v>
      </c>
      <c r="AN644" s="148" t="e">
        <f>I644/#REF!</f>
        <v>#REF!</v>
      </c>
      <c r="AO644" s="148" t="e">
        <f t="shared" si="1607"/>
        <v>#DIV/0!</v>
      </c>
      <c r="AP644" s="148" t="e">
        <f t="shared" si="1608"/>
        <v>#DIV/0!</v>
      </c>
      <c r="AQ644" s="148" t="e">
        <f t="shared" si="1609"/>
        <v>#DIV/0!</v>
      </c>
      <c r="AR644" s="148" t="e">
        <f t="shared" si="1610"/>
        <v>#DIV/0!</v>
      </c>
      <c r="AS644" s="148" t="e">
        <f t="shared" si="1611"/>
        <v>#DIV/0!</v>
      </c>
      <c r="AT644" s="148" t="e">
        <f t="shared" si="1612"/>
        <v>#DIV/0!</v>
      </c>
      <c r="AU644" s="148">
        <f t="shared" si="1613"/>
        <v>3856.74</v>
      </c>
      <c r="AV644" s="148" t="e">
        <f t="shared" si="1614"/>
        <v>#DIV/0!</v>
      </c>
      <c r="AW644" s="148" t="e">
        <f t="shared" si="1615"/>
        <v>#DIV/0!</v>
      </c>
      <c r="AX644" s="148" t="e">
        <f t="shared" si="1616"/>
        <v>#DIV/0!</v>
      </c>
      <c r="AY644" s="148" t="e">
        <f>AI644/#REF!</f>
        <v>#REF!</v>
      </c>
      <c r="AZ644" s="148">
        <v>766.59</v>
      </c>
      <c r="BA644" s="148">
        <v>2173.62</v>
      </c>
      <c r="BB644" s="148">
        <v>891.36</v>
      </c>
      <c r="BC644" s="148">
        <v>860.72</v>
      </c>
      <c r="BD644" s="148">
        <v>1699.83</v>
      </c>
      <c r="BE644" s="148">
        <v>1134.04</v>
      </c>
      <c r="BF644" s="148">
        <v>2338035</v>
      </c>
      <c r="BG644" s="148">
        <f t="shared" si="1635"/>
        <v>4644</v>
      </c>
      <c r="BH644" s="148">
        <v>9186</v>
      </c>
      <c r="BI644" s="148">
        <v>3559.09</v>
      </c>
      <c r="BJ644" s="148">
        <v>6295.55</v>
      </c>
      <c r="BK644" s="148">
        <f t="shared" si="1636"/>
        <v>934101.09</v>
      </c>
      <c r="BL644" s="149" t="e">
        <f t="shared" si="1617"/>
        <v>#REF!</v>
      </c>
      <c r="BM644" s="149" t="e">
        <f t="shared" si="1618"/>
        <v>#DIV/0!</v>
      </c>
      <c r="BN644" s="149" t="e">
        <f t="shared" si="1619"/>
        <v>#DIV/0!</v>
      </c>
      <c r="BO644" s="149" t="e">
        <f t="shared" si="1620"/>
        <v>#DIV/0!</v>
      </c>
      <c r="BP644" s="149" t="e">
        <f t="shared" si="1621"/>
        <v>#DIV/0!</v>
      </c>
      <c r="BQ644" s="149" t="e">
        <f t="shared" si="1622"/>
        <v>#DIV/0!</v>
      </c>
      <c r="BR644" s="149" t="e">
        <f t="shared" si="1623"/>
        <v>#DIV/0!</v>
      </c>
      <c r="BS644" s="149" t="str">
        <f t="shared" si="1624"/>
        <v xml:space="preserve"> </v>
      </c>
      <c r="BT644" s="149" t="e">
        <f t="shared" si="1625"/>
        <v>#DIV/0!</v>
      </c>
      <c r="BU644" s="149" t="e">
        <f t="shared" si="1626"/>
        <v>#DIV/0!</v>
      </c>
      <c r="BV644" s="149" t="e">
        <f t="shared" si="1627"/>
        <v>#DIV/0!</v>
      </c>
      <c r="BW644" s="149" t="e">
        <f t="shared" si="1628"/>
        <v>#REF!</v>
      </c>
      <c r="BY644" s="150">
        <f t="shared" si="1629"/>
        <v>3.0000001194394903</v>
      </c>
      <c r="BZ644" s="151">
        <f t="shared" si="1630"/>
        <v>1.5000000597197451</v>
      </c>
      <c r="CA644" s="152">
        <f t="shared" si="1631"/>
        <v>4038.4712117647055</v>
      </c>
      <c r="CB644" s="148">
        <f t="shared" si="1637"/>
        <v>4852.9799999999996</v>
      </c>
      <c r="CC644" s="153" t="str">
        <f t="shared" si="1632"/>
        <v xml:space="preserve"> </v>
      </c>
    </row>
    <row r="645" spans="1:82" s="147" customFormat="1" ht="12" customHeight="1">
      <c r="A645" s="360">
        <v>13</v>
      </c>
      <c r="B645" s="368" t="s">
        <v>254</v>
      </c>
      <c r="C645" s="370">
        <v>2455.5</v>
      </c>
      <c r="D645" s="370"/>
      <c r="E645" s="371"/>
      <c r="F645" s="371"/>
      <c r="G645" s="362">
        <f t="shared" si="1638"/>
        <v>5067163.04</v>
      </c>
      <c r="H645" s="356">
        <f t="shared" si="1643"/>
        <v>0</v>
      </c>
      <c r="I645" s="365">
        <v>0</v>
      </c>
      <c r="J645" s="365">
        <v>0</v>
      </c>
      <c r="K645" s="365">
        <v>0</v>
      </c>
      <c r="L645" s="365">
        <v>0</v>
      </c>
      <c r="M645" s="365">
        <v>0</v>
      </c>
      <c r="N645" s="356">
        <v>0</v>
      </c>
      <c r="O645" s="356">
        <v>0</v>
      </c>
      <c r="P645" s="356">
        <v>0</v>
      </c>
      <c r="Q645" s="356">
        <v>0</v>
      </c>
      <c r="R645" s="356">
        <v>0</v>
      </c>
      <c r="S645" s="356">
        <v>0</v>
      </c>
      <c r="T645" s="366">
        <v>0</v>
      </c>
      <c r="U645" s="356">
        <v>0</v>
      </c>
      <c r="V645" s="371" t="s">
        <v>111</v>
      </c>
      <c r="W645" s="177">
        <v>1245</v>
      </c>
      <c r="X645" s="356">
        <f t="shared" si="1644"/>
        <v>4839140.7</v>
      </c>
      <c r="Y645" s="177">
        <v>0</v>
      </c>
      <c r="Z645" s="177">
        <v>0</v>
      </c>
      <c r="AA645" s="177">
        <v>0</v>
      </c>
      <c r="AB645" s="177">
        <v>0</v>
      </c>
      <c r="AC645" s="177">
        <v>0</v>
      </c>
      <c r="AD645" s="177">
        <v>0</v>
      </c>
      <c r="AE645" s="177">
        <v>0</v>
      </c>
      <c r="AF645" s="177">
        <v>0</v>
      </c>
      <c r="AG645" s="177">
        <v>0</v>
      </c>
      <c r="AH645" s="177">
        <v>0</v>
      </c>
      <c r="AI645" s="177">
        <v>0</v>
      </c>
      <c r="AJ645" s="177">
        <f t="shared" si="1645"/>
        <v>152014.89000000001</v>
      </c>
      <c r="AK645" s="177">
        <f t="shared" si="1646"/>
        <v>76007.45</v>
      </c>
      <c r="AL645" s="177">
        <v>0</v>
      </c>
      <c r="AN645" s="148" t="e">
        <f>I645/#REF!</f>
        <v>#REF!</v>
      </c>
      <c r="AO645" s="148" t="e">
        <f t="shared" si="1607"/>
        <v>#DIV/0!</v>
      </c>
      <c r="AP645" s="148" t="e">
        <f t="shared" si="1608"/>
        <v>#DIV/0!</v>
      </c>
      <c r="AQ645" s="148" t="e">
        <f t="shared" si="1609"/>
        <v>#DIV/0!</v>
      </c>
      <c r="AR645" s="148" t="e">
        <f t="shared" si="1610"/>
        <v>#DIV/0!</v>
      </c>
      <c r="AS645" s="148" t="e">
        <f t="shared" si="1611"/>
        <v>#DIV/0!</v>
      </c>
      <c r="AT645" s="148" t="e">
        <f t="shared" si="1612"/>
        <v>#DIV/0!</v>
      </c>
      <c r="AU645" s="148">
        <f t="shared" si="1613"/>
        <v>3886.86</v>
      </c>
      <c r="AV645" s="148" t="e">
        <f t="shared" si="1614"/>
        <v>#DIV/0!</v>
      </c>
      <c r="AW645" s="148" t="e">
        <f t="shared" si="1615"/>
        <v>#DIV/0!</v>
      </c>
      <c r="AX645" s="148" t="e">
        <f t="shared" si="1616"/>
        <v>#DIV/0!</v>
      </c>
      <c r="AY645" s="148" t="e">
        <f>AI645/#REF!</f>
        <v>#REF!</v>
      </c>
      <c r="AZ645" s="148">
        <v>766.59</v>
      </c>
      <c r="BA645" s="148">
        <v>2173.62</v>
      </c>
      <c r="BB645" s="148">
        <v>891.36</v>
      </c>
      <c r="BC645" s="148">
        <v>860.72</v>
      </c>
      <c r="BD645" s="148">
        <v>1699.83</v>
      </c>
      <c r="BE645" s="148">
        <v>1134.04</v>
      </c>
      <c r="BF645" s="148">
        <v>2338035</v>
      </c>
      <c r="BG645" s="148">
        <f t="shared" si="1635"/>
        <v>4837.9799999999996</v>
      </c>
      <c r="BH645" s="148">
        <v>9186</v>
      </c>
      <c r="BI645" s="148">
        <v>3559.09</v>
      </c>
      <c r="BJ645" s="148">
        <v>6295.55</v>
      </c>
      <c r="BK645" s="148">
        <f t="shared" si="1636"/>
        <v>934101.09</v>
      </c>
      <c r="BL645" s="149" t="e">
        <f t="shared" si="1617"/>
        <v>#REF!</v>
      </c>
      <c r="BM645" s="149" t="e">
        <f t="shared" si="1618"/>
        <v>#DIV/0!</v>
      </c>
      <c r="BN645" s="149" t="e">
        <f t="shared" si="1619"/>
        <v>#DIV/0!</v>
      </c>
      <c r="BO645" s="149" t="e">
        <f t="shared" si="1620"/>
        <v>#DIV/0!</v>
      </c>
      <c r="BP645" s="149" t="e">
        <f t="shared" si="1621"/>
        <v>#DIV/0!</v>
      </c>
      <c r="BQ645" s="149" t="e">
        <f t="shared" si="1622"/>
        <v>#DIV/0!</v>
      </c>
      <c r="BR645" s="149" t="e">
        <f t="shared" si="1623"/>
        <v>#DIV/0!</v>
      </c>
      <c r="BS645" s="149" t="str">
        <f t="shared" si="1624"/>
        <v xml:space="preserve"> </v>
      </c>
      <c r="BT645" s="149" t="e">
        <f t="shared" si="1625"/>
        <v>#DIV/0!</v>
      </c>
      <c r="BU645" s="149" t="e">
        <f t="shared" si="1626"/>
        <v>#DIV/0!</v>
      </c>
      <c r="BV645" s="149" t="e">
        <f t="shared" si="1627"/>
        <v>#DIV/0!</v>
      </c>
      <c r="BW645" s="149" t="e">
        <f t="shared" si="1628"/>
        <v>#REF!</v>
      </c>
      <c r="BY645" s="150">
        <f t="shared" si="1629"/>
        <v>2.9999999763181098</v>
      </c>
      <c r="BZ645" s="151">
        <f t="shared" si="1630"/>
        <v>1.5000000868335983</v>
      </c>
      <c r="CA645" s="152">
        <f t="shared" si="1631"/>
        <v>4070.0104738955824</v>
      </c>
      <c r="CB645" s="148">
        <f t="shared" si="1637"/>
        <v>5055.6899999999996</v>
      </c>
      <c r="CC645" s="153" t="str">
        <f t="shared" si="1632"/>
        <v xml:space="preserve"> </v>
      </c>
    </row>
    <row r="646" spans="1:82" s="147" customFormat="1" ht="12" customHeight="1">
      <c r="A646" s="360">
        <v>14</v>
      </c>
      <c r="B646" s="368" t="s">
        <v>252</v>
      </c>
      <c r="C646" s="370">
        <v>2443.9</v>
      </c>
      <c r="D646" s="370"/>
      <c r="E646" s="371"/>
      <c r="F646" s="371"/>
      <c r="G646" s="362">
        <f t="shared" si="1638"/>
        <v>1587304.08</v>
      </c>
      <c r="H646" s="356">
        <f t="shared" si="1643"/>
        <v>0</v>
      </c>
      <c r="I646" s="365">
        <v>0</v>
      </c>
      <c r="J646" s="365">
        <v>0</v>
      </c>
      <c r="K646" s="365">
        <v>0</v>
      </c>
      <c r="L646" s="365">
        <v>0</v>
      </c>
      <c r="M646" s="365">
        <v>0</v>
      </c>
      <c r="N646" s="356">
        <v>0</v>
      </c>
      <c r="O646" s="356">
        <v>0</v>
      </c>
      <c r="P646" s="356">
        <v>0</v>
      </c>
      <c r="Q646" s="356">
        <v>0</v>
      </c>
      <c r="R646" s="356">
        <v>0</v>
      </c>
      <c r="S646" s="356">
        <v>0</v>
      </c>
      <c r="T646" s="366">
        <v>0</v>
      </c>
      <c r="U646" s="356">
        <v>0</v>
      </c>
      <c r="V646" s="371" t="s">
        <v>111</v>
      </c>
      <c r="W646" s="177">
        <v>390</v>
      </c>
      <c r="X646" s="356">
        <f t="shared" si="1644"/>
        <v>1515875.4</v>
      </c>
      <c r="Y646" s="177">
        <v>0</v>
      </c>
      <c r="Z646" s="177">
        <v>0</v>
      </c>
      <c r="AA646" s="177">
        <v>0</v>
      </c>
      <c r="AB646" s="177">
        <v>0</v>
      </c>
      <c r="AC646" s="177">
        <v>0</v>
      </c>
      <c r="AD646" s="177">
        <v>0</v>
      </c>
      <c r="AE646" s="177">
        <v>0</v>
      </c>
      <c r="AF646" s="177">
        <v>0</v>
      </c>
      <c r="AG646" s="177">
        <v>0</v>
      </c>
      <c r="AH646" s="177">
        <v>0</v>
      </c>
      <c r="AI646" s="177">
        <v>0</v>
      </c>
      <c r="AJ646" s="177">
        <f t="shared" si="1645"/>
        <v>47619.12</v>
      </c>
      <c r="AK646" s="177">
        <f t="shared" si="1646"/>
        <v>23809.56</v>
      </c>
      <c r="AL646" s="177">
        <v>0</v>
      </c>
      <c r="AN646" s="148" t="e">
        <f>I646/#REF!</f>
        <v>#REF!</v>
      </c>
      <c r="AO646" s="148" t="e">
        <f t="shared" si="1607"/>
        <v>#DIV/0!</v>
      </c>
      <c r="AP646" s="148" t="e">
        <f t="shared" si="1608"/>
        <v>#DIV/0!</v>
      </c>
      <c r="AQ646" s="148" t="e">
        <f t="shared" si="1609"/>
        <v>#DIV/0!</v>
      </c>
      <c r="AR646" s="148" t="e">
        <f t="shared" si="1610"/>
        <v>#DIV/0!</v>
      </c>
      <c r="AS646" s="148" t="e">
        <f t="shared" si="1611"/>
        <v>#DIV/0!</v>
      </c>
      <c r="AT646" s="148" t="e">
        <f t="shared" si="1612"/>
        <v>#DIV/0!</v>
      </c>
      <c r="AU646" s="148">
        <f t="shared" si="1613"/>
        <v>3886.8599999999997</v>
      </c>
      <c r="AV646" s="148" t="e">
        <f t="shared" si="1614"/>
        <v>#DIV/0!</v>
      </c>
      <c r="AW646" s="148" t="e">
        <f t="shared" si="1615"/>
        <v>#DIV/0!</v>
      </c>
      <c r="AX646" s="148" t="e">
        <f t="shared" si="1616"/>
        <v>#DIV/0!</v>
      </c>
      <c r="AY646" s="148" t="e">
        <f>AI646/#REF!</f>
        <v>#REF!</v>
      </c>
      <c r="AZ646" s="148">
        <v>766.59</v>
      </c>
      <c r="BA646" s="148">
        <v>2173.62</v>
      </c>
      <c r="BB646" s="148">
        <v>891.36</v>
      </c>
      <c r="BC646" s="148">
        <v>860.72</v>
      </c>
      <c r="BD646" s="148">
        <v>1699.83</v>
      </c>
      <c r="BE646" s="148">
        <v>1134.04</v>
      </c>
      <c r="BF646" s="148">
        <v>2338035</v>
      </c>
      <c r="BG646" s="148">
        <f t="shared" si="1635"/>
        <v>4837.9799999999996</v>
      </c>
      <c r="BH646" s="148">
        <v>9186</v>
      </c>
      <c r="BI646" s="148">
        <v>3559.09</v>
      </c>
      <c r="BJ646" s="148">
        <v>6295.55</v>
      </c>
      <c r="BK646" s="148">
        <f t="shared" si="1636"/>
        <v>934101.09</v>
      </c>
      <c r="BL646" s="149" t="e">
        <f t="shared" si="1617"/>
        <v>#REF!</v>
      </c>
      <c r="BM646" s="149" t="e">
        <f t="shared" si="1618"/>
        <v>#DIV/0!</v>
      </c>
      <c r="BN646" s="149" t="e">
        <f t="shared" si="1619"/>
        <v>#DIV/0!</v>
      </c>
      <c r="BO646" s="149" t="e">
        <f t="shared" si="1620"/>
        <v>#DIV/0!</v>
      </c>
      <c r="BP646" s="149" t="e">
        <f t="shared" si="1621"/>
        <v>#DIV/0!</v>
      </c>
      <c r="BQ646" s="149" t="e">
        <f t="shared" si="1622"/>
        <v>#DIV/0!</v>
      </c>
      <c r="BR646" s="149" t="e">
        <f t="shared" si="1623"/>
        <v>#DIV/0!</v>
      </c>
      <c r="BS646" s="149" t="str">
        <f t="shared" si="1624"/>
        <v xml:space="preserve"> </v>
      </c>
      <c r="BT646" s="149" t="e">
        <f t="shared" si="1625"/>
        <v>#DIV/0!</v>
      </c>
      <c r="BU646" s="149" t="e">
        <f t="shared" si="1626"/>
        <v>#DIV/0!</v>
      </c>
      <c r="BV646" s="149" t="e">
        <f t="shared" si="1627"/>
        <v>#DIV/0!</v>
      </c>
      <c r="BW646" s="149" t="e">
        <f t="shared" si="1628"/>
        <v>#REF!</v>
      </c>
      <c r="BY646" s="150">
        <f t="shared" si="1629"/>
        <v>2.9999998488002375</v>
      </c>
      <c r="BZ646" s="151">
        <f t="shared" si="1630"/>
        <v>1.4999999244001188</v>
      </c>
      <c r="CA646" s="152">
        <f t="shared" si="1631"/>
        <v>4070.0104615384616</v>
      </c>
      <c r="CB646" s="148">
        <f t="shared" si="1637"/>
        <v>5055.6899999999996</v>
      </c>
      <c r="CC646" s="153" t="str">
        <f t="shared" si="1632"/>
        <v xml:space="preserve"> </v>
      </c>
    </row>
    <row r="647" spans="1:82" s="147" customFormat="1" ht="12" customHeight="1">
      <c r="A647" s="360">
        <v>15</v>
      </c>
      <c r="B647" s="368" t="s">
        <v>253</v>
      </c>
      <c r="C647" s="370">
        <v>3555.3</v>
      </c>
      <c r="D647" s="370"/>
      <c r="E647" s="371"/>
      <c r="F647" s="371"/>
      <c r="G647" s="362">
        <f t="shared" si="1638"/>
        <v>1465203.77</v>
      </c>
      <c r="H647" s="356">
        <f t="shared" si="1643"/>
        <v>0</v>
      </c>
      <c r="I647" s="365">
        <v>0</v>
      </c>
      <c r="J647" s="365">
        <v>0</v>
      </c>
      <c r="K647" s="365">
        <v>0</v>
      </c>
      <c r="L647" s="365">
        <v>0</v>
      </c>
      <c r="M647" s="365">
        <v>0</v>
      </c>
      <c r="N647" s="356">
        <v>0</v>
      </c>
      <c r="O647" s="356">
        <v>0</v>
      </c>
      <c r="P647" s="356">
        <v>0</v>
      </c>
      <c r="Q647" s="356">
        <v>0</v>
      </c>
      <c r="R647" s="356">
        <v>0</v>
      </c>
      <c r="S647" s="356">
        <v>0</v>
      </c>
      <c r="T647" s="366">
        <v>0</v>
      </c>
      <c r="U647" s="356">
        <v>0</v>
      </c>
      <c r="V647" s="371" t="s">
        <v>111</v>
      </c>
      <c r="W647" s="177">
        <v>360</v>
      </c>
      <c r="X647" s="356">
        <f t="shared" si="1644"/>
        <v>1399269.6</v>
      </c>
      <c r="Y647" s="177">
        <v>0</v>
      </c>
      <c r="Z647" s="177">
        <v>0</v>
      </c>
      <c r="AA647" s="177">
        <v>0</v>
      </c>
      <c r="AB647" s="177">
        <v>0</v>
      </c>
      <c r="AC647" s="177">
        <v>0</v>
      </c>
      <c r="AD647" s="177">
        <v>0</v>
      </c>
      <c r="AE647" s="177">
        <v>0</v>
      </c>
      <c r="AF647" s="177">
        <v>0</v>
      </c>
      <c r="AG647" s="177">
        <v>0</v>
      </c>
      <c r="AH647" s="177">
        <v>0</v>
      </c>
      <c r="AI647" s="177">
        <v>0</v>
      </c>
      <c r="AJ647" s="177">
        <f t="shared" si="1645"/>
        <v>43956.11</v>
      </c>
      <c r="AK647" s="177">
        <f t="shared" si="1646"/>
        <v>21978.06</v>
      </c>
      <c r="AL647" s="177">
        <v>0</v>
      </c>
      <c r="AN647" s="148" t="e">
        <f>I647/#REF!</f>
        <v>#REF!</v>
      </c>
      <c r="AO647" s="148" t="e">
        <f t="shared" si="1607"/>
        <v>#DIV/0!</v>
      </c>
      <c r="AP647" s="148" t="e">
        <f t="shared" si="1608"/>
        <v>#DIV/0!</v>
      </c>
      <c r="AQ647" s="148" t="e">
        <f t="shared" si="1609"/>
        <v>#DIV/0!</v>
      </c>
      <c r="AR647" s="148" t="e">
        <f t="shared" si="1610"/>
        <v>#DIV/0!</v>
      </c>
      <c r="AS647" s="148" t="e">
        <f t="shared" si="1611"/>
        <v>#DIV/0!</v>
      </c>
      <c r="AT647" s="148" t="e">
        <f t="shared" si="1612"/>
        <v>#DIV/0!</v>
      </c>
      <c r="AU647" s="148">
        <f t="shared" si="1613"/>
        <v>3886.86</v>
      </c>
      <c r="AV647" s="148" t="e">
        <f t="shared" si="1614"/>
        <v>#DIV/0!</v>
      </c>
      <c r="AW647" s="148" t="e">
        <f t="shared" si="1615"/>
        <v>#DIV/0!</v>
      </c>
      <c r="AX647" s="148" t="e">
        <f t="shared" si="1616"/>
        <v>#DIV/0!</v>
      </c>
      <c r="AY647" s="148" t="e">
        <f>AI647/#REF!</f>
        <v>#REF!</v>
      </c>
      <c r="AZ647" s="148">
        <v>766.59</v>
      </c>
      <c r="BA647" s="148">
        <v>2173.62</v>
      </c>
      <c r="BB647" s="148">
        <v>891.36</v>
      </c>
      <c r="BC647" s="148">
        <v>860.72</v>
      </c>
      <c r="BD647" s="148">
        <v>1699.83</v>
      </c>
      <c r="BE647" s="148">
        <v>1134.04</v>
      </c>
      <c r="BF647" s="148">
        <v>2338035</v>
      </c>
      <c r="BG647" s="148">
        <f t="shared" si="1635"/>
        <v>4837.9799999999996</v>
      </c>
      <c r="BH647" s="148">
        <v>9186</v>
      </c>
      <c r="BI647" s="148">
        <v>3559.09</v>
      </c>
      <c r="BJ647" s="148">
        <v>6295.55</v>
      </c>
      <c r="BK647" s="148">
        <f t="shared" si="1636"/>
        <v>934101.09</v>
      </c>
      <c r="BL647" s="149" t="e">
        <f t="shared" si="1617"/>
        <v>#REF!</v>
      </c>
      <c r="BM647" s="149" t="e">
        <f t="shared" si="1618"/>
        <v>#DIV/0!</v>
      </c>
      <c r="BN647" s="149" t="e">
        <f t="shared" si="1619"/>
        <v>#DIV/0!</v>
      </c>
      <c r="BO647" s="149" t="e">
        <f t="shared" si="1620"/>
        <v>#DIV/0!</v>
      </c>
      <c r="BP647" s="149" t="e">
        <f t="shared" si="1621"/>
        <v>#DIV/0!</v>
      </c>
      <c r="BQ647" s="149" t="e">
        <f t="shared" si="1622"/>
        <v>#DIV/0!</v>
      </c>
      <c r="BR647" s="149" t="e">
        <f t="shared" si="1623"/>
        <v>#DIV/0!</v>
      </c>
      <c r="BS647" s="149" t="str">
        <f t="shared" si="1624"/>
        <v xml:space="preserve"> </v>
      </c>
      <c r="BT647" s="149" t="e">
        <f t="shared" si="1625"/>
        <v>#DIV/0!</v>
      </c>
      <c r="BU647" s="149" t="e">
        <f t="shared" si="1626"/>
        <v>#DIV/0!</v>
      </c>
      <c r="BV647" s="149" t="e">
        <f t="shared" si="1627"/>
        <v>#DIV/0!</v>
      </c>
      <c r="BW647" s="149" t="e">
        <f t="shared" si="1628"/>
        <v>#REF!</v>
      </c>
      <c r="BY647" s="150">
        <f t="shared" si="1629"/>
        <v>2.9999997884253329</v>
      </c>
      <c r="BZ647" s="151">
        <f t="shared" si="1630"/>
        <v>1.5000002354621296</v>
      </c>
      <c r="CA647" s="152">
        <f t="shared" si="1631"/>
        <v>4070.0104722222222</v>
      </c>
      <c r="CB647" s="148">
        <f t="shared" si="1637"/>
        <v>5055.6899999999996</v>
      </c>
      <c r="CC647" s="153" t="str">
        <f t="shared" si="1632"/>
        <v xml:space="preserve"> </v>
      </c>
    </row>
    <row r="648" spans="1:82" s="147" customFormat="1" ht="12" customHeight="1">
      <c r="A648" s="360">
        <v>16</v>
      </c>
      <c r="B648" s="368" t="s">
        <v>312</v>
      </c>
      <c r="C648" s="370">
        <v>3588</v>
      </c>
      <c r="D648" s="370"/>
      <c r="E648" s="371"/>
      <c r="F648" s="371"/>
      <c r="G648" s="362">
        <f t="shared" si="1638"/>
        <v>1953605.03</v>
      </c>
      <c r="H648" s="356">
        <f t="shared" si="1643"/>
        <v>0</v>
      </c>
      <c r="I648" s="365">
        <v>0</v>
      </c>
      <c r="J648" s="365">
        <v>0</v>
      </c>
      <c r="K648" s="365">
        <v>0</v>
      </c>
      <c r="L648" s="365">
        <v>0</v>
      </c>
      <c r="M648" s="365">
        <v>0</v>
      </c>
      <c r="N648" s="356">
        <v>0</v>
      </c>
      <c r="O648" s="356">
        <v>0</v>
      </c>
      <c r="P648" s="356">
        <v>0</v>
      </c>
      <c r="Q648" s="356">
        <v>0</v>
      </c>
      <c r="R648" s="356">
        <v>0</v>
      </c>
      <c r="S648" s="356">
        <v>0</v>
      </c>
      <c r="T648" s="366">
        <v>0</v>
      </c>
      <c r="U648" s="356">
        <v>0</v>
      </c>
      <c r="V648" s="371" t="s">
        <v>111</v>
      </c>
      <c r="W648" s="177">
        <v>480</v>
      </c>
      <c r="X648" s="356">
        <f t="shared" si="1644"/>
        <v>1865692.8</v>
      </c>
      <c r="Y648" s="177">
        <v>0</v>
      </c>
      <c r="Z648" s="177">
        <v>0</v>
      </c>
      <c r="AA648" s="177">
        <v>0</v>
      </c>
      <c r="AB648" s="177">
        <v>0</v>
      </c>
      <c r="AC648" s="177">
        <v>0</v>
      </c>
      <c r="AD648" s="177">
        <v>0</v>
      </c>
      <c r="AE648" s="177">
        <v>0</v>
      </c>
      <c r="AF648" s="177">
        <v>0</v>
      </c>
      <c r="AG648" s="177">
        <v>0</v>
      </c>
      <c r="AH648" s="177">
        <v>0</v>
      </c>
      <c r="AI648" s="177">
        <v>0</v>
      </c>
      <c r="AJ648" s="177">
        <f t="shared" si="1645"/>
        <v>58608.15</v>
      </c>
      <c r="AK648" s="177">
        <f t="shared" si="1646"/>
        <v>29304.080000000002</v>
      </c>
      <c r="AL648" s="177">
        <v>0</v>
      </c>
      <c r="AN648" s="148" t="e">
        <f>I648/#REF!</f>
        <v>#REF!</v>
      </c>
      <c r="AO648" s="148" t="e">
        <f t="shared" si="1607"/>
        <v>#DIV/0!</v>
      </c>
      <c r="AP648" s="148" t="e">
        <f t="shared" si="1608"/>
        <v>#DIV/0!</v>
      </c>
      <c r="AQ648" s="148" t="e">
        <f t="shared" si="1609"/>
        <v>#DIV/0!</v>
      </c>
      <c r="AR648" s="148" t="e">
        <f t="shared" si="1610"/>
        <v>#DIV/0!</v>
      </c>
      <c r="AS648" s="148" t="e">
        <f t="shared" si="1611"/>
        <v>#DIV/0!</v>
      </c>
      <c r="AT648" s="148" t="e">
        <f t="shared" si="1612"/>
        <v>#DIV/0!</v>
      </c>
      <c r="AU648" s="148">
        <f t="shared" si="1613"/>
        <v>3886.86</v>
      </c>
      <c r="AV648" s="148" t="e">
        <f t="shared" si="1614"/>
        <v>#DIV/0!</v>
      </c>
      <c r="AW648" s="148" t="e">
        <f t="shared" si="1615"/>
        <v>#DIV/0!</v>
      </c>
      <c r="AX648" s="148" t="e">
        <f t="shared" si="1616"/>
        <v>#DIV/0!</v>
      </c>
      <c r="AY648" s="148" t="e">
        <f>AI648/#REF!</f>
        <v>#REF!</v>
      </c>
      <c r="AZ648" s="148">
        <v>766.59</v>
      </c>
      <c r="BA648" s="148">
        <v>2173.62</v>
      </c>
      <c r="BB648" s="148">
        <v>891.36</v>
      </c>
      <c r="BC648" s="148">
        <v>860.72</v>
      </c>
      <c r="BD648" s="148">
        <v>1699.83</v>
      </c>
      <c r="BE648" s="148">
        <v>1134.04</v>
      </c>
      <c r="BF648" s="148">
        <v>2338035</v>
      </c>
      <c r="BG648" s="148">
        <f t="shared" si="1635"/>
        <v>4837.9799999999996</v>
      </c>
      <c r="BH648" s="148">
        <v>9186</v>
      </c>
      <c r="BI648" s="148">
        <v>3559.09</v>
      </c>
      <c r="BJ648" s="148">
        <v>6295.55</v>
      </c>
      <c r="BK648" s="148">
        <f t="shared" si="1636"/>
        <v>934101.09</v>
      </c>
      <c r="BL648" s="149" t="e">
        <f t="shared" si="1617"/>
        <v>#REF!</v>
      </c>
      <c r="BM648" s="149" t="e">
        <f t="shared" si="1618"/>
        <v>#DIV/0!</v>
      </c>
      <c r="BN648" s="149" t="e">
        <f t="shared" si="1619"/>
        <v>#DIV/0!</v>
      </c>
      <c r="BO648" s="149" t="e">
        <f t="shared" si="1620"/>
        <v>#DIV/0!</v>
      </c>
      <c r="BP648" s="149" t="e">
        <f t="shared" si="1621"/>
        <v>#DIV/0!</v>
      </c>
      <c r="BQ648" s="149" t="e">
        <f t="shared" si="1622"/>
        <v>#DIV/0!</v>
      </c>
      <c r="BR648" s="149" t="e">
        <f t="shared" si="1623"/>
        <v>#DIV/0!</v>
      </c>
      <c r="BS648" s="149" t="str">
        <f t="shared" si="1624"/>
        <v xml:space="preserve"> </v>
      </c>
      <c r="BT648" s="149" t="e">
        <f t="shared" si="1625"/>
        <v>#DIV/0!</v>
      </c>
      <c r="BU648" s="149" t="e">
        <f t="shared" si="1626"/>
        <v>#DIV/0!</v>
      </c>
      <c r="BV648" s="149" t="e">
        <f t="shared" si="1627"/>
        <v>#DIV/0!</v>
      </c>
      <c r="BW648" s="149" t="e">
        <f t="shared" si="1628"/>
        <v>#REF!</v>
      </c>
      <c r="BY648" s="150">
        <f t="shared" si="1629"/>
        <v>2.9999999539313227</v>
      </c>
      <c r="BZ648" s="151">
        <f t="shared" si="1630"/>
        <v>1.5000002329027584</v>
      </c>
      <c r="CA648" s="152">
        <f t="shared" si="1631"/>
        <v>4070.0104791666668</v>
      </c>
      <c r="CB648" s="148">
        <f t="shared" si="1637"/>
        <v>5055.6899999999996</v>
      </c>
      <c r="CC648" s="153" t="str">
        <f t="shared" si="1632"/>
        <v xml:space="preserve"> </v>
      </c>
    </row>
    <row r="649" spans="1:82" s="147" customFormat="1" ht="12" customHeight="1">
      <c r="A649" s="360">
        <v>17</v>
      </c>
      <c r="B649" s="368" t="s">
        <v>255</v>
      </c>
      <c r="C649" s="370">
        <v>3569.7</v>
      </c>
      <c r="D649" s="370"/>
      <c r="E649" s="371"/>
      <c r="F649" s="371"/>
      <c r="G649" s="362">
        <f t="shared" si="1638"/>
        <v>3919420.08</v>
      </c>
      <c r="H649" s="356">
        <f t="shared" si="1643"/>
        <v>0</v>
      </c>
      <c r="I649" s="365">
        <v>0</v>
      </c>
      <c r="J649" s="365">
        <v>0</v>
      </c>
      <c r="K649" s="365">
        <v>0</v>
      </c>
      <c r="L649" s="365">
        <v>0</v>
      </c>
      <c r="M649" s="365">
        <v>0</v>
      </c>
      <c r="N649" s="356">
        <v>0</v>
      </c>
      <c r="O649" s="356">
        <v>0</v>
      </c>
      <c r="P649" s="356">
        <v>0</v>
      </c>
      <c r="Q649" s="356">
        <v>0</v>
      </c>
      <c r="R649" s="356">
        <v>0</v>
      </c>
      <c r="S649" s="356">
        <v>0</v>
      </c>
      <c r="T649" s="366">
        <v>0</v>
      </c>
      <c r="U649" s="356">
        <v>0</v>
      </c>
      <c r="V649" s="371" t="s">
        <v>111</v>
      </c>
      <c r="W649" s="177">
        <v>963</v>
      </c>
      <c r="X649" s="356">
        <f t="shared" si="1644"/>
        <v>3743046.18</v>
      </c>
      <c r="Y649" s="177">
        <v>0</v>
      </c>
      <c r="Z649" s="177">
        <v>0</v>
      </c>
      <c r="AA649" s="177">
        <v>0</v>
      </c>
      <c r="AB649" s="177">
        <v>0</v>
      </c>
      <c r="AC649" s="177">
        <v>0</v>
      </c>
      <c r="AD649" s="177">
        <v>0</v>
      </c>
      <c r="AE649" s="177">
        <v>0</v>
      </c>
      <c r="AF649" s="177">
        <v>0</v>
      </c>
      <c r="AG649" s="177">
        <v>0</v>
      </c>
      <c r="AH649" s="177">
        <v>0</v>
      </c>
      <c r="AI649" s="177">
        <v>0</v>
      </c>
      <c r="AJ649" s="177">
        <f t="shared" si="1645"/>
        <v>117582.6</v>
      </c>
      <c r="AK649" s="177">
        <f t="shared" si="1646"/>
        <v>58791.3</v>
      </c>
      <c r="AL649" s="177">
        <v>0</v>
      </c>
      <c r="AN649" s="148" t="e">
        <f>I649/#REF!</f>
        <v>#REF!</v>
      </c>
      <c r="AO649" s="148" t="e">
        <f t="shared" si="1607"/>
        <v>#DIV/0!</v>
      </c>
      <c r="AP649" s="148" t="e">
        <f t="shared" si="1608"/>
        <v>#DIV/0!</v>
      </c>
      <c r="AQ649" s="148" t="e">
        <f t="shared" si="1609"/>
        <v>#DIV/0!</v>
      </c>
      <c r="AR649" s="148" t="e">
        <f t="shared" si="1610"/>
        <v>#DIV/0!</v>
      </c>
      <c r="AS649" s="148" t="e">
        <f t="shared" si="1611"/>
        <v>#DIV/0!</v>
      </c>
      <c r="AT649" s="148" t="e">
        <f t="shared" si="1612"/>
        <v>#DIV/0!</v>
      </c>
      <c r="AU649" s="148">
        <f t="shared" si="1613"/>
        <v>3886.86</v>
      </c>
      <c r="AV649" s="148" t="e">
        <f t="shared" si="1614"/>
        <v>#DIV/0!</v>
      </c>
      <c r="AW649" s="148" t="e">
        <f t="shared" si="1615"/>
        <v>#DIV/0!</v>
      </c>
      <c r="AX649" s="148" t="e">
        <f t="shared" si="1616"/>
        <v>#DIV/0!</v>
      </c>
      <c r="AY649" s="148" t="e">
        <f>AI649/#REF!</f>
        <v>#REF!</v>
      </c>
      <c r="AZ649" s="148">
        <v>766.59</v>
      </c>
      <c r="BA649" s="148">
        <v>2173.62</v>
      </c>
      <c r="BB649" s="148">
        <v>891.36</v>
      </c>
      <c r="BC649" s="148">
        <v>860.72</v>
      </c>
      <c r="BD649" s="148">
        <v>1699.83</v>
      </c>
      <c r="BE649" s="148">
        <v>1134.04</v>
      </c>
      <c r="BF649" s="148">
        <v>2338035</v>
      </c>
      <c r="BG649" s="148">
        <f t="shared" si="1635"/>
        <v>4837.9799999999996</v>
      </c>
      <c r="BH649" s="148">
        <v>9186</v>
      </c>
      <c r="BI649" s="148">
        <v>3559.09</v>
      </c>
      <c r="BJ649" s="148">
        <v>6295.55</v>
      </c>
      <c r="BK649" s="148">
        <f t="shared" si="1636"/>
        <v>934101.09</v>
      </c>
      <c r="BL649" s="149" t="e">
        <f t="shared" si="1617"/>
        <v>#REF!</v>
      </c>
      <c r="BM649" s="149" t="e">
        <f t="shared" si="1618"/>
        <v>#DIV/0!</v>
      </c>
      <c r="BN649" s="149" t="e">
        <f t="shared" si="1619"/>
        <v>#DIV/0!</v>
      </c>
      <c r="BO649" s="149" t="e">
        <f t="shared" si="1620"/>
        <v>#DIV/0!</v>
      </c>
      <c r="BP649" s="149" t="e">
        <f t="shared" si="1621"/>
        <v>#DIV/0!</v>
      </c>
      <c r="BQ649" s="149" t="e">
        <f t="shared" si="1622"/>
        <v>#DIV/0!</v>
      </c>
      <c r="BR649" s="149" t="e">
        <f t="shared" si="1623"/>
        <v>#DIV/0!</v>
      </c>
      <c r="BS649" s="149" t="str">
        <f t="shared" si="1624"/>
        <v xml:space="preserve"> </v>
      </c>
      <c r="BT649" s="149" t="e">
        <f t="shared" si="1625"/>
        <v>#DIV/0!</v>
      </c>
      <c r="BU649" s="149" t="e">
        <f t="shared" si="1626"/>
        <v>#DIV/0!</v>
      </c>
      <c r="BV649" s="149" t="e">
        <f t="shared" si="1627"/>
        <v>#DIV/0!</v>
      </c>
      <c r="BW649" s="149" t="e">
        <f t="shared" si="1628"/>
        <v>#REF!</v>
      </c>
      <c r="BY649" s="150">
        <f t="shared" si="1629"/>
        <v>2.9999999387664515</v>
      </c>
      <c r="BZ649" s="151">
        <f t="shared" si="1630"/>
        <v>1.4999999693832258</v>
      </c>
      <c r="CA649" s="152">
        <f t="shared" si="1631"/>
        <v>4070.0104672897196</v>
      </c>
      <c r="CB649" s="148">
        <f t="shared" si="1637"/>
        <v>5055.6899999999996</v>
      </c>
      <c r="CC649" s="153" t="str">
        <f t="shared" si="1632"/>
        <v xml:space="preserve"> </v>
      </c>
      <c r="CD649" s="156">
        <f>CA649-CB649</f>
        <v>-985.67953271028</v>
      </c>
    </row>
    <row r="650" spans="1:82" s="147" customFormat="1" ht="12" customHeight="1">
      <c r="A650" s="360">
        <v>18</v>
      </c>
      <c r="B650" s="361" t="s">
        <v>197</v>
      </c>
      <c r="C650" s="370">
        <v>3545.6</v>
      </c>
      <c r="D650" s="370"/>
      <c r="E650" s="371"/>
      <c r="F650" s="371"/>
      <c r="G650" s="362">
        <f t="shared" si="1638"/>
        <v>3067622.72</v>
      </c>
      <c r="H650" s="356">
        <f t="shared" si="1643"/>
        <v>0</v>
      </c>
      <c r="I650" s="365">
        <v>0</v>
      </c>
      <c r="J650" s="365">
        <v>0</v>
      </c>
      <c r="K650" s="365">
        <v>0</v>
      </c>
      <c r="L650" s="365">
        <v>0</v>
      </c>
      <c r="M650" s="365">
        <v>0</v>
      </c>
      <c r="N650" s="356">
        <v>0</v>
      </c>
      <c r="O650" s="356">
        <v>0</v>
      </c>
      <c r="P650" s="356">
        <v>0</v>
      </c>
      <c r="Q650" s="356">
        <v>0</v>
      </c>
      <c r="R650" s="356">
        <v>0</v>
      </c>
      <c r="S650" s="356">
        <v>0</v>
      </c>
      <c r="T650" s="366">
        <v>0</v>
      </c>
      <c r="U650" s="356">
        <v>0</v>
      </c>
      <c r="V650" s="371" t="s">
        <v>112</v>
      </c>
      <c r="W650" s="177">
        <v>759.6</v>
      </c>
      <c r="X650" s="356">
        <f t="shared" si="1644"/>
        <v>2929579.7</v>
      </c>
      <c r="Y650" s="177">
        <v>0</v>
      </c>
      <c r="Z650" s="177">
        <v>0</v>
      </c>
      <c r="AA650" s="177">
        <v>0</v>
      </c>
      <c r="AB650" s="177">
        <v>0</v>
      </c>
      <c r="AC650" s="177">
        <v>0</v>
      </c>
      <c r="AD650" s="177">
        <v>0</v>
      </c>
      <c r="AE650" s="177">
        <v>0</v>
      </c>
      <c r="AF650" s="177">
        <v>0</v>
      </c>
      <c r="AG650" s="177">
        <v>0</v>
      </c>
      <c r="AH650" s="177">
        <v>0</v>
      </c>
      <c r="AI650" s="177">
        <v>0</v>
      </c>
      <c r="AJ650" s="177">
        <f t="shared" si="1645"/>
        <v>92028.68</v>
      </c>
      <c r="AK650" s="177">
        <f t="shared" si="1646"/>
        <v>46014.34</v>
      </c>
      <c r="AL650" s="177">
        <v>0</v>
      </c>
      <c r="AN650" s="148" t="e">
        <f>I650/#REF!</f>
        <v>#REF!</v>
      </c>
      <c r="AO650" s="148" t="e">
        <f t="shared" si="1607"/>
        <v>#DIV/0!</v>
      </c>
      <c r="AP650" s="148" t="e">
        <f t="shared" si="1608"/>
        <v>#DIV/0!</v>
      </c>
      <c r="AQ650" s="148" t="e">
        <f t="shared" si="1609"/>
        <v>#DIV/0!</v>
      </c>
      <c r="AR650" s="148" t="e">
        <f t="shared" si="1610"/>
        <v>#DIV/0!</v>
      </c>
      <c r="AS650" s="148" t="e">
        <f t="shared" si="1611"/>
        <v>#DIV/0!</v>
      </c>
      <c r="AT650" s="148" t="e">
        <f t="shared" si="1612"/>
        <v>#DIV/0!</v>
      </c>
      <c r="AU650" s="148">
        <f t="shared" si="1613"/>
        <v>3856.7399947340705</v>
      </c>
      <c r="AV650" s="148" t="e">
        <f t="shared" si="1614"/>
        <v>#DIV/0!</v>
      </c>
      <c r="AW650" s="148" t="e">
        <f t="shared" si="1615"/>
        <v>#DIV/0!</v>
      </c>
      <c r="AX650" s="148" t="e">
        <f t="shared" si="1616"/>
        <v>#DIV/0!</v>
      </c>
      <c r="AY650" s="148" t="e">
        <f>AI650/#REF!</f>
        <v>#REF!</v>
      </c>
      <c r="AZ650" s="148">
        <v>766.59</v>
      </c>
      <c r="BA650" s="148">
        <v>2173.62</v>
      </c>
      <c r="BB650" s="148">
        <v>891.36</v>
      </c>
      <c r="BC650" s="148">
        <v>860.72</v>
      </c>
      <c r="BD650" s="148">
        <v>1699.83</v>
      </c>
      <c r="BE650" s="148">
        <v>1134.04</v>
      </c>
      <c r="BF650" s="148">
        <v>2338035</v>
      </c>
      <c r="BG650" s="148">
        <f t="shared" si="1635"/>
        <v>4644</v>
      </c>
      <c r="BH650" s="148">
        <v>9186</v>
      </c>
      <c r="BI650" s="148">
        <v>3559.09</v>
      </c>
      <c r="BJ650" s="148">
        <v>6295.55</v>
      </c>
      <c r="BK650" s="148">
        <f t="shared" si="1636"/>
        <v>934101.09</v>
      </c>
      <c r="BL650" s="149" t="e">
        <f t="shared" si="1617"/>
        <v>#REF!</v>
      </c>
      <c r="BM650" s="149" t="e">
        <f t="shared" si="1618"/>
        <v>#DIV/0!</v>
      </c>
      <c r="BN650" s="149" t="e">
        <f t="shared" si="1619"/>
        <v>#DIV/0!</v>
      </c>
      <c r="BO650" s="149" t="e">
        <f t="shared" si="1620"/>
        <v>#DIV/0!</v>
      </c>
      <c r="BP650" s="149" t="e">
        <f t="shared" si="1621"/>
        <v>#DIV/0!</v>
      </c>
      <c r="BQ650" s="149" t="e">
        <f t="shared" si="1622"/>
        <v>#DIV/0!</v>
      </c>
      <c r="BR650" s="149" t="e">
        <f t="shared" si="1623"/>
        <v>#DIV/0!</v>
      </c>
      <c r="BS650" s="149" t="str">
        <f t="shared" si="1624"/>
        <v xml:space="preserve"> </v>
      </c>
      <c r="BT650" s="149" t="e">
        <f t="shared" si="1625"/>
        <v>#DIV/0!</v>
      </c>
      <c r="BU650" s="149" t="e">
        <f t="shared" si="1626"/>
        <v>#DIV/0!</v>
      </c>
      <c r="BV650" s="149" t="e">
        <f t="shared" si="1627"/>
        <v>#DIV/0!</v>
      </c>
      <c r="BW650" s="149" t="e">
        <f t="shared" si="1628"/>
        <v>#REF!</v>
      </c>
      <c r="BY650" s="150">
        <f t="shared" si="1629"/>
        <v>2.9999999478423471</v>
      </c>
      <c r="BZ650" s="151">
        <f t="shared" si="1630"/>
        <v>1.4999999739211736</v>
      </c>
      <c r="CA650" s="152">
        <f t="shared" si="1631"/>
        <v>4038.4711953659821</v>
      </c>
      <c r="CB650" s="148">
        <f t="shared" si="1637"/>
        <v>4852.9799999999996</v>
      </c>
      <c r="CC650" s="153" t="str">
        <f t="shared" si="1632"/>
        <v xml:space="preserve"> </v>
      </c>
    </row>
    <row r="651" spans="1:82" s="147" customFormat="1" ht="12" customHeight="1">
      <c r="A651" s="360">
        <v>19</v>
      </c>
      <c r="B651" s="361" t="s">
        <v>205</v>
      </c>
      <c r="C651" s="370">
        <v>5711</v>
      </c>
      <c r="D651" s="370"/>
      <c r="E651" s="371"/>
      <c r="F651" s="371"/>
      <c r="G651" s="362">
        <f t="shared" si="1638"/>
        <v>7140017.0899999999</v>
      </c>
      <c r="H651" s="356">
        <f t="shared" si="1643"/>
        <v>0</v>
      </c>
      <c r="I651" s="365">
        <v>0</v>
      </c>
      <c r="J651" s="365">
        <v>0</v>
      </c>
      <c r="K651" s="365">
        <v>0</v>
      </c>
      <c r="L651" s="365">
        <v>0</v>
      </c>
      <c r="M651" s="365">
        <v>0</v>
      </c>
      <c r="N651" s="356">
        <v>0</v>
      </c>
      <c r="O651" s="356">
        <v>0</v>
      </c>
      <c r="P651" s="356">
        <v>0</v>
      </c>
      <c r="Q651" s="356">
        <v>0</v>
      </c>
      <c r="R651" s="356">
        <v>0</v>
      </c>
      <c r="S651" s="356">
        <v>0</v>
      </c>
      <c r="T651" s="366">
        <v>0</v>
      </c>
      <c r="U651" s="356">
        <v>0</v>
      </c>
      <c r="V651" s="371" t="s">
        <v>112</v>
      </c>
      <c r="W651" s="177">
        <v>1768</v>
      </c>
      <c r="X651" s="356">
        <f t="shared" si="1644"/>
        <v>6818716.3200000003</v>
      </c>
      <c r="Y651" s="177">
        <v>0</v>
      </c>
      <c r="Z651" s="177">
        <v>0</v>
      </c>
      <c r="AA651" s="177">
        <v>0</v>
      </c>
      <c r="AB651" s="177">
        <v>0</v>
      </c>
      <c r="AC651" s="177">
        <v>0</v>
      </c>
      <c r="AD651" s="177">
        <v>0</v>
      </c>
      <c r="AE651" s="177">
        <v>0</v>
      </c>
      <c r="AF651" s="177">
        <v>0</v>
      </c>
      <c r="AG651" s="177">
        <v>0</v>
      </c>
      <c r="AH651" s="177">
        <v>0</v>
      </c>
      <c r="AI651" s="177">
        <v>0</v>
      </c>
      <c r="AJ651" s="177">
        <f t="shared" si="1645"/>
        <v>214200.51</v>
      </c>
      <c r="AK651" s="177">
        <f t="shared" si="1646"/>
        <v>107100.26</v>
      </c>
      <c r="AL651" s="177">
        <v>0</v>
      </c>
      <c r="AN651" s="148" t="e">
        <f>I651/#REF!</f>
        <v>#REF!</v>
      </c>
      <c r="AO651" s="148" t="e">
        <f t="shared" si="1607"/>
        <v>#DIV/0!</v>
      </c>
      <c r="AP651" s="148" t="e">
        <f t="shared" si="1608"/>
        <v>#DIV/0!</v>
      </c>
      <c r="AQ651" s="148" t="e">
        <f t="shared" si="1609"/>
        <v>#DIV/0!</v>
      </c>
      <c r="AR651" s="148" t="e">
        <f t="shared" si="1610"/>
        <v>#DIV/0!</v>
      </c>
      <c r="AS651" s="148" t="e">
        <f t="shared" si="1611"/>
        <v>#DIV/0!</v>
      </c>
      <c r="AT651" s="148" t="e">
        <f t="shared" si="1612"/>
        <v>#DIV/0!</v>
      </c>
      <c r="AU651" s="148">
        <f t="shared" si="1613"/>
        <v>3856.7400000000002</v>
      </c>
      <c r="AV651" s="148" t="e">
        <f t="shared" si="1614"/>
        <v>#DIV/0!</v>
      </c>
      <c r="AW651" s="148" t="e">
        <f t="shared" si="1615"/>
        <v>#DIV/0!</v>
      </c>
      <c r="AX651" s="148" t="e">
        <f t="shared" si="1616"/>
        <v>#DIV/0!</v>
      </c>
      <c r="AY651" s="148" t="e">
        <f>AI651/#REF!</f>
        <v>#REF!</v>
      </c>
      <c r="AZ651" s="148">
        <v>766.59</v>
      </c>
      <c r="BA651" s="148">
        <v>2173.62</v>
      </c>
      <c r="BB651" s="148">
        <v>891.36</v>
      </c>
      <c r="BC651" s="148">
        <v>860.72</v>
      </c>
      <c r="BD651" s="148">
        <v>1699.83</v>
      </c>
      <c r="BE651" s="148">
        <v>1134.04</v>
      </c>
      <c r="BF651" s="148">
        <v>2338035</v>
      </c>
      <c r="BG651" s="148">
        <f t="shared" si="1635"/>
        <v>4644</v>
      </c>
      <c r="BH651" s="148">
        <v>9186</v>
      </c>
      <c r="BI651" s="148">
        <v>3559.09</v>
      </c>
      <c r="BJ651" s="148">
        <v>6295.55</v>
      </c>
      <c r="BK651" s="148">
        <f t="shared" si="1636"/>
        <v>934101.09</v>
      </c>
      <c r="BL651" s="149" t="e">
        <f t="shared" si="1617"/>
        <v>#REF!</v>
      </c>
      <c r="BM651" s="149" t="e">
        <f t="shared" si="1618"/>
        <v>#DIV/0!</v>
      </c>
      <c r="BN651" s="149" t="e">
        <f t="shared" si="1619"/>
        <v>#DIV/0!</v>
      </c>
      <c r="BO651" s="149" t="e">
        <f t="shared" si="1620"/>
        <v>#DIV/0!</v>
      </c>
      <c r="BP651" s="149" t="e">
        <f t="shared" si="1621"/>
        <v>#DIV/0!</v>
      </c>
      <c r="BQ651" s="149" t="e">
        <f t="shared" si="1622"/>
        <v>#DIV/0!</v>
      </c>
      <c r="BR651" s="149" t="e">
        <f t="shared" si="1623"/>
        <v>#DIV/0!</v>
      </c>
      <c r="BS651" s="149" t="str">
        <f t="shared" si="1624"/>
        <v xml:space="preserve"> </v>
      </c>
      <c r="BT651" s="149" t="e">
        <f t="shared" si="1625"/>
        <v>#DIV/0!</v>
      </c>
      <c r="BU651" s="149" t="e">
        <f t="shared" si="1626"/>
        <v>#DIV/0!</v>
      </c>
      <c r="BV651" s="149" t="e">
        <f t="shared" si="1627"/>
        <v>#DIV/0!</v>
      </c>
      <c r="BW651" s="149" t="e">
        <f t="shared" si="1628"/>
        <v>#REF!</v>
      </c>
      <c r="BY651" s="150">
        <f t="shared" si="1629"/>
        <v>2.9999999621849649</v>
      </c>
      <c r="BZ651" s="151">
        <f t="shared" si="1630"/>
        <v>1.5000000511203258</v>
      </c>
      <c r="CA651" s="152">
        <f t="shared" si="1631"/>
        <v>4038.4712047511312</v>
      </c>
      <c r="CB651" s="148">
        <f t="shared" si="1637"/>
        <v>4852.9799999999996</v>
      </c>
      <c r="CC651" s="153" t="str">
        <f t="shared" si="1632"/>
        <v xml:space="preserve"> </v>
      </c>
      <c r="CD651" s="156">
        <f>CA651-CB651</f>
        <v>-814.50879524886841</v>
      </c>
    </row>
    <row r="652" spans="1:82" s="147" customFormat="1" ht="12" customHeight="1">
      <c r="A652" s="360">
        <v>20</v>
      </c>
      <c r="B652" s="368" t="s">
        <v>314</v>
      </c>
      <c r="C652" s="370">
        <v>1992.5</v>
      </c>
      <c r="D652" s="370"/>
      <c r="E652" s="371"/>
      <c r="F652" s="371"/>
      <c r="G652" s="362">
        <f t="shared" si="1638"/>
        <v>1992985.54</v>
      </c>
      <c r="H652" s="356">
        <f t="shared" si="1643"/>
        <v>0</v>
      </c>
      <c r="I652" s="365">
        <v>0</v>
      </c>
      <c r="J652" s="365">
        <v>0</v>
      </c>
      <c r="K652" s="365">
        <v>0</v>
      </c>
      <c r="L652" s="365">
        <v>0</v>
      </c>
      <c r="M652" s="365">
        <v>0</v>
      </c>
      <c r="N652" s="356">
        <v>0</v>
      </c>
      <c r="O652" s="356">
        <v>0</v>
      </c>
      <c r="P652" s="356">
        <v>0</v>
      </c>
      <c r="Q652" s="356">
        <v>0</v>
      </c>
      <c r="R652" s="356">
        <v>0</v>
      </c>
      <c r="S652" s="356">
        <v>0</v>
      </c>
      <c r="T652" s="366">
        <v>0</v>
      </c>
      <c r="U652" s="356">
        <v>0</v>
      </c>
      <c r="V652" s="371" t="s">
        <v>112</v>
      </c>
      <c r="W652" s="177">
        <v>493.5</v>
      </c>
      <c r="X652" s="356">
        <f t="shared" si="1644"/>
        <v>1903301.19</v>
      </c>
      <c r="Y652" s="177">
        <v>0</v>
      </c>
      <c r="Z652" s="177">
        <v>0</v>
      </c>
      <c r="AA652" s="177">
        <v>0</v>
      </c>
      <c r="AB652" s="177">
        <v>0</v>
      </c>
      <c r="AC652" s="177">
        <v>0</v>
      </c>
      <c r="AD652" s="177">
        <v>0</v>
      </c>
      <c r="AE652" s="177">
        <v>0</v>
      </c>
      <c r="AF652" s="177">
        <v>0</v>
      </c>
      <c r="AG652" s="177">
        <v>0</v>
      </c>
      <c r="AH652" s="177">
        <v>0</v>
      </c>
      <c r="AI652" s="177">
        <v>0</v>
      </c>
      <c r="AJ652" s="177">
        <f t="shared" si="1645"/>
        <v>59789.57</v>
      </c>
      <c r="AK652" s="177">
        <f t="shared" si="1646"/>
        <v>29894.78</v>
      </c>
      <c r="AL652" s="177">
        <v>0</v>
      </c>
      <c r="AN652" s="148" t="e">
        <f>I652/#REF!</f>
        <v>#REF!</v>
      </c>
      <c r="AO652" s="148" t="e">
        <f t="shared" si="1607"/>
        <v>#DIV/0!</v>
      </c>
      <c r="AP652" s="148" t="e">
        <f t="shared" si="1608"/>
        <v>#DIV/0!</v>
      </c>
      <c r="AQ652" s="148" t="e">
        <f t="shared" si="1609"/>
        <v>#DIV/0!</v>
      </c>
      <c r="AR652" s="148" t="e">
        <f t="shared" si="1610"/>
        <v>#DIV/0!</v>
      </c>
      <c r="AS652" s="148" t="e">
        <f t="shared" si="1611"/>
        <v>#DIV/0!</v>
      </c>
      <c r="AT652" s="148" t="e">
        <f t="shared" si="1612"/>
        <v>#DIV/0!</v>
      </c>
      <c r="AU652" s="148">
        <f t="shared" si="1613"/>
        <v>3856.74</v>
      </c>
      <c r="AV652" s="148" t="e">
        <f t="shared" si="1614"/>
        <v>#DIV/0!</v>
      </c>
      <c r="AW652" s="148" t="e">
        <f t="shared" si="1615"/>
        <v>#DIV/0!</v>
      </c>
      <c r="AX652" s="148" t="e">
        <f t="shared" si="1616"/>
        <v>#DIV/0!</v>
      </c>
      <c r="AY652" s="148" t="e">
        <f>AI652/#REF!</f>
        <v>#REF!</v>
      </c>
      <c r="AZ652" s="148">
        <v>766.59</v>
      </c>
      <c r="BA652" s="148">
        <v>2173.62</v>
      </c>
      <c r="BB652" s="148">
        <v>891.36</v>
      </c>
      <c r="BC652" s="148">
        <v>860.72</v>
      </c>
      <c r="BD652" s="148">
        <v>1699.83</v>
      </c>
      <c r="BE652" s="148">
        <v>1134.04</v>
      </c>
      <c r="BF652" s="148">
        <v>2338035</v>
      </c>
      <c r="BG652" s="148">
        <f t="shared" si="1635"/>
        <v>4644</v>
      </c>
      <c r="BH652" s="148">
        <v>9186</v>
      </c>
      <c r="BI652" s="148">
        <v>3559.09</v>
      </c>
      <c r="BJ652" s="148">
        <v>6295.55</v>
      </c>
      <c r="BK652" s="148">
        <f t="shared" si="1636"/>
        <v>934101.09</v>
      </c>
      <c r="BL652" s="149" t="e">
        <f t="shared" si="1617"/>
        <v>#REF!</v>
      </c>
      <c r="BM652" s="149" t="e">
        <f t="shared" si="1618"/>
        <v>#DIV/0!</v>
      </c>
      <c r="BN652" s="149" t="e">
        <f t="shared" si="1619"/>
        <v>#DIV/0!</v>
      </c>
      <c r="BO652" s="149" t="e">
        <f t="shared" si="1620"/>
        <v>#DIV/0!</v>
      </c>
      <c r="BP652" s="149" t="e">
        <f t="shared" si="1621"/>
        <v>#DIV/0!</v>
      </c>
      <c r="BQ652" s="149" t="e">
        <f t="shared" si="1622"/>
        <v>#DIV/0!</v>
      </c>
      <c r="BR652" s="149" t="e">
        <f t="shared" si="1623"/>
        <v>#DIV/0!</v>
      </c>
      <c r="BS652" s="149" t="str">
        <f t="shared" si="1624"/>
        <v xml:space="preserve"> </v>
      </c>
      <c r="BT652" s="149" t="e">
        <f t="shared" si="1625"/>
        <v>#DIV/0!</v>
      </c>
      <c r="BU652" s="149" t="e">
        <f t="shared" si="1626"/>
        <v>#DIV/0!</v>
      </c>
      <c r="BV652" s="149" t="e">
        <f t="shared" si="1627"/>
        <v>#DIV/0!</v>
      </c>
      <c r="BW652" s="149" t="e">
        <f t="shared" si="1628"/>
        <v>#REF!</v>
      </c>
      <c r="BY652" s="150">
        <f t="shared" si="1629"/>
        <v>3.000000190668719</v>
      </c>
      <c r="BZ652" s="151">
        <f t="shared" si="1630"/>
        <v>1.499999844454466</v>
      </c>
      <c r="CA652" s="152">
        <f t="shared" si="1631"/>
        <v>4038.471205673759</v>
      </c>
      <c r="CB652" s="148">
        <f t="shared" si="1637"/>
        <v>4852.9799999999996</v>
      </c>
      <c r="CC652" s="153" t="str">
        <f t="shared" si="1632"/>
        <v xml:space="preserve"> </v>
      </c>
    </row>
    <row r="653" spans="1:82" s="147" customFormat="1" ht="12" customHeight="1">
      <c r="A653" s="360">
        <v>21</v>
      </c>
      <c r="B653" s="368" t="s">
        <v>316</v>
      </c>
      <c r="C653" s="370">
        <v>3489</v>
      </c>
      <c r="D653" s="370"/>
      <c r="E653" s="371"/>
      <c r="F653" s="371"/>
      <c r="G653" s="362">
        <f t="shared" si="1638"/>
        <v>989425.44</v>
      </c>
      <c r="H653" s="356">
        <f t="shared" si="1643"/>
        <v>0</v>
      </c>
      <c r="I653" s="365">
        <v>0</v>
      </c>
      <c r="J653" s="365">
        <v>0</v>
      </c>
      <c r="K653" s="365">
        <v>0</v>
      </c>
      <c r="L653" s="365">
        <v>0</v>
      </c>
      <c r="M653" s="365">
        <v>0</v>
      </c>
      <c r="N653" s="356">
        <v>0</v>
      </c>
      <c r="O653" s="356">
        <v>0</v>
      </c>
      <c r="P653" s="356">
        <v>0</v>
      </c>
      <c r="Q653" s="356">
        <v>0</v>
      </c>
      <c r="R653" s="356">
        <v>0</v>
      </c>
      <c r="S653" s="356">
        <v>0</v>
      </c>
      <c r="T653" s="366">
        <v>0</v>
      </c>
      <c r="U653" s="356">
        <v>0</v>
      </c>
      <c r="V653" s="371" t="s">
        <v>112</v>
      </c>
      <c r="W653" s="177">
        <v>245</v>
      </c>
      <c r="X653" s="356">
        <f t="shared" si="1644"/>
        <v>944901.3</v>
      </c>
      <c r="Y653" s="177">
        <v>0</v>
      </c>
      <c r="Z653" s="177">
        <v>0</v>
      </c>
      <c r="AA653" s="177">
        <v>0</v>
      </c>
      <c r="AB653" s="177">
        <v>0</v>
      </c>
      <c r="AC653" s="177">
        <v>0</v>
      </c>
      <c r="AD653" s="177">
        <v>0</v>
      </c>
      <c r="AE653" s="177">
        <v>0</v>
      </c>
      <c r="AF653" s="177">
        <v>0</v>
      </c>
      <c r="AG653" s="177">
        <v>0</v>
      </c>
      <c r="AH653" s="177">
        <v>0</v>
      </c>
      <c r="AI653" s="177">
        <v>0</v>
      </c>
      <c r="AJ653" s="177">
        <f t="shared" si="1645"/>
        <v>29682.76</v>
      </c>
      <c r="AK653" s="177">
        <f t="shared" si="1646"/>
        <v>14841.38</v>
      </c>
      <c r="AL653" s="177">
        <v>0</v>
      </c>
      <c r="AN653" s="148" t="e">
        <f>I653/#REF!</f>
        <v>#REF!</v>
      </c>
      <c r="AO653" s="148" t="e">
        <f t="shared" si="1607"/>
        <v>#DIV/0!</v>
      </c>
      <c r="AP653" s="148" t="e">
        <f t="shared" si="1608"/>
        <v>#DIV/0!</v>
      </c>
      <c r="AQ653" s="148" t="e">
        <f t="shared" si="1609"/>
        <v>#DIV/0!</v>
      </c>
      <c r="AR653" s="148" t="e">
        <f t="shared" si="1610"/>
        <v>#DIV/0!</v>
      </c>
      <c r="AS653" s="148" t="e">
        <f t="shared" si="1611"/>
        <v>#DIV/0!</v>
      </c>
      <c r="AT653" s="148" t="e">
        <f t="shared" si="1612"/>
        <v>#DIV/0!</v>
      </c>
      <c r="AU653" s="148">
        <f t="shared" si="1613"/>
        <v>3856.7400000000002</v>
      </c>
      <c r="AV653" s="148" t="e">
        <f t="shared" si="1614"/>
        <v>#DIV/0!</v>
      </c>
      <c r="AW653" s="148" t="e">
        <f t="shared" si="1615"/>
        <v>#DIV/0!</v>
      </c>
      <c r="AX653" s="148" t="e">
        <f t="shared" si="1616"/>
        <v>#DIV/0!</v>
      </c>
      <c r="AY653" s="148" t="e">
        <f>AI653/#REF!</f>
        <v>#REF!</v>
      </c>
      <c r="AZ653" s="148">
        <v>766.59</v>
      </c>
      <c r="BA653" s="148">
        <v>2173.62</v>
      </c>
      <c r="BB653" s="148">
        <v>891.36</v>
      </c>
      <c r="BC653" s="148">
        <v>860.72</v>
      </c>
      <c r="BD653" s="148">
        <v>1699.83</v>
      </c>
      <c r="BE653" s="148">
        <v>1134.04</v>
      </c>
      <c r="BF653" s="148">
        <v>2338035</v>
      </c>
      <c r="BG653" s="148">
        <f t="shared" si="1635"/>
        <v>4644</v>
      </c>
      <c r="BH653" s="148">
        <v>9186</v>
      </c>
      <c r="BI653" s="148">
        <v>3559.09</v>
      </c>
      <c r="BJ653" s="148">
        <v>6295.55</v>
      </c>
      <c r="BK653" s="148">
        <f t="shared" si="1636"/>
        <v>934101.09</v>
      </c>
      <c r="BL653" s="149" t="e">
        <f t="shared" si="1617"/>
        <v>#REF!</v>
      </c>
      <c r="BM653" s="149" t="e">
        <f t="shared" si="1618"/>
        <v>#DIV/0!</v>
      </c>
      <c r="BN653" s="149" t="e">
        <f t="shared" si="1619"/>
        <v>#DIV/0!</v>
      </c>
      <c r="BO653" s="149" t="e">
        <f t="shared" si="1620"/>
        <v>#DIV/0!</v>
      </c>
      <c r="BP653" s="149" t="e">
        <f t="shared" si="1621"/>
        <v>#DIV/0!</v>
      </c>
      <c r="BQ653" s="149" t="e">
        <f t="shared" si="1622"/>
        <v>#DIV/0!</v>
      </c>
      <c r="BR653" s="149" t="e">
        <f t="shared" si="1623"/>
        <v>#DIV/0!</v>
      </c>
      <c r="BS653" s="149" t="str">
        <f t="shared" si="1624"/>
        <v xml:space="preserve"> </v>
      </c>
      <c r="BT653" s="149" t="e">
        <f t="shared" si="1625"/>
        <v>#DIV/0!</v>
      </c>
      <c r="BU653" s="149" t="e">
        <f t="shared" si="1626"/>
        <v>#DIV/0!</v>
      </c>
      <c r="BV653" s="149" t="e">
        <f t="shared" si="1627"/>
        <v>#DIV/0!</v>
      </c>
      <c r="BW653" s="149" t="e">
        <f t="shared" si="1628"/>
        <v>#REF!</v>
      </c>
      <c r="BY653" s="150">
        <f t="shared" si="1629"/>
        <v>2.9999996765799755</v>
      </c>
      <c r="BZ653" s="151">
        <f t="shared" si="1630"/>
        <v>1.4999998382899877</v>
      </c>
      <c r="CA653" s="152">
        <f t="shared" si="1631"/>
        <v>4038.4711836734691</v>
      </c>
      <c r="CB653" s="148">
        <f t="shared" si="1637"/>
        <v>4852.9799999999996</v>
      </c>
      <c r="CC653" s="153" t="str">
        <f t="shared" si="1632"/>
        <v xml:space="preserve"> </v>
      </c>
      <c r="CD653" s="156">
        <f>CA653-CB653</f>
        <v>-814.50881632653045</v>
      </c>
    </row>
    <row r="654" spans="1:82" s="147" customFormat="1" ht="12" customHeight="1">
      <c r="A654" s="360">
        <v>22</v>
      </c>
      <c r="B654" s="368" t="s">
        <v>317</v>
      </c>
      <c r="C654" s="370">
        <v>4272.3999999999996</v>
      </c>
      <c r="D654" s="370"/>
      <c r="E654" s="371"/>
      <c r="F654" s="371"/>
      <c r="G654" s="362">
        <f t="shared" si="1638"/>
        <v>1025771.69</v>
      </c>
      <c r="H654" s="356">
        <f t="shared" si="1643"/>
        <v>0</v>
      </c>
      <c r="I654" s="365">
        <v>0</v>
      </c>
      <c r="J654" s="365">
        <v>0</v>
      </c>
      <c r="K654" s="365">
        <v>0</v>
      </c>
      <c r="L654" s="365">
        <v>0</v>
      </c>
      <c r="M654" s="365">
        <v>0</v>
      </c>
      <c r="N654" s="356">
        <v>0</v>
      </c>
      <c r="O654" s="356">
        <v>0</v>
      </c>
      <c r="P654" s="356">
        <v>0</v>
      </c>
      <c r="Q654" s="356">
        <v>0</v>
      </c>
      <c r="R654" s="356">
        <v>0</v>
      </c>
      <c r="S654" s="356">
        <v>0</v>
      </c>
      <c r="T654" s="366">
        <v>0</v>
      </c>
      <c r="U654" s="356">
        <v>0</v>
      </c>
      <c r="V654" s="371" t="s">
        <v>112</v>
      </c>
      <c r="W654" s="177">
        <v>254</v>
      </c>
      <c r="X654" s="356">
        <f t="shared" si="1644"/>
        <v>979611.96</v>
      </c>
      <c r="Y654" s="177">
        <v>0</v>
      </c>
      <c r="Z654" s="177">
        <v>0</v>
      </c>
      <c r="AA654" s="177">
        <v>0</v>
      </c>
      <c r="AB654" s="177">
        <v>0</v>
      </c>
      <c r="AC654" s="177">
        <v>0</v>
      </c>
      <c r="AD654" s="177">
        <v>0</v>
      </c>
      <c r="AE654" s="177">
        <v>0</v>
      </c>
      <c r="AF654" s="177">
        <v>0</v>
      </c>
      <c r="AG654" s="177">
        <v>0</v>
      </c>
      <c r="AH654" s="177">
        <v>0</v>
      </c>
      <c r="AI654" s="177">
        <v>0</v>
      </c>
      <c r="AJ654" s="177">
        <f t="shared" si="1645"/>
        <v>30773.15</v>
      </c>
      <c r="AK654" s="177">
        <f t="shared" si="1646"/>
        <v>15386.58</v>
      </c>
      <c r="AL654" s="177">
        <v>0</v>
      </c>
      <c r="AN654" s="148" t="e">
        <f>I654/#REF!</f>
        <v>#REF!</v>
      </c>
      <c r="AO654" s="148" t="e">
        <f t="shared" si="1607"/>
        <v>#DIV/0!</v>
      </c>
      <c r="AP654" s="148" t="e">
        <f t="shared" si="1608"/>
        <v>#DIV/0!</v>
      </c>
      <c r="AQ654" s="148" t="e">
        <f t="shared" si="1609"/>
        <v>#DIV/0!</v>
      </c>
      <c r="AR654" s="148" t="e">
        <f t="shared" si="1610"/>
        <v>#DIV/0!</v>
      </c>
      <c r="AS654" s="148" t="e">
        <f t="shared" si="1611"/>
        <v>#DIV/0!</v>
      </c>
      <c r="AT654" s="148" t="e">
        <f t="shared" si="1612"/>
        <v>#DIV/0!</v>
      </c>
      <c r="AU654" s="148">
        <f t="shared" si="1613"/>
        <v>3856.74</v>
      </c>
      <c r="AV654" s="148" t="e">
        <f t="shared" si="1614"/>
        <v>#DIV/0!</v>
      </c>
      <c r="AW654" s="148" t="e">
        <f t="shared" si="1615"/>
        <v>#DIV/0!</v>
      </c>
      <c r="AX654" s="148" t="e">
        <f t="shared" si="1616"/>
        <v>#DIV/0!</v>
      </c>
      <c r="AY654" s="148" t="e">
        <f>AI654/#REF!</f>
        <v>#REF!</v>
      </c>
      <c r="AZ654" s="148">
        <v>766.59</v>
      </c>
      <c r="BA654" s="148">
        <v>2173.62</v>
      </c>
      <c r="BB654" s="148">
        <v>891.36</v>
      </c>
      <c r="BC654" s="148">
        <v>860.72</v>
      </c>
      <c r="BD654" s="148">
        <v>1699.83</v>
      </c>
      <c r="BE654" s="148">
        <v>1134.04</v>
      </c>
      <c r="BF654" s="148">
        <v>2338035</v>
      </c>
      <c r="BG654" s="148">
        <f t="shared" si="1635"/>
        <v>4644</v>
      </c>
      <c r="BH654" s="148">
        <v>9186</v>
      </c>
      <c r="BI654" s="148">
        <v>3559.09</v>
      </c>
      <c r="BJ654" s="148">
        <v>6295.55</v>
      </c>
      <c r="BK654" s="148">
        <f t="shared" si="1636"/>
        <v>934101.09</v>
      </c>
      <c r="BL654" s="149" t="e">
        <f t="shared" si="1617"/>
        <v>#REF!</v>
      </c>
      <c r="BM654" s="149" t="e">
        <f t="shared" si="1618"/>
        <v>#DIV/0!</v>
      </c>
      <c r="BN654" s="149" t="e">
        <f t="shared" si="1619"/>
        <v>#DIV/0!</v>
      </c>
      <c r="BO654" s="149" t="e">
        <f t="shared" si="1620"/>
        <v>#DIV/0!</v>
      </c>
      <c r="BP654" s="149" t="e">
        <f t="shared" si="1621"/>
        <v>#DIV/0!</v>
      </c>
      <c r="BQ654" s="149" t="e">
        <f t="shared" si="1622"/>
        <v>#DIV/0!</v>
      </c>
      <c r="BR654" s="149" t="e">
        <f t="shared" si="1623"/>
        <v>#DIV/0!</v>
      </c>
      <c r="BS654" s="149" t="str">
        <f t="shared" si="1624"/>
        <v xml:space="preserve"> </v>
      </c>
      <c r="BT654" s="149" t="e">
        <f t="shared" si="1625"/>
        <v>#DIV/0!</v>
      </c>
      <c r="BU654" s="149" t="e">
        <f t="shared" si="1626"/>
        <v>#DIV/0!</v>
      </c>
      <c r="BV654" s="149" t="e">
        <f t="shared" si="1627"/>
        <v>#DIV/0!</v>
      </c>
      <c r="BW654" s="149" t="e">
        <f t="shared" si="1628"/>
        <v>#REF!</v>
      </c>
      <c r="BY654" s="150">
        <f t="shared" si="1629"/>
        <v>2.9999999317586941</v>
      </c>
      <c r="BZ654" s="151">
        <f t="shared" si="1630"/>
        <v>1.5000004533172484</v>
      </c>
      <c r="CA654" s="152">
        <f t="shared" si="1631"/>
        <v>4038.4712204724406</v>
      </c>
      <c r="CB654" s="148">
        <f t="shared" si="1637"/>
        <v>4852.9799999999996</v>
      </c>
      <c r="CC654" s="153" t="str">
        <f t="shared" si="1632"/>
        <v xml:space="preserve"> </v>
      </c>
      <c r="CD654" s="156">
        <f>CA654-CB654</f>
        <v>-814.508779527559</v>
      </c>
    </row>
    <row r="655" spans="1:82" s="147" customFormat="1" ht="12" customHeight="1">
      <c r="A655" s="360">
        <v>23</v>
      </c>
      <c r="B655" s="368" t="s">
        <v>324</v>
      </c>
      <c r="C655" s="370">
        <v>6688</v>
      </c>
      <c r="D655" s="370"/>
      <c r="E655" s="371"/>
      <c r="F655" s="371"/>
      <c r="G655" s="362">
        <f t="shared" si="1638"/>
        <v>1130771.94</v>
      </c>
      <c r="H655" s="356">
        <f t="shared" si="1643"/>
        <v>0</v>
      </c>
      <c r="I655" s="365">
        <v>0</v>
      </c>
      <c r="J655" s="365">
        <v>0</v>
      </c>
      <c r="K655" s="365">
        <v>0</v>
      </c>
      <c r="L655" s="365">
        <v>0</v>
      </c>
      <c r="M655" s="365">
        <v>0</v>
      </c>
      <c r="N655" s="356">
        <v>0</v>
      </c>
      <c r="O655" s="356">
        <v>0</v>
      </c>
      <c r="P655" s="356">
        <v>0</v>
      </c>
      <c r="Q655" s="356">
        <v>0</v>
      </c>
      <c r="R655" s="356">
        <v>0</v>
      </c>
      <c r="S655" s="356">
        <v>0</v>
      </c>
      <c r="T655" s="366">
        <v>0</v>
      </c>
      <c r="U655" s="356">
        <v>0</v>
      </c>
      <c r="V655" s="371" t="s">
        <v>112</v>
      </c>
      <c r="W655" s="177">
        <v>280</v>
      </c>
      <c r="X655" s="356">
        <f t="shared" si="1644"/>
        <v>1079887.2</v>
      </c>
      <c r="Y655" s="177">
        <v>0</v>
      </c>
      <c r="Z655" s="177">
        <v>0</v>
      </c>
      <c r="AA655" s="177">
        <v>0</v>
      </c>
      <c r="AB655" s="177">
        <v>0</v>
      </c>
      <c r="AC655" s="177">
        <v>0</v>
      </c>
      <c r="AD655" s="177">
        <v>0</v>
      </c>
      <c r="AE655" s="177">
        <v>0</v>
      </c>
      <c r="AF655" s="177">
        <v>0</v>
      </c>
      <c r="AG655" s="177">
        <v>0</v>
      </c>
      <c r="AH655" s="177">
        <v>0</v>
      </c>
      <c r="AI655" s="177">
        <v>0</v>
      </c>
      <c r="AJ655" s="177">
        <f t="shared" si="1645"/>
        <v>33923.160000000003</v>
      </c>
      <c r="AK655" s="177">
        <f t="shared" si="1646"/>
        <v>16961.580000000002</v>
      </c>
      <c r="AL655" s="177">
        <v>0</v>
      </c>
      <c r="AN655" s="148" t="e">
        <f>I655/#REF!</f>
        <v>#REF!</v>
      </c>
      <c r="AO655" s="148" t="e">
        <f t="shared" si="1607"/>
        <v>#DIV/0!</v>
      </c>
      <c r="AP655" s="148" t="e">
        <f t="shared" si="1608"/>
        <v>#DIV/0!</v>
      </c>
      <c r="AQ655" s="148" t="e">
        <f t="shared" si="1609"/>
        <v>#DIV/0!</v>
      </c>
      <c r="AR655" s="148" t="e">
        <f t="shared" si="1610"/>
        <v>#DIV/0!</v>
      </c>
      <c r="AS655" s="148" t="e">
        <f t="shared" si="1611"/>
        <v>#DIV/0!</v>
      </c>
      <c r="AT655" s="148" t="e">
        <f t="shared" si="1612"/>
        <v>#DIV/0!</v>
      </c>
      <c r="AU655" s="148">
        <f t="shared" si="1613"/>
        <v>3856.74</v>
      </c>
      <c r="AV655" s="148" t="e">
        <f t="shared" si="1614"/>
        <v>#DIV/0!</v>
      </c>
      <c r="AW655" s="148" t="e">
        <f t="shared" si="1615"/>
        <v>#DIV/0!</v>
      </c>
      <c r="AX655" s="148" t="e">
        <f t="shared" si="1616"/>
        <v>#DIV/0!</v>
      </c>
      <c r="AY655" s="148" t="e">
        <f>AI655/#REF!</f>
        <v>#REF!</v>
      </c>
      <c r="AZ655" s="148">
        <v>766.59</v>
      </c>
      <c r="BA655" s="148">
        <v>2173.62</v>
      </c>
      <c r="BB655" s="148">
        <v>891.36</v>
      </c>
      <c r="BC655" s="148">
        <v>860.72</v>
      </c>
      <c r="BD655" s="148">
        <v>1699.83</v>
      </c>
      <c r="BE655" s="148">
        <v>1134.04</v>
      </c>
      <c r="BF655" s="148">
        <v>2338035</v>
      </c>
      <c r="BG655" s="148">
        <f t="shared" si="1635"/>
        <v>4644</v>
      </c>
      <c r="BH655" s="148">
        <v>9186</v>
      </c>
      <c r="BI655" s="148">
        <v>3559.09</v>
      </c>
      <c r="BJ655" s="148">
        <v>6295.55</v>
      </c>
      <c r="BK655" s="148">
        <f t="shared" si="1636"/>
        <v>934101.09</v>
      </c>
      <c r="BL655" s="149" t="e">
        <f t="shared" si="1617"/>
        <v>#REF!</v>
      </c>
      <c r="BM655" s="149" t="e">
        <f t="shared" si="1618"/>
        <v>#DIV/0!</v>
      </c>
      <c r="BN655" s="149" t="e">
        <f t="shared" si="1619"/>
        <v>#DIV/0!</v>
      </c>
      <c r="BO655" s="149" t="e">
        <f t="shared" si="1620"/>
        <v>#DIV/0!</v>
      </c>
      <c r="BP655" s="149" t="e">
        <f t="shared" si="1621"/>
        <v>#DIV/0!</v>
      </c>
      <c r="BQ655" s="149" t="e">
        <f t="shared" si="1622"/>
        <v>#DIV/0!</v>
      </c>
      <c r="BR655" s="149" t="e">
        <f t="shared" si="1623"/>
        <v>#DIV/0!</v>
      </c>
      <c r="BS655" s="149" t="str">
        <f t="shared" si="1624"/>
        <v xml:space="preserve"> </v>
      </c>
      <c r="BT655" s="149" t="e">
        <f t="shared" si="1625"/>
        <v>#DIV/0!</v>
      </c>
      <c r="BU655" s="149" t="e">
        <f t="shared" si="1626"/>
        <v>#DIV/0!</v>
      </c>
      <c r="BV655" s="149" t="e">
        <f t="shared" si="1627"/>
        <v>#DIV/0!</v>
      </c>
      <c r="BW655" s="149" t="e">
        <f t="shared" si="1628"/>
        <v>#REF!</v>
      </c>
      <c r="BY655" s="150">
        <f t="shared" si="1629"/>
        <v>3.0000001591832923</v>
      </c>
      <c r="BZ655" s="151">
        <f t="shared" si="1630"/>
        <v>1.5000000795916462</v>
      </c>
      <c r="CA655" s="152">
        <f t="shared" si="1631"/>
        <v>4038.4712142857143</v>
      </c>
      <c r="CB655" s="148">
        <f t="shared" si="1637"/>
        <v>4852.9799999999996</v>
      </c>
      <c r="CC655" s="153" t="str">
        <f t="shared" si="1632"/>
        <v xml:space="preserve"> </v>
      </c>
    </row>
    <row r="656" spans="1:82" s="147" customFormat="1" ht="12" customHeight="1">
      <c r="A656" s="360">
        <v>24</v>
      </c>
      <c r="B656" s="368" t="s">
        <v>325</v>
      </c>
      <c r="C656" s="370">
        <v>2691.4</v>
      </c>
      <c r="D656" s="370"/>
      <c r="E656" s="371"/>
      <c r="F656" s="371"/>
      <c r="G656" s="362">
        <f t="shared" si="1638"/>
        <v>3988610.26</v>
      </c>
      <c r="H656" s="356">
        <f t="shared" si="1643"/>
        <v>0</v>
      </c>
      <c r="I656" s="365">
        <v>0</v>
      </c>
      <c r="J656" s="365">
        <v>0</v>
      </c>
      <c r="K656" s="365">
        <v>0</v>
      </c>
      <c r="L656" s="365">
        <v>0</v>
      </c>
      <c r="M656" s="365">
        <v>0</v>
      </c>
      <c r="N656" s="356">
        <v>0</v>
      </c>
      <c r="O656" s="356">
        <v>0</v>
      </c>
      <c r="P656" s="356">
        <v>0</v>
      </c>
      <c r="Q656" s="356">
        <v>0</v>
      </c>
      <c r="R656" s="356">
        <v>0</v>
      </c>
      <c r="S656" s="356">
        <v>0</v>
      </c>
      <c r="T656" s="366">
        <v>0</v>
      </c>
      <c r="U656" s="356">
        <v>0</v>
      </c>
      <c r="V656" s="371" t="s">
        <v>111</v>
      </c>
      <c r="W656" s="177">
        <v>980</v>
      </c>
      <c r="X656" s="356">
        <f t="shared" si="1644"/>
        <v>3809122.8</v>
      </c>
      <c r="Y656" s="177">
        <v>0</v>
      </c>
      <c r="Z656" s="177">
        <v>0</v>
      </c>
      <c r="AA656" s="177">
        <v>0</v>
      </c>
      <c r="AB656" s="177">
        <v>0</v>
      </c>
      <c r="AC656" s="177">
        <v>0</v>
      </c>
      <c r="AD656" s="177">
        <v>0</v>
      </c>
      <c r="AE656" s="177">
        <v>0</v>
      </c>
      <c r="AF656" s="177">
        <v>0</v>
      </c>
      <c r="AG656" s="177">
        <v>0</v>
      </c>
      <c r="AH656" s="177">
        <v>0</v>
      </c>
      <c r="AI656" s="177">
        <v>0</v>
      </c>
      <c r="AJ656" s="177">
        <f t="shared" si="1645"/>
        <v>119658.31</v>
      </c>
      <c r="AK656" s="177">
        <f t="shared" si="1646"/>
        <v>59829.15</v>
      </c>
      <c r="AL656" s="177">
        <v>0</v>
      </c>
      <c r="AN656" s="148" t="e">
        <f>I656/#REF!</f>
        <v>#REF!</v>
      </c>
      <c r="AO656" s="148" t="e">
        <f t="shared" si="1607"/>
        <v>#DIV/0!</v>
      </c>
      <c r="AP656" s="148" t="e">
        <f t="shared" si="1608"/>
        <v>#DIV/0!</v>
      </c>
      <c r="AQ656" s="148" t="e">
        <f t="shared" si="1609"/>
        <v>#DIV/0!</v>
      </c>
      <c r="AR656" s="148" t="e">
        <f t="shared" si="1610"/>
        <v>#DIV/0!</v>
      </c>
      <c r="AS656" s="148" t="e">
        <f t="shared" si="1611"/>
        <v>#DIV/0!</v>
      </c>
      <c r="AT656" s="148" t="e">
        <f t="shared" si="1612"/>
        <v>#DIV/0!</v>
      </c>
      <c r="AU656" s="148">
        <f t="shared" si="1613"/>
        <v>3886.8599999999997</v>
      </c>
      <c r="AV656" s="148" t="e">
        <f t="shared" si="1614"/>
        <v>#DIV/0!</v>
      </c>
      <c r="AW656" s="148" t="e">
        <f t="shared" si="1615"/>
        <v>#DIV/0!</v>
      </c>
      <c r="AX656" s="148" t="e">
        <f t="shared" si="1616"/>
        <v>#DIV/0!</v>
      </c>
      <c r="AY656" s="148" t="e">
        <f>AI656/#REF!</f>
        <v>#REF!</v>
      </c>
      <c r="AZ656" s="148">
        <v>766.59</v>
      </c>
      <c r="BA656" s="148">
        <v>2173.62</v>
      </c>
      <c r="BB656" s="148">
        <v>891.36</v>
      </c>
      <c r="BC656" s="148">
        <v>860.72</v>
      </c>
      <c r="BD656" s="148">
        <v>1699.83</v>
      </c>
      <c r="BE656" s="148">
        <v>1134.04</v>
      </c>
      <c r="BF656" s="148">
        <v>2338035</v>
      </c>
      <c r="BG656" s="148">
        <f t="shared" si="1635"/>
        <v>4837.9799999999996</v>
      </c>
      <c r="BH656" s="148">
        <v>9186</v>
      </c>
      <c r="BI656" s="148">
        <v>3559.09</v>
      </c>
      <c r="BJ656" s="148">
        <v>6295.55</v>
      </c>
      <c r="BK656" s="148">
        <f t="shared" si="1636"/>
        <v>934101.09</v>
      </c>
      <c r="BL656" s="149" t="e">
        <f t="shared" si="1617"/>
        <v>#REF!</v>
      </c>
      <c r="BM656" s="149" t="e">
        <f t="shared" si="1618"/>
        <v>#DIV/0!</v>
      </c>
      <c r="BN656" s="149" t="e">
        <f t="shared" si="1619"/>
        <v>#DIV/0!</v>
      </c>
      <c r="BO656" s="149" t="e">
        <f t="shared" si="1620"/>
        <v>#DIV/0!</v>
      </c>
      <c r="BP656" s="149" t="e">
        <f t="shared" si="1621"/>
        <v>#DIV/0!</v>
      </c>
      <c r="BQ656" s="149" t="e">
        <f t="shared" si="1622"/>
        <v>#DIV/0!</v>
      </c>
      <c r="BR656" s="149" t="e">
        <f t="shared" si="1623"/>
        <v>#DIV/0!</v>
      </c>
      <c r="BS656" s="149" t="str">
        <f t="shared" si="1624"/>
        <v xml:space="preserve"> </v>
      </c>
      <c r="BT656" s="149" t="e">
        <f t="shared" si="1625"/>
        <v>#DIV/0!</v>
      </c>
      <c r="BU656" s="149" t="e">
        <f t="shared" si="1626"/>
        <v>#DIV/0!</v>
      </c>
      <c r="BV656" s="149" t="e">
        <f t="shared" si="1627"/>
        <v>#DIV/0!</v>
      </c>
      <c r="BW656" s="149" t="e">
        <f t="shared" si="1628"/>
        <v>#REF!</v>
      </c>
      <c r="BY656" s="150">
        <f t="shared" si="1629"/>
        <v>3.0000000551570563</v>
      </c>
      <c r="BZ656" s="151">
        <f t="shared" si="1630"/>
        <v>1.4999999022215824</v>
      </c>
      <c r="CA656" s="152">
        <f t="shared" si="1631"/>
        <v>4070.0104693877547</v>
      </c>
      <c r="CB656" s="148">
        <f t="shared" si="1637"/>
        <v>5055.6899999999996</v>
      </c>
      <c r="CC656" s="153" t="str">
        <f t="shared" si="1632"/>
        <v xml:space="preserve"> </v>
      </c>
    </row>
    <row r="657" spans="1:82" s="147" customFormat="1" ht="12" customHeight="1">
      <c r="A657" s="360">
        <v>25</v>
      </c>
      <c r="B657" s="368" t="s">
        <v>327</v>
      </c>
      <c r="C657" s="370">
        <v>2434.4</v>
      </c>
      <c r="D657" s="370"/>
      <c r="E657" s="371"/>
      <c r="F657" s="371"/>
      <c r="G657" s="362">
        <f t="shared" si="1638"/>
        <v>3049045.76</v>
      </c>
      <c r="H657" s="356">
        <f t="shared" si="1643"/>
        <v>0</v>
      </c>
      <c r="I657" s="365">
        <v>0</v>
      </c>
      <c r="J657" s="365">
        <v>0</v>
      </c>
      <c r="K657" s="365">
        <v>0</v>
      </c>
      <c r="L657" s="365">
        <v>0</v>
      </c>
      <c r="M657" s="365">
        <v>0</v>
      </c>
      <c r="N657" s="356">
        <v>0</v>
      </c>
      <c r="O657" s="356">
        <v>0</v>
      </c>
      <c r="P657" s="356">
        <v>0</v>
      </c>
      <c r="Q657" s="356">
        <v>0</v>
      </c>
      <c r="R657" s="356">
        <v>0</v>
      </c>
      <c r="S657" s="356">
        <v>0</v>
      </c>
      <c r="T657" s="366">
        <v>0</v>
      </c>
      <c r="U657" s="356">
        <v>0</v>
      </c>
      <c r="V657" s="371" t="s">
        <v>112</v>
      </c>
      <c r="W657" s="177">
        <v>755</v>
      </c>
      <c r="X657" s="356">
        <f t="shared" si="1644"/>
        <v>2911838.7</v>
      </c>
      <c r="Y657" s="177">
        <v>0</v>
      </c>
      <c r="Z657" s="177">
        <v>0</v>
      </c>
      <c r="AA657" s="177">
        <v>0</v>
      </c>
      <c r="AB657" s="177">
        <v>0</v>
      </c>
      <c r="AC657" s="177">
        <v>0</v>
      </c>
      <c r="AD657" s="177">
        <v>0</v>
      </c>
      <c r="AE657" s="177">
        <v>0</v>
      </c>
      <c r="AF657" s="177">
        <v>0</v>
      </c>
      <c r="AG657" s="177">
        <v>0</v>
      </c>
      <c r="AH657" s="177">
        <v>0</v>
      </c>
      <c r="AI657" s="177">
        <v>0</v>
      </c>
      <c r="AJ657" s="177">
        <f t="shared" si="1645"/>
        <v>91471.37</v>
      </c>
      <c r="AK657" s="177">
        <f t="shared" si="1646"/>
        <v>45735.69</v>
      </c>
      <c r="AL657" s="177">
        <v>0</v>
      </c>
      <c r="AN657" s="148" t="e">
        <f>I657/#REF!</f>
        <v>#REF!</v>
      </c>
      <c r="AO657" s="148" t="e">
        <f t="shared" si="1607"/>
        <v>#DIV/0!</v>
      </c>
      <c r="AP657" s="148" t="e">
        <f t="shared" si="1608"/>
        <v>#DIV/0!</v>
      </c>
      <c r="AQ657" s="148" t="e">
        <f t="shared" si="1609"/>
        <v>#DIV/0!</v>
      </c>
      <c r="AR657" s="148" t="e">
        <f t="shared" si="1610"/>
        <v>#DIV/0!</v>
      </c>
      <c r="AS657" s="148" t="e">
        <f t="shared" si="1611"/>
        <v>#DIV/0!</v>
      </c>
      <c r="AT657" s="148" t="e">
        <f t="shared" si="1612"/>
        <v>#DIV/0!</v>
      </c>
      <c r="AU657" s="148">
        <f t="shared" si="1613"/>
        <v>3856.7400000000002</v>
      </c>
      <c r="AV657" s="148" t="e">
        <f t="shared" si="1614"/>
        <v>#DIV/0!</v>
      </c>
      <c r="AW657" s="148" t="e">
        <f t="shared" si="1615"/>
        <v>#DIV/0!</v>
      </c>
      <c r="AX657" s="148" t="e">
        <f t="shared" si="1616"/>
        <v>#DIV/0!</v>
      </c>
      <c r="AY657" s="148" t="e">
        <f>AI657/#REF!</f>
        <v>#REF!</v>
      </c>
      <c r="AZ657" s="148">
        <v>766.59</v>
      </c>
      <c r="BA657" s="148">
        <v>2173.62</v>
      </c>
      <c r="BB657" s="148">
        <v>891.36</v>
      </c>
      <c r="BC657" s="148">
        <v>860.72</v>
      </c>
      <c r="BD657" s="148">
        <v>1699.83</v>
      </c>
      <c r="BE657" s="148">
        <v>1134.04</v>
      </c>
      <c r="BF657" s="148">
        <v>2338035</v>
      </c>
      <c r="BG657" s="148">
        <f t="shared" si="1635"/>
        <v>4644</v>
      </c>
      <c r="BH657" s="148">
        <v>9186</v>
      </c>
      <c r="BI657" s="148">
        <v>3559.09</v>
      </c>
      <c r="BJ657" s="148">
        <v>6295.55</v>
      </c>
      <c r="BK657" s="148">
        <f t="shared" si="1636"/>
        <v>934101.09</v>
      </c>
      <c r="BL657" s="149" t="e">
        <f t="shared" si="1617"/>
        <v>#REF!</v>
      </c>
      <c r="BM657" s="149" t="e">
        <f t="shared" si="1618"/>
        <v>#DIV/0!</v>
      </c>
      <c r="BN657" s="149" t="e">
        <f t="shared" si="1619"/>
        <v>#DIV/0!</v>
      </c>
      <c r="BO657" s="149" t="e">
        <f t="shared" si="1620"/>
        <v>#DIV/0!</v>
      </c>
      <c r="BP657" s="149" t="e">
        <f t="shared" si="1621"/>
        <v>#DIV/0!</v>
      </c>
      <c r="BQ657" s="149" t="e">
        <f t="shared" si="1622"/>
        <v>#DIV/0!</v>
      </c>
      <c r="BR657" s="149" t="e">
        <f t="shared" si="1623"/>
        <v>#DIV/0!</v>
      </c>
      <c r="BS657" s="149" t="str">
        <f t="shared" si="1624"/>
        <v xml:space="preserve"> </v>
      </c>
      <c r="BT657" s="149" t="e">
        <f t="shared" si="1625"/>
        <v>#DIV/0!</v>
      </c>
      <c r="BU657" s="149" t="e">
        <f t="shared" si="1626"/>
        <v>#DIV/0!</v>
      </c>
      <c r="BV657" s="149" t="e">
        <f t="shared" si="1627"/>
        <v>#DIV/0!</v>
      </c>
      <c r="BW657" s="149" t="e">
        <f t="shared" si="1628"/>
        <v>#REF!</v>
      </c>
      <c r="BY657" s="150">
        <f t="shared" si="1629"/>
        <v>2.99999990816799</v>
      </c>
      <c r="BZ657" s="151">
        <f t="shared" si="1630"/>
        <v>1.5000001180697271</v>
      </c>
      <c r="CA657" s="152">
        <f t="shared" si="1631"/>
        <v>4038.471205298013</v>
      </c>
      <c r="CB657" s="148">
        <f t="shared" si="1637"/>
        <v>4852.9799999999996</v>
      </c>
      <c r="CC657" s="153" t="str">
        <f t="shared" si="1632"/>
        <v xml:space="preserve"> </v>
      </c>
    </row>
    <row r="658" spans="1:82" s="147" customFormat="1" ht="12" customHeight="1">
      <c r="A658" s="360">
        <v>26</v>
      </c>
      <c r="B658" s="368" t="s">
        <v>328</v>
      </c>
      <c r="C658" s="370">
        <v>3524.8</v>
      </c>
      <c r="D658" s="370"/>
      <c r="E658" s="371"/>
      <c r="F658" s="371"/>
      <c r="G658" s="362">
        <f t="shared" si="1638"/>
        <v>3715393.51</v>
      </c>
      <c r="H658" s="356">
        <f t="shared" si="1643"/>
        <v>0</v>
      </c>
      <c r="I658" s="365">
        <v>0</v>
      </c>
      <c r="J658" s="365">
        <v>0</v>
      </c>
      <c r="K658" s="365">
        <v>0</v>
      </c>
      <c r="L658" s="365">
        <v>0</v>
      </c>
      <c r="M658" s="365">
        <v>0</v>
      </c>
      <c r="N658" s="356">
        <v>0</v>
      </c>
      <c r="O658" s="356">
        <v>0</v>
      </c>
      <c r="P658" s="356">
        <v>0</v>
      </c>
      <c r="Q658" s="356">
        <v>0</v>
      </c>
      <c r="R658" s="356">
        <v>0</v>
      </c>
      <c r="S658" s="356">
        <v>0</v>
      </c>
      <c r="T658" s="366">
        <v>0</v>
      </c>
      <c r="U658" s="356">
        <v>0</v>
      </c>
      <c r="V658" s="371" t="s">
        <v>112</v>
      </c>
      <c r="W658" s="177">
        <v>920</v>
      </c>
      <c r="X658" s="356">
        <f t="shared" si="1644"/>
        <v>3548200.8</v>
      </c>
      <c r="Y658" s="177">
        <v>0</v>
      </c>
      <c r="Z658" s="177">
        <v>0</v>
      </c>
      <c r="AA658" s="177">
        <v>0</v>
      </c>
      <c r="AB658" s="177">
        <v>0</v>
      </c>
      <c r="AC658" s="177">
        <v>0</v>
      </c>
      <c r="AD658" s="177">
        <v>0</v>
      </c>
      <c r="AE658" s="177">
        <v>0</v>
      </c>
      <c r="AF658" s="177">
        <v>0</v>
      </c>
      <c r="AG658" s="177">
        <v>0</v>
      </c>
      <c r="AH658" s="177">
        <v>0</v>
      </c>
      <c r="AI658" s="177">
        <v>0</v>
      </c>
      <c r="AJ658" s="177">
        <f t="shared" si="1645"/>
        <v>111461.81</v>
      </c>
      <c r="AK658" s="177">
        <f t="shared" si="1646"/>
        <v>55730.9</v>
      </c>
      <c r="AL658" s="177">
        <v>0</v>
      </c>
      <c r="AN658" s="148" t="e">
        <f>I658/#REF!</f>
        <v>#REF!</v>
      </c>
      <c r="AO658" s="148" t="e">
        <f t="shared" si="1607"/>
        <v>#DIV/0!</v>
      </c>
      <c r="AP658" s="148" t="e">
        <f t="shared" si="1608"/>
        <v>#DIV/0!</v>
      </c>
      <c r="AQ658" s="148" t="e">
        <f t="shared" si="1609"/>
        <v>#DIV/0!</v>
      </c>
      <c r="AR658" s="148" t="e">
        <f t="shared" si="1610"/>
        <v>#DIV/0!</v>
      </c>
      <c r="AS658" s="148" t="e">
        <f t="shared" si="1611"/>
        <v>#DIV/0!</v>
      </c>
      <c r="AT658" s="148" t="e">
        <f t="shared" si="1612"/>
        <v>#DIV/0!</v>
      </c>
      <c r="AU658" s="148">
        <f t="shared" si="1613"/>
        <v>3856.74</v>
      </c>
      <c r="AV658" s="148" t="e">
        <f t="shared" si="1614"/>
        <v>#DIV/0!</v>
      </c>
      <c r="AW658" s="148" t="e">
        <f t="shared" si="1615"/>
        <v>#DIV/0!</v>
      </c>
      <c r="AX658" s="148" t="e">
        <f t="shared" si="1616"/>
        <v>#DIV/0!</v>
      </c>
      <c r="AY658" s="148" t="e">
        <f>AI658/#REF!</f>
        <v>#REF!</v>
      </c>
      <c r="AZ658" s="148">
        <v>766.59</v>
      </c>
      <c r="BA658" s="148">
        <v>2173.62</v>
      </c>
      <c r="BB658" s="148">
        <v>891.36</v>
      </c>
      <c r="BC658" s="148">
        <v>860.72</v>
      </c>
      <c r="BD658" s="148">
        <v>1699.83</v>
      </c>
      <c r="BE658" s="148">
        <v>1134.04</v>
      </c>
      <c r="BF658" s="148">
        <v>2338035</v>
      </c>
      <c r="BG658" s="148">
        <f t="shared" si="1635"/>
        <v>4644</v>
      </c>
      <c r="BH658" s="148">
        <v>9186</v>
      </c>
      <c r="BI658" s="148">
        <v>3559.09</v>
      </c>
      <c r="BJ658" s="148">
        <v>6295.55</v>
      </c>
      <c r="BK658" s="148">
        <f t="shared" si="1636"/>
        <v>934101.09</v>
      </c>
      <c r="BL658" s="149" t="e">
        <f t="shared" si="1617"/>
        <v>#REF!</v>
      </c>
      <c r="BM658" s="149" t="e">
        <f t="shared" si="1618"/>
        <v>#DIV/0!</v>
      </c>
      <c r="BN658" s="149" t="e">
        <f t="shared" si="1619"/>
        <v>#DIV/0!</v>
      </c>
      <c r="BO658" s="149" t="e">
        <f t="shared" si="1620"/>
        <v>#DIV/0!</v>
      </c>
      <c r="BP658" s="149" t="e">
        <f t="shared" si="1621"/>
        <v>#DIV/0!</v>
      </c>
      <c r="BQ658" s="149" t="e">
        <f t="shared" si="1622"/>
        <v>#DIV/0!</v>
      </c>
      <c r="BR658" s="149" t="e">
        <f t="shared" si="1623"/>
        <v>#DIV/0!</v>
      </c>
      <c r="BS658" s="149" t="str">
        <f t="shared" si="1624"/>
        <v xml:space="preserve"> </v>
      </c>
      <c r="BT658" s="149" t="e">
        <f t="shared" si="1625"/>
        <v>#DIV/0!</v>
      </c>
      <c r="BU658" s="149" t="e">
        <f t="shared" si="1626"/>
        <v>#DIV/0!</v>
      </c>
      <c r="BV658" s="149" t="e">
        <f t="shared" si="1627"/>
        <v>#DIV/0!</v>
      </c>
      <c r="BW658" s="149" t="e">
        <f t="shared" si="1628"/>
        <v>#REF!</v>
      </c>
      <c r="BY658" s="150">
        <f t="shared" si="1629"/>
        <v>3.0000001265007326</v>
      </c>
      <c r="BZ658" s="151">
        <f t="shared" si="1630"/>
        <v>1.4999999286751191</v>
      </c>
      <c r="CA658" s="152">
        <f t="shared" si="1631"/>
        <v>4038.4712065217391</v>
      </c>
      <c r="CB658" s="148">
        <f t="shared" si="1637"/>
        <v>4852.9799999999996</v>
      </c>
      <c r="CC658" s="153" t="str">
        <f t="shared" si="1632"/>
        <v xml:space="preserve"> </v>
      </c>
    </row>
    <row r="659" spans="1:82" s="147" customFormat="1" ht="12" customHeight="1">
      <c r="A659" s="360">
        <v>27</v>
      </c>
      <c r="B659" s="368" t="s">
        <v>329</v>
      </c>
      <c r="C659" s="370">
        <v>3483</v>
      </c>
      <c r="D659" s="370"/>
      <c r="E659" s="371"/>
      <c r="F659" s="371"/>
      <c r="G659" s="362">
        <f t="shared" si="1638"/>
        <v>3234815.43</v>
      </c>
      <c r="H659" s="356">
        <f t="shared" si="1643"/>
        <v>0</v>
      </c>
      <c r="I659" s="365">
        <v>0</v>
      </c>
      <c r="J659" s="365">
        <v>0</v>
      </c>
      <c r="K659" s="365">
        <v>0</v>
      </c>
      <c r="L659" s="365">
        <v>0</v>
      </c>
      <c r="M659" s="365">
        <v>0</v>
      </c>
      <c r="N659" s="356">
        <v>0</v>
      </c>
      <c r="O659" s="356">
        <v>0</v>
      </c>
      <c r="P659" s="356">
        <v>0</v>
      </c>
      <c r="Q659" s="356">
        <v>0</v>
      </c>
      <c r="R659" s="356">
        <v>0</v>
      </c>
      <c r="S659" s="356">
        <v>0</v>
      </c>
      <c r="T659" s="366">
        <v>0</v>
      </c>
      <c r="U659" s="356">
        <v>0</v>
      </c>
      <c r="V659" s="371" t="s">
        <v>112</v>
      </c>
      <c r="W659" s="177">
        <v>801</v>
      </c>
      <c r="X659" s="356">
        <f t="shared" si="1644"/>
        <v>3089248.74</v>
      </c>
      <c r="Y659" s="177">
        <v>0</v>
      </c>
      <c r="Z659" s="177">
        <v>0</v>
      </c>
      <c r="AA659" s="177">
        <v>0</v>
      </c>
      <c r="AB659" s="177">
        <v>0</v>
      </c>
      <c r="AC659" s="177">
        <v>0</v>
      </c>
      <c r="AD659" s="177">
        <v>0</v>
      </c>
      <c r="AE659" s="177">
        <v>0</v>
      </c>
      <c r="AF659" s="177">
        <v>0</v>
      </c>
      <c r="AG659" s="177">
        <v>0</v>
      </c>
      <c r="AH659" s="177">
        <v>0</v>
      </c>
      <c r="AI659" s="177">
        <v>0</v>
      </c>
      <c r="AJ659" s="177">
        <f t="shared" si="1645"/>
        <v>97044.46</v>
      </c>
      <c r="AK659" s="177">
        <f t="shared" si="1646"/>
        <v>48522.23</v>
      </c>
      <c r="AL659" s="177">
        <v>0</v>
      </c>
      <c r="AN659" s="148" t="e">
        <f>I659/#REF!</f>
        <v>#REF!</v>
      </c>
      <c r="AO659" s="148" t="e">
        <f t="shared" si="1607"/>
        <v>#DIV/0!</v>
      </c>
      <c r="AP659" s="148" t="e">
        <f t="shared" si="1608"/>
        <v>#DIV/0!</v>
      </c>
      <c r="AQ659" s="148" t="e">
        <f t="shared" si="1609"/>
        <v>#DIV/0!</v>
      </c>
      <c r="AR659" s="148" t="e">
        <f t="shared" si="1610"/>
        <v>#DIV/0!</v>
      </c>
      <c r="AS659" s="148" t="e">
        <f t="shared" si="1611"/>
        <v>#DIV/0!</v>
      </c>
      <c r="AT659" s="148" t="e">
        <f t="shared" si="1612"/>
        <v>#DIV/0!</v>
      </c>
      <c r="AU659" s="148">
        <f t="shared" si="1613"/>
        <v>3856.7400000000002</v>
      </c>
      <c r="AV659" s="148" t="e">
        <f t="shared" si="1614"/>
        <v>#DIV/0!</v>
      </c>
      <c r="AW659" s="148" t="e">
        <f t="shared" si="1615"/>
        <v>#DIV/0!</v>
      </c>
      <c r="AX659" s="148" t="e">
        <f t="shared" si="1616"/>
        <v>#DIV/0!</v>
      </c>
      <c r="AY659" s="148" t="e">
        <f>AI659/#REF!</f>
        <v>#REF!</v>
      </c>
      <c r="AZ659" s="148">
        <v>766.59</v>
      </c>
      <c r="BA659" s="148">
        <v>2173.62</v>
      </c>
      <c r="BB659" s="148">
        <v>891.36</v>
      </c>
      <c r="BC659" s="148">
        <v>860.72</v>
      </c>
      <c r="BD659" s="148">
        <v>1699.83</v>
      </c>
      <c r="BE659" s="148">
        <v>1134.04</v>
      </c>
      <c r="BF659" s="148">
        <v>2338035</v>
      </c>
      <c r="BG659" s="148">
        <f t="shared" si="1635"/>
        <v>4644</v>
      </c>
      <c r="BH659" s="148">
        <v>9186</v>
      </c>
      <c r="BI659" s="148">
        <v>3559.09</v>
      </c>
      <c r="BJ659" s="148">
        <v>6295.55</v>
      </c>
      <c r="BK659" s="148">
        <f t="shared" si="1636"/>
        <v>934101.09</v>
      </c>
      <c r="BL659" s="149" t="e">
        <f t="shared" si="1617"/>
        <v>#REF!</v>
      </c>
      <c r="BM659" s="149" t="e">
        <f t="shared" si="1618"/>
        <v>#DIV/0!</v>
      </c>
      <c r="BN659" s="149" t="e">
        <f t="shared" si="1619"/>
        <v>#DIV/0!</v>
      </c>
      <c r="BO659" s="149" t="e">
        <f t="shared" si="1620"/>
        <v>#DIV/0!</v>
      </c>
      <c r="BP659" s="149" t="e">
        <f t="shared" si="1621"/>
        <v>#DIV/0!</v>
      </c>
      <c r="BQ659" s="149" t="e">
        <f t="shared" si="1622"/>
        <v>#DIV/0!</v>
      </c>
      <c r="BR659" s="149" t="e">
        <f t="shared" si="1623"/>
        <v>#DIV/0!</v>
      </c>
      <c r="BS659" s="149" t="str">
        <f t="shared" si="1624"/>
        <v xml:space="preserve"> </v>
      </c>
      <c r="BT659" s="149" t="e">
        <f t="shared" si="1625"/>
        <v>#DIV/0!</v>
      </c>
      <c r="BU659" s="149" t="e">
        <f t="shared" si="1626"/>
        <v>#DIV/0!</v>
      </c>
      <c r="BV659" s="149" t="e">
        <f t="shared" si="1627"/>
        <v>#DIV/0!</v>
      </c>
      <c r="BW659" s="149" t="e">
        <f t="shared" si="1628"/>
        <v>#REF!</v>
      </c>
      <c r="BY659" s="150">
        <f t="shared" si="1629"/>
        <v>2.9999999103503718</v>
      </c>
      <c r="BZ659" s="151">
        <f t="shared" si="1630"/>
        <v>1.4999999551751859</v>
      </c>
      <c r="CA659" s="152">
        <f t="shared" si="1631"/>
        <v>4038.471198501873</v>
      </c>
      <c r="CB659" s="148">
        <f t="shared" si="1637"/>
        <v>4852.9799999999996</v>
      </c>
      <c r="CC659" s="153" t="str">
        <f t="shared" si="1632"/>
        <v xml:space="preserve"> </v>
      </c>
      <c r="CD659" s="156">
        <f>CA659-CB659</f>
        <v>-814.50880149812656</v>
      </c>
    </row>
    <row r="660" spans="1:82" s="147" customFormat="1" ht="12" customHeight="1">
      <c r="A660" s="360">
        <v>28</v>
      </c>
      <c r="B660" s="368" t="s">
        <v>330</v>
      </c>
      <c r="C660" s="370">
        <v>1660.4</v>
      </c>
      <c r="D660" s="370"/>
      <c r="E660" s="371"/>
      <c r="F660" s="371"/>
      <c r="G660" s="362">
        <f t="shared" si="1638"/>
        <v>3133853.65</v>
      </c>
      <c r="H660" s="356">
        <f t="shared" si="1643"/>
        <v>0</v>
      </c>
      <c r="I660" s="365">
        <v>0</v>
      </c>
      <c r="J660" s="365">
        <v>0</v>
      </c>
      <c r="K660" s="365">
        <v>0</v>
      </c>
      <c r="L660" s="365">
        <v>0</v>
      </c>
      <c r="M660" s="365">
        <v>0</v>
      </c>
      <c r="N660" s="356">
        <v>0</v>
      </c>
      <c r="O660" s="356">
        <v>0</v>
      </c>
      <c r="P660" s="356">
        <v>0</v>
      </c>
      <c r="Q660" s="356">
        <v>0</v>
      </c>
      <c r="R660" s="356">
        <v>0</v>
      </c>
      <c r="S660" s="356">
        <v>0</v>
      </c>
      <c r="T660" s="366">
        <v>0</v>
      </c>
      <c r="U660" s="356">
        <v>0</v>
      </c>
      <c r="V660" s="371" t="s">
        <v>112</v>
      </c>
      <c r="W660" s="177">
        <v>776</v>
      </c>
      <c r="X660" s="356">
        <f t="shared" si="1644"/>
        <v>2992830.24</v>
      </c>
      <c r="Y660" s="177">
        <v>0</v>
      </c>
      <c r="Z660" s="177">
        <v>0</v>
      </c>
      <c r="AA660" s="177">
        <v>0</v>
      </c>
      <c r="AB660" s="177">
        <v>0</v>
      </c>
      <c r="AC660" s="177">
        <v>0</v>
      </c>
      <c r="AD660" s="177">
        <v>0</v>
      </c>
      <c r="AE660" s="177">
        <v>0</v>
      </c>
      <c r="AF660" s="177">
        <v>0</v>
      </c>
      <c r="AG660" s="177">
        <v>0</v>
      </c>
      <c r="AH660" s="177">
        <v>0</v>
      </c>
      <c r="AI660" s="177">
        <v>0</v>
      </c>
      <c r="AJ660" s="177">
        <f t="shared" si="1645"/>
        <v>94015.61</v>
      </c>
      <c r="AK660" s="177">
        <f t="shared" si="1646"/>
        <v>47007.8</v>
      </c>
      <c r="AL660" s="177">
        <v>0</v>
      </c>
      <c r="AN660" s="148" t="e">
        <f>I660/#REF!</f>
        <v>#REF!</v>
      </c>
      <c r="AO660" s="148" t="e">
        <f t="shared" si="1607"/>
        <v>#DIV/0!</v>
      </c>
      <c r="AP660" s="148" t="e">
        <f t="shared" si="1608"/>
        <v>#DIV/0!</v>
      </c>
      <c r="AQ660" s="148" t="e">
        <f t="shared" si="1609"/>
        <v>#DIV/0!</v>
      </c>
      <c r="AR660" s="148" t="e">
        <f t="shared" si="1610"/>
        <v>#DIV/0!</v>
      </c>
      <c r="AS660" s="148" t="e">
        <f t="shared" si="1611"/>
        <v>#DIV/0!</v>
      </c>
      <c r="AT660" s="148" t="e">
        <f t="shared" si="1612"/>
        <v>#DIV/0!</v>
      </c>
      <c r="AU660" s="148">
        <f t="shared" si="1613"/>
        <v>3856.7400000000002</v>
      </c>
      <c r="AV660" s="148" t="e">
        <f t="shared" si="1614"/>
        <v>#DIV/0!</v>
      </c>
      <c r="AW660" s="148" t="e">
        <f t="shared" si="1615"/>
        <v>#DIV/0!</v>
      </c>
      <c r="AX660" s="148" t="e">
        <f t="shared" si="1616"/>
        <v>#DIV/0!</v>
      </c>
      <c r="AY660" s="148" t="e">
        <f>AI660/#REF!</f>
        <v>#REF!</v>
      </c>
      <c r="AZ660" s="148">
        <v>766.59</v>
      </c>
      <c r="BA660" s="148">
        <v>2173.62</v>
      </c>
      <c r="BB660" s="148">
        <v>891.36</v>
      </c>
      <c r="BC660" s="148">
        <v>860.72</v>
      </c>
      <c r="BD660" s="148">
        <v>1699.83</v>
      </c>
      <c r="BE660" s="148">
        <v>1134.04</v>
      </c>
      <c r="BF660" s="148">
        <v>2338035</v>
      </c>
      <c r="BG660" s="148">
        <f t="shared" si="1635"/>
        <v>4644</v>
      </c>
      <c r="BH660" s="148">
        <v>9186</v>
      </c>
      <c r="BI660" s="148">
        <v>3559.09</v>
      </c>
      <c r="BJ660" s="148">
        <v>6295.55</v>
      </c>
      <c r="BK660" s="148">
        <f t="shared" si="1636"/>
        <v>934101.09</v>
      </c>
      <c r="BL660" s="149" t="e">
        <f t="shared" si="1617"/>
        <v>#REF!</v>
      </c>
      <c r="BM660" s="149" t="e">
        <f t="shared" si="1618"/>
        <v>#DIV/0!</v>
      </c>
      <c r="BN660" s="149" t="e">
        <f t="shared" si="1619"/>
        <v>#DIV/0!</v>
      </c>
      <c r="BO660" s="149" t="e">
        <f t="shared" si="1620"/>
        <v>#DIV/0!</v>
      </c>
      <c r="BP660" s="149" t="e">
        <f t="shared" si="1621"/>
        <v>#DIV/0!</v>
      </c>
      <c r="BQ660" s="149" t="e">
        <f t="shared" si="1622"/>
        <v>#DIV/0!</v>
      </c>
      <c r="BR660" s="149" t="e">
        <f t="shared" si="1623"/>
        <v>#DIV/0!</v>
      </c>
      <c r="BS660" s="149" t="str">
        <f t="shared" si="1624"/>
        <v xml:space="preserve"> </v>
      </c>
      <c r="BT660" s="149" t="e">
        <f t="shared" si="1625"/>
        <v>#DIV/0!</v>
      </c>
      <c r="BU660" s="149" t="e">
        <f t="shared" si="1626"/>
        <v>#DIV/0!</v>
      </c>
      <c r="BV660" s="149" t="e">
        <f t="shared" si="1627"/>
        <v>#DIV/0!</v>
      </c>
      <c r="BW660" s="149" t="e">
        <f t="shared" si="1628"/>
        <v>#REF!</v>
      </c>
      <c r="BY660" s="150">
        <f t="shared" si="1629"/>
        <v>3.0000000159547975</v>
      </c>
      <c r="BZ660" s="151">
        <f t="shared" si="1630"/>
        <v>1.499999848429425</v>
      </c>
      <c r="CA660" s="152">
        <f t="shared" si="1631"/>
        <v>4038.4711984536079</v>
      </c>
      <c r="CB660" s="148">
        <f t="shared" si="1637"/>
        <v>4852.9799999999996</v>
      </c>
      <c r="CC660" s="153" t="str">
        <f t="shared" si="1632"/>
        <v xml:space="preserve"> </v>
      </c>
    </row>
    <row r="661" spans="1:82" s="147" customFormat="1" ht="12" customHeight="1">
      <c r="A661" s="360">
        <v>29</v>
      </c>
      <c r="B661" s="368" t="s">
        <v>331</v>
      </c>
      <c r="C661" s="370">
        <v>3517.9</v>
      </c>
      <c r="D661" s="370"/>
      <c r="E661" s="371"/>
      <c r="F661" s="371"/>
      <c r="G661" s="362">
        <f t="shared" si="1638"/>
        <v>3133853.65</v>
      </c>
      <c r="H661" s="356">
        <f t="shared" si="1643"/>
        <v>0</v>
      </c>
      <c r="I661" s="365">
        <v>0</v>
      </c>
      <c r="J661" s="365">
        <v>0</v>
      </c>
      <c r="K661" s="365">
        <v>0</v>
      </c>
      <c r="L661" s="365">
        <v>0</v>
      </c>
      <c r="M661" s="365">
        <v>0</v>
      </c>
      <c r="N661" s="356">
        <v>0</v>
      </c>
      <c r="O661" s="356">
        <v>0</v>
      </c>
      <c r="P661" s="356">
        <v>0</v>
      </c>
      <c r="Q661" s="356">
        <v>0</v>
      </c>
      <c r="R661" s="356">
        <v>0</v>
      </c>
      <c r="S661" s="356">
        <v>0</v>
      </c>
      <c r="T661" s="366">
        <v>0</v>
      </c>
      <c r="U661" s="356">
        <v>0</v>
      </c>
      <c r="V661" s="371" t="s">
        <v>112</v>
      </c>
      <c r="W661" s="177">
        <v>776</v>
      </c>
      <c r="X661" s="356">
        <f t="shared" si="1644"/>
        <v>2992830.24</v>
      </c>
      <c r="Y661" s="177">
        <v>0</v>
      </c>
      <c r="Z661" s="177">
        <v>0</v>
      </c>
      <c r="AA661" s="177">
        <v>0</v>
      </c>
      <c r="AB661" s="177">
        <v>0</v>
      </c>
      <c r="AC661" s="177">
        <v>0</v>
      </c>
      <c r="AD661" s="177">
        <v>0</v>
      </c>
      <c r="AE661" s="177">
        <v>0</v>
      </c>
      <c r="AF661" s="177">
        <v>0</v>
      </c>
      <c r="AG661" s="177">
        <v>0</v>
      </c>
      <c r="AH661" s="177">
        <v>0</v>
      </c>
      <c r="AI661" s="177">
        <v>0</v>
      </c>
      <c r="AJ661" s="177">
        <f t="shared" si="1645"/>
        <v>94015.61</v>
      </c>
      <c r="AK661" s="177">
        <f t="shared" si="1646"/>
        <v>47007.8</v>
      </c>
      <c r="AL661" s="177">
        <v>0</v>
      </c>
      <c r="AN661" s="148" t="e">
        <f>I661/#REF!</f>
        <v>#REF!</v>
      </c>
      <c r="AO661" s="148" t="e">
        <f t="shared" si="1607"/>
        <v>#DIV/0!</v>
      </c>
      <c r="AP661" s="148" t="e">
        <f t="shared" si="1608"/>
        <v>#DIV/0!</v>
      </c>
      <c r="AQ661" s="148" t="e">
        <f t="shared" si="1609"/>
        <v>#DIV/0!</v>
      </c>
      <c r="AR661" s="148" t="e">
        <f t="shared" si="1610"/>
        <v>#DIV/0!</v>
      </c>
      <c r="AS661" s="148" t="e">
        <f t="shared" si="1611"/>
        <v>#DIV/0!</v>
      </c>
      <c r="AT661" s="148" t="e">
        <f t="shared" si="1612"/>
        <v>#DIV/0!</v>
      </c>
      <c r="AU661" s="148">
        <f t="shared" si="1613"/>
        <v>3856.7400000000002</v>
      </c>
      <c r="AV661" s="148" t="e">
        <f t="shared" si="1614"/>
        <v>#DIV/0!</v>
      </c>
      <c r="AW661" s="148" t="e">
        <f t="shared" si="1615"/>
        <v>#DIV/0!</v>
      </c>
      <c r="AX661" s="148" t="e">
        <f t="shared" si="1616"/>
        <v>#DIV/0!</v>
      </c>
      <c r="AY661" s="148" t="e">
        <f>AI661/#REF!</f>
        <v>#REF!</v>
      </c>
      <c r="AZ661" s="148">
        <v>766.59</v>
      </c>
      <c r="BA661" s="148">
        <v>2173.62</v>
      </c>
      <c r="BB661" s="148">
        <v>891.36</v>
      </c>
      <c r="BC661" s="148">
        <v>860.72</v>
      </c>
      <c r="BD661" s="148">
        <v>1699.83</v>
      </c>
      <c r="BE661" s="148">
        <v>1134.04</v>
      </c>
      <c r="BF661" s="148">
        <v>2338035</v>
      </c>
      <c r="BG661" s="148">
        <f t="shared" si="1635"/>
        <v>4644</v>
      </c>
      <c r="BH661" s="148">
        <v>9186</v>
      </c>
      <c r="BI661" s="148">
        <v>3559.09</v>
      </c>
      <c r="BJ661" s="148">
        <v>6295.55</v>
      </c>
      <c r="BK661" s="148">
        <f t="shared" si="1636"/>
        <v>934101.09</v>
      </c>
      <c r="BL661" s="149" t="e">
        <f t="shared" si="1617"/>
        <v>#REF!</v>
      </c>
      <c r="BM661" s="149" t="e">
        <f t="shared" si="1618"/>
        <v>#DIV/0!</v>
      </c>
      <c r="BN661" s="149" t="e">
        <f t="shared" si="1619"/>
        <v>#DIV/0!</v>
      </c>
      <c r="BO661" s="149" t="e">
        <f t="shared" si="1620"/>
        <v>#DIV/0!</v>
      </c>
      <c r="BP661" s="149" t="e">
        <f t="shared" si="1621"/>
        <v>#DIV/0!</v>
      </c>
      <c r="BQ661" s="149" t="e">
        <f t="shared" si="1622"/>
        <v>#DIV/0!</v>
      </c>
      <c r="BR661" s="149" t="e">
        <f t="shared" si="1623"/>
        <v>#DIV/0!</v>
      </c>
      <c r="BS661" s="149" t="str">
        <f t="shared" si="1624"/>
        <v xml:space="preserve"> </v>
      </c>
      <c r="BT661" s="149" t="e">
        <f t="shared" si="1625"/>
        <v>#DIV/0!</v>
      </c>
      <c r="BU661" s="149" t="e">
        <f t="shared" si="1626"/>
        <v>#DIV/0!</v>
      </c>
      <c r="BV661" s="149" t="e">
        <f t="shared" si="1627"/>
        <v>#DIV/0!</v>
      </c>
      <c r="BW661" s="149" t="e">
        <f t="shared" si="1628"/>
        <v>#REF!</v>
      </c>
      <c r="BY661" s="150">
        <f t="shared" si="1629"/>
        <v>3.0000000159547975</v>
      </c>
      <c r="BZ661" s="151">
        <f t="shared" si="1630"/>
        <v>1.499999848429425</v>
      </c>
      <c r="CA661" s="152">
        <f t="shared" si="1631"/>
        <v>4038.4711984536079</v>
      </c>
      <c r="CB661" s="148">
        <f t="shared" si="1637"/>
        <v>4852.9799999999996</v>
      </c>
      <c r="CC661" s="153" t="str">
        <f t="shared" si="1632"/>
        <v xml:space="preserve"> </v>
      </c>
    </row>
    <row r="662" spans="1:82" s="147" customFormat="1" ht="12" customHeight="1">
      <c r="A662" s="360">
        <v>30</v>
      </c>
      <c r="B662" s="368" t="s">
        <v>332</v>
      </c>
      <c r="C662" s="370">
        <v>3543</v>
      </c>
      <c r="D662" s="370"/>
      <c r="E662" s="371"/>
      <c r="F662" s="371"/>
      <c r="G662" s="362">
        <f t="shared" si="1638"/>
        <v>1720388.73</v>
      </c>
      <c r="H662" s="356">
        <f t="shared" si="1643"/>
        <v>0</v>
      </c>
      <c r="I662" s="365">
        <v>0</v>
      </c>
      <c r="J662" s="365">
        <v>0</v>
      </c>
      <c r="K662" s="365">
        <v>0</v>
      </c>
      <c r="L662" s="365">
        <v>0</v>
      </c>
      <c r="M662" s="365">
        <v>0</v>
      </c>
      <c r="N662" s="356">
        <v>0</v>
      </c>
      <c r="O662" s="356">
        <v>0</v>
      </c>
      <c r="P662" s="356">
        <v>0</v>
      </c>
      <c r="Q662" s="356">
        <v>0</v>
      </c>
      <c r="R662" s="356">
        <v>0</v>
      </c>
      <c r="S662" s="356">
        <v>0</v>
      </c>
      <c r="T662" s="366">
        <v>0</v>
      </c>
      <c r="U662" s="356">
        <v>0</v>
      </c>
      <c r="V662" s="371" t="s">
        <v>112</v>
      </c>
      <c r="W662" s="177">
        <v>426</v>
      </c>
      <c r="X662" s="356">
        <f t="shared" si="1644"/>
        <v>1642971.24</v>
      </c>
      <c r="Y662" s="177">
        <v>0</v>
      </c>
      <c r="Z662" s="177">
        <v>0</v>
      </c>
      <c r="AA662" s="177">
        <v>0</v>
      </c>
      <c r="AB662" s="177">
        <v>0</v>
      </c>
      <c r="AC662" s="177">
        <v>0</v>
      </c>
      <c r="AD662" s="177">
        <v>0</v>
      </c>
      <c r="AE662" s="177">
        <v>0</v>
      </c>
      <c r="AF662" s="177">
        <v>0</v>
      </c>
      <c r="AG662" s="177">
        <v>0</v>
      </c>
      <c r="AH662" s="177">
        <v>0</v>
      </c>
      <c r="AI662" s="177">
        <v>0</v>
      </c>
      <c r="AJ662" s="177">
        <f t="shared" si="1645"/>
        <v>51611.66</v>
      </c>
      <c r="AK662" s="177">
        <f t="shared" si="1646"/>
        <v>25805.83</v>
      </c>
      <c r="AL662" s="177">
        <v>0</v>
      </c>
      <c r="AN662" s="148" t="e">
        <f>I662/#REF!</f>
        <v>#REF!</v>
      </c>
      <c r="AO662" s="148" t="e">
        <f t="shared" si="1607"/>
        <v>#DIV/0!</v>
      </c>
      <c r="AP662" s="148" t="e">
        <f t="shared" si="1608"/>
        <v>#DIV/0!</v>
      </c>
      <c r="AQ662" s="148" t="e">
        <f t="shared" si="1609"/>
        <v>#DIV/0!</v>
      </c>
      <c r="AR662" s="148" t="e">
        <f t="shared" si="1610"/>
        <v>#DIV/0!</v>
      </c>
      <c r="AS662" s="148" t="e">
        <f t="shared" si="1611"/>
        <v>#DIV/0!</v>
      </c>
      <c r="AT662" s="148" t="e">
        <f t="shared" si="1612"/>
        <v>#DIV/0!</v>
      </c>
      <c r="AU662" s="148">
        <f t="shared" si="1613"/>
        <v>3856.74</v>
      </c>
      <c r="AV662" s="148" t="e">
        <f t="shared" si="1614"/>
        <v>#DIV/0!</v>
      </c>
      <c r="AW662" s="148" t="e">
        <f t="shared" si="1615"/>
        <v>#DIV/0!</v>
      </c>
      <c r="AX662" s="148" t="e">
        <f t="shared" si="1616"/>
        <v>#DIV/0!</v>
      </c>
      <c r="AY662" s="148" t="e">
        <f>AI662/#REF!</f>
        <v>#REF!</v>
      </c>
      <c r="AZ662" s="148">
        <v>766.59</v>
      </c>
      <c r="BA662" s="148">
        <v>2173.62</v>
      </c>
      <c r="BB662" s="148">
        <v>891.36</v>
      </c>
      <c r="BC662" s="148">
        <v>860.72</v>
      </c>
      <c r="BD662" s="148">
        <v>1699.83</v>
      </c>
      <c r="BE662" s="148">
        <v>1134.04</v>
      </c>
      <c r="BF662" s="148">
        <v>2338035</v>
      </c>
      <c r="BG662" s="148">
        <f t="shared" si="1635"/>
        <v>4644</v>
      </c>
      <c r="BH662" s="148">
        <v>9186</v>
      </c>
      <c r="BI662" s="148">
        <v>3559.09</v>
      </c>
      <c r="BJ662" s="148">
        <v>6295.55</v>
      </c>
      <c r="BK662" s="148">
        <f t="shared" si="1636"/>
        <v>934101.09</v>
      </c>
      <c r="BL662" s="149" t="e">
        <f t="shared" si="1617"/>
        <v>#REF!</v>
      </c>
      <c r="BM662" s="149" t="e">
        <f t="shared" si="1618"/>
        <v>#DIV/0!</v>
      </c>
      <c r="BN662" s="149" t="e">
        <f t="shared" si="1619"/>
        <v>#DIV/0!</v>
      </c>
      <c r="BO662" s="149" t="e">
        <f t="shared" si="1620"/>
        <v>#DIV/0!</v>
      </c>
      <c r="BP662" s="149" t="e">
        <f t="shared" si="1621"/>
        <v>#DIV/0!</v>
      </c>
      <c r="BQ662" s="149" t="e">
        <f t="shared" si="1622"/>
        <v>#DIV/0!</v>
      </c>
      <c r="BR662" s="149" t="e">
        <f t="shared" si="1623"/>
        <v>#DIV/0!</v>
      </c>
      <c r="BS662" s="149" t="str">
        <f t="shared" si="1624"/>
        <v xml:space="preserve"> </v>
      </c>
      <c r="BT662" s="149" t="e">
        <f t="shared" si="1625"/>
        <v>#DIV/0!</v>
      </c>
      <c r="BU662" s="149" t="e">
        <f t="shared" si="1626"/>
        <v>#DIV/0!</v>
      </c>
      <c r="BV662" s="149" t="e">
        <f t="shared" si="1627"/>
        <v>#DIV/0!</v>
      </c>
      <c r="BW662" s="149" t="e">
        <f t="shared" si="1628"/>
        <v>#REF!</v>
      </c>
      <c r="BY662" s="150">
        <f t="shared" si="1629"/>
        <v>2.9999998895598439</v>
      </c>
      <c r="BZ662" s="151">
        <f t="shared" si="1630"/>
        <v>1.4999999447799219</v>
      </c>
      <c r="CA662" s="152">
        <f t="shared" si="1631"/>
        <v>4038.4711971830984</v>
      </c>
      <c r="CB662" s="148">
        <f t="shared" si="1637"/>
        <v>4852.9799999999996</v>
      </c>
      <c r="CC662" s="153" t="str">
        <f t="shared" si="1632"/>
        <v xml:space="preserve"> </v>
      </c>
    </row>
    <row r="663" spans="1:82" s="147" customFormat="1" ht="12" customHeight="1">
      <c r="A663" s="360">
        <v>31</v>
      </c>
      <c r="B663" s="368" t="s">
        <v>338</v>
      </c>
      <c r="C663" s="370">
        <v>3546.1</v>
      </c>
      <c r="D663" s="370"/>
      <c r="E663" s="371"/>
      <c r="F663" s="371"/>
      <c r="G663" s="362">
        <f t="shared" si="1638"/>
        <v>9312183.9600000009</v>
      </c>
      <c r="H663" s="356">
        <f t="shared" si="1643"/>
        <v>0</v>
      </c>
      <c r="I663" s="365">
        <v>0</v>
      </c>
      <c r="J663" s="365">
        <v>0</v>
      </c>
      <c r="K663" s="365">
        <v>0</v>
      </c>
      <c r="L663" s="365">
        <v>0</v>
      </c>
      <c r="M663" s="365">
        <v>0</v>
      </c>
      <c r="N663" s="356">
        <v>0</v>
      </c>
      <c r="O663" s="356">
        <v>0</v>
      </c>
      <c r="P663" s="356">
        <v>0</v>
      </c>
      <c r="Q663" s="356">
        <v>0</v>
      </c>
      <c r="R663" s="356">
        <v>0</v>
      </c>
      <c r="S663" s="356">
        <v>0</v>
      </c>
      <c r="T663" s="366">
        <v>0</v>
      </c>
      <c r="U663" s="356">
        <v>0</v>
      </c>
      <c r="V663" s="371" t="s">
        <v>111</v>
      </c>
      <c r="W663" s="177">
        <v>2288</v>
      </c>
      <c r="X663" s="356">
        <f t="shared" si="1644"/>
        <v>8893135.6799999997</v>
      </c>
      <c r="Y663" s="177">
        <v>0</v>
      </c>
      <c r="Z663" s="177">
        <v>0</v>
      </c>
      <c r="AA663" s="177">
        <v>0</v>
      </c>
      <c r="AB663" s="177">
        <v>0</v>
      </c>
      <c r="AC663" s="177">
        <v>0</v>
      </c>
      <c r="AD663" s="177">
        <v>0</v>
      </c>
      <c r="AE663" s="177">
        <v>0</v>
      </c>
      <c r="AF663" s="177">
        <v>0</v>
      </c>
      <c r="AG663" s="177">
        <v>0</v>
      </c>
      <c r="AH663" s="177">
        <v>0</v>
      </c>
      <c r="AI663" s="177">
        <v>0</v>
      </c>
      <c r="AJ663" s="177">
        <f t="shared" si="1645"/>
        <v>279365.52</v>
      </c>
      <c r="AK663" s="177">
        <f t="shared" si="1646"/>
        <v>139682.76</v>
      </c>
      <c r="AL663" s="177">
        <v>0</v>
      </c>
      <c r="AN663" s="148" t="e">
        <f>I663/#REF!</f>
        <v>#REF!</v>
      </c>
      <c r="AO663" s="148" t="e">
        <f t="shared" si="1607"/>
        <v>#DIV/0!</v>
      </c>
      <c r="AP663" s="148" t="e">
        <f t="shared" si="1608"/>
        <v>#DIV/0!</v>
      </c>
      <c r="AQ663" s="148" t="e">
        <f t="shared" si="1609"/>
        <v>#DIV/0!</v>
      </c>
      <c r="AR663" s="148" t="e">
        <f t="shared" si="1610"/>
        <v>#DIV/0!</v>
      </c>
      <c r="AS663" s="148" t="e">
        <f t="shared" si="1611"/>
        <v>#DIV/0!</v>
      </c>
      <c r="AT663" s="148" t="e">
        <f t="shared" si="1612"/>
        <v>#DIV/0!</v>
      </c>
      <c r="AU663" s="148">
        <f t="shared" si="1613"/>
        <v>3886.8599999999997</v>
      </c>
      <c r="AV663" s="148" t="e">
        <f t="shared" si="1614"/>
        <v>#DIV/0!</v>
      </c>
      <c r="AW663" s="148" t="e">
        <f t="shared" si="1615"/>
        <v>#DIV/0!</v>
      </c>
      <c r="AX663" s="148" t="e">
        <f t="shared" si="1616"/>
        <v>#DIV/0!</v>
      </c>
      <c r="AY663" s="148" t="e">
        <f>AI663/#REF!</f>
        <v>#REF!</v>
      </c>
      <c r="AZ663" s="148">
        <v>766.59</v>
      </c>
      <c r="BA663" s="148">
        <v>2173.62</v>
      </c>
      <c r="BB663" s="148">
        <v>891.36</v>
      </c>
      <c r="BC663" s="148">
        <v>860.72</v>
      </c>
      <c r="BD663" s="148">
        <v>1699.83</v>
      </c>
      <c r="BE663" s="148">
        <v>1134.04</v>
      </c>
      <c r="BF663" s="148">
        <v>2338035</v>
      </c>
      <c r="BG663" s="148">
        <f t="shared" si="1635"/>
        <v>4837.9799999999996</v>
      </c>
      <c r="BH663" s="148">
        <v>9186</v>
      </c>
      <c r="BI663" s="148">
        <v>3559.09</v>
      </c>
      <c r="BJ663" s="148">
        <v>6295.55</v>
      </c>
      <c r="BK663" s="148">
        <f t="shared" si="1636"/>
        <v>934101.09</v>
      </c>
      <c r="BL663" s="149" t="e">
        <f t="shared" si="1617"/>
        <v>#REF!</v>
      </c>
      <c r="BM663" s="149" t="e">
        <f t="shared" si="1618"/>
        <v>#DIV/0!</v>
      </c>
      <c r="BN663" s="149" t="e">
        <f t="shared" si="1619"/>
        <v>#DIV/0!</v>
      </c>
      <c r="BO663" s="149" t="e">
        <f t="shared" si="1620"/>
        <v>#DIV/0!</v>
      </c>
      <c r="BP663" s="149" t="e">
        <f t="shared" si="1621"/>
        <v>#DIV/0!</v>
      </c>
      <c r="BQ663" s="149" t="e">
        <f t="shared" si="1622"/>
        <v>#DIV/0!</v>
      </c>
      <c r="BR663" s="149" t="e">
        <f t="shared" si="1623"/>
        <v>#DIV/0!</v>
      </c>
      <c r="BS663" s="149" t="str">
        <f t="shared" si="1624"/>
        <v xml:space="preserve"> </v>
      </c>
      <c r="BT663" s="149" t="e">
        <f t="shared" si="1625"/>
        <v>#DIV/0!</v>
      </c>
      <c r="BU663" s="149" t="e">
        <f t="shared" si="1626"/>
        <v>#DIV/0!</v>
      </c>
      <c r="BV663" s="149" t="e">
        <f t="shared" si="1627"/>
        <v>#DIV/0!</v>
      </c>
      <c r="BW663" s="149" t="e">
        <f t="shared" si="1628"/>
        <v>#REF!</v>
      </c>
      <c r="BY663" s="150">
        <f t="shared" si="1629"/>
        <v>3.0000000128863431</v>
      </c>
      <c r="BZ663" s="151">
        <f t="shared" si="1630"/>
        <v>1.5000000064431716</v>
      </c>
      <c r="CA663" s="152">
        <f t="shared" si="1631"/>
        <v>4070.0104720279724</v>
      </c>
      <c r="CB663" s="148">
        <f t="shared" si="1637"/>
        <v>5055.6899999999996</v>
      </c>
      <c r="CC663" s="153" t="str">
        <f t="shared" si="1632"/>
        <v xml:space="preserve"> </v>
      </c>
    </row>
    <row r="664" spans="1:82" s="147" customFormat="1" ht="12" customHeight="1">
      <c r="A664" s="360">
        <v>32</v>
      </c>
      <c r="B664" s="368" t="s">
        <v>256</v>
      </c>
      <c r="C664" s="370"/>
      <c r="D664" s="370"/>
      <c r="E664" s="371"/>
      <c r="F664" s="371"/>
      <c r="G664" s="362">
        <f t="shared" si="1638"/>
        <v>3882789.99</v>
      </c>
      <c r="H664" s="356">
        <f t="shared" si="1643"/>
        <v>0</v>
      </c>
      <c r="I664" s="365">
        <v>0</v>
      </c>
      <c r="J664" s="365">
        <v>0</v>
      </c>
      <c r="K664" s="365">
        <v>0</v>
      </c>
      <c r="L664" s="365">
        <v>0</v>
      </c>
      <c r="M664" s="365">
        <v>0</v>
      </c>
      <c r="N664" s="356">
        <v>0</v>
      </c>
      <c r="O664" s="356">
        <v>0</v>
      </c>
      <c r="P664" s="356">
        <v>0</v>
      </c>
      <c r="Q664" s="356">
        <v>0</v>
      </c>
      <c r="R664" s="356">
        <v>0</v>
      </c>
      <c r="S664" s="356">
        <v>0</v>
      </c>
      <c r="T664" s="366">
        <v>0</v>
      </c>
      <c r="U664" s="356">
        <v>0</v>
      </c>
      <c r="V664" s="371" t="s">
        <v>111</v>
      </c>
      <c r="W664" s="177">
        <v>954</v>
      </c>
      <c r="X664" s="356">
        <f t="shared" si="1644"/>
        <v>3708064.44</v>
      </c>
      <c r="Y664" s="177">
        <v>0</v>
      </c>
      <c r="Z664" s="177">
        <v>0</v>
      </c>
      <c r="AA664" s="177">
        <v>0</v>
      </c>
      <c r="AB664" s="177">
        <v>0</v>
      </c>
      <c r="AC664" s="177">
        <v>0</v>
      </c>
      <c r="AD664" s="177">
        <v>0</v>
      </c>
      <c r="AE664" s="177">
        <v>0</v>
      </c>
      <c r="AF664" s="177">
        <v>0</v>
      </c>
      <c r="AG664" s="177">
        <v>0</v>
      </c>
      <c r="AH664" s="177">
        <v>0</v>
      </c>
      <c r="AI664" s="177">
        <v>0</v>
      </c>
      <c r="AJ664" s="177">
        <f t="shared" si="1645"/>
        <v>116483.7</v>
      </c>
      <c r="AK664" s="177">
        <f t="shared" si="1646"/>
        <v>58241.85</v>
      </c>
      <c r="AL664" s="177">
        <v>0</v>
      </c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9"/>
      <c r="BM664" s="149"/>
      <c r="BN664" s="149"/>
      <c r="BO664" s="149"/>
      <c r="BP664" s="149"/>
      <c r="BQ664" s="149"/>
      <c r="BR664" s="149"/>
      <c r="BS664" s="149"/>
      <c r="BT664" s="149"/>
      <c r="BU664" s="149"/>
      <c r="BV664" s="149"/>
      <c r="BW664" s="149"/>
      <c r="BY664" s="150"/>
      <c r="BZ664" s="151"/>
      <c r="CA664" s="152"/>
      <c r="CB664" s="148"/>
      <c r="CC664" s="153"/>
    </row>
    <row r="665" spans="1:82" s="147" customFormat="1" ht="25.5" customHeight="1">
      <c r="A665" s="360">
        <v>33</v>
      </c>
      <c r="B665" s="368" t="s">
        <v>347</v>
      </c>
      <c r="C665" s="370"/>
      <c r="D665" s="370"/>
      <c r="E665" s="371"/>
      <c r="F665" s="371"/>
      <c r="G665" s="362">
        <f t="shared" si="1638"/>
        <v>2608852.4</v>
      </c>
      <c r="H665" s="356">
        <f t="shared" si="1643"/>
        <v>0</v>
      </c>
      <c r="I665" s="365">
        <v>0</v>
      </c>
      <c r="J665" s="365">
        <v>0</v>
      </c>
      <c r="K665" s="365">
        <v>0</v>
      </c>
      <c r="L665" s="365">
        <v>0</v>
      </c>
      <c r="M665" s="365">
        <v>0</v>
      </c>
      <c r="N665" s="356">
        <v>0</v>
      </c>
      <c r="O665" s="356">
        <v>0</v>
      </c>
      <c r="P665" s="356">
        <v>0</v>
      </c>
      <c r="Q665" s="356">
        <v>0</v>
      </c>
      <c r="R665" s="356">
        <v>0</v>
      </c>
      <c r="S665" s="356">
        <v>0</v>
      </c>
      <c r="T665" s="366">
        <v>0</v>
      </c>
      <c r="U665" s="356">
        <v>0</v>
      </c>
      <c r="V665" s="371" t="s">
        <v>112</v>
      </c>
      <c r="W665" s="177">
        <v>646</v>
      </c>
      <c r="X665" s="356">
        <f t="shared" si="1644"/>
        <v>2491454.04</v>
      </c>
      <c r="Y665" s="177">
        <v>0</v>
      </c>
      <c r="Z665" s="177">
        <v>0</v>
      </c>
      <c r="AA665" s="177">
        <v>0</v>
      </c>
      <c r="AB665" s="177">
        <v>0</v>
      </c>
      <c r="AC665" s="177">
        <v>0</v>
      </c>
      <c r="AD665" s="177">
        <v>0</v>
      </c>
      <c r="AE665" s="177">
        <v>0</v>
      </c>
      <c r="AF665" s="177">
        <v>0</v>
      </c>
      <c r="AG665" s="177">
        <v>0</v>
      </c>
      <c r="AH665" s="177">
        <v>0</v>
      </c>
      <c r="AI665" s="177">
        <v>0</v>
      </c>
      <c r="AJ665" s="177">
        <f t="shared" si="1645"/>
        <v>78265.570000000007</v>
      </c>
      <c r="AK665" s="177">
        <f t="shared" si="1646"/>
        <v>39132.79</v>
      </c>
      <c r="AL665" s="177">
        <v>0</v>
      </c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9"/>
      <c r="BM665" s="149"/>
      <c r="BN665" s="149"/>
      <c r="BO665" s="149"/>
      <c r="BP665" s="149"/>
      <c r="BQ665" s="149"/>
      <c r="BR665" s="149"/>
      <c r="BS665" s="149"/>
      <c r="BT665" s="149"/>
      <c r="BU665" s="149"/>
      <c r="BV665" s="149"/>
      <c r="BW665" s="149"/>
      <c r="BY665" s="150"/>
      <c r="BZ665" s="151"/>
      <c r="CA665" s="152"/>
      <c r="CB665" s="148"/>
      <c r="CC665" s="153"/>
    </row>
    <row r="666" spans="1:82" s="147" customFormat="1" ht="25.5" customHeight="1">
      <c r="A666" s="360">
        <v>34</v>
      </c>
      <c r="B666" s="368" t="s">
        <v>343</v>
      </c>
      <c r="C666" s="370"/>
      <c r="D666" s="370"/>
      <c r="E666" s="371"/>
      <c r="F666" s="371"/>
      <c r="G666" s="362">
        <f t="shared" si="1638"/>
        <v>3960120.19</v>
      </c>
      <c r="H666" s="356">
        <f t="shared" si="1643"/>
        <v>0</v>
      </c>
      <c r="I666" s="365">
        <v>0</v>
      </c>
      <c r="J666" s="365">
        <v>0</v>
      </c>
      <c r="K666" s="365">
        <v>0</v>
      </c>
      <c r="L666" s="365">
        <v>0</v>
      </c>
      <c r="M666" s="365">
        <v>0</v>
      </c>
      <c r="N666" s="356">
        <v>0</v>
      </c>
      <c r="O666" s="356">
        <v>0</v>
      </c>
      <c r="P666" s="356">
        <v>0</v>
      </c>
      <c r="Q666" s="356">
        <v>0</v>
      </c>
      <c r="R666" s="356">
        <v>0</v>
      </c>
      <c r="S666" s="356">
        <v>0</v>
      </c>
      <c r="T666" s="366">
        <v>0</v>
      </c>
      <c r="U666" s="356">
        <v>0</v>
      </c>
      <c r="V666" s="371" t="s">
        <v>111</v>
      </c>
      <c r="W666" s="177">
        <v>973</v>
      </c>
      <c r="X666" s="356">
        <f t="shared" si="1644"/>
        <v>3781914.78</v>
      </c>
      <c r="Y666" s="177">
        <v>0</v>
      </c>
      <c r="Z666" s="177">
        <v>0</v>
      </c>
      <c r="AA666" s="177">
        <v>0</v>
      </c>
      <c r="AB666" s="177">
        <v>0</v>
      </c>
      <c r="AC666" s="177">
        <v>0</v>
      </c>
      <c r="AD666" s="177">
        <v>0</v>
      </c>
      <c r="AE666" s="177">
        <v>0</v>
      </c>
      <c r="AF666" s="177">
        <v>0</v>
      </c>
      <c r="AG666" s="177">
        <v>0</v>
      </c>
      <c r="AH666" s="177">
        <v>0</v>
      </c>
      <c r="AI666" s="177">
        <v>0</v>
      </c>
      <c r="AJ666" s="177">
        <f t="shared" si="1645"/>
        <v>118803.61</v>
      </c>
      <c r="AK666" s="177">
        <f t="shared" si="1646"/>
        <v>59401.8</v>
      </c>
      <c r="AL666" s="177">
        <v>0</v>
      </c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9"/>
      <c r="BM666" s="149"/>
      <c r="BN666" s="149"/>
      <c r="BO666" s="149"/>
      <c r="BP666" s="149"/>
      <c r="BQ666" s="149"/>
      <c r="BR666" s="149"/>
      <c r="BS666" s="149"/>
      <c r="BT666" s="149"/>
      <c r="BU666" s="149"/>
      <c r="BV666" s="149"/>
      <c r="BW666" s="149"/>
      <c r="BY666" s="150"/>
      <c r="BZ666" s="151"/>
      <c r="CA666" s="152"/>
      <c r="CB666" s="148"/>
      <c r="CC666" s="153"/>
    </row>
    <row r="667" spans="1:82" s="147" customFormat="1" ht="29.25" customHeight="1">
      <c r="A667" s="360">
        <v>35</v>
      </c>
      <c r="B667" s="368" t="s">
        <v>350</v>
      </c>
      <c r="C667" s="370"/>
      <c r="D667" s="370"/>
      <c r="E667" s="371"/>
      <c r="F667" s="371"/>
      <c r="G667" s="362">
        <f t="shared" si="1638"/>
        <v>1324618.56</v>
      </c>
      <c r="H667" s="356">
        <f t="shared" si="1643"/>
        <v>0</v>
      </c>
      <c r="I667" s="365">
        <v>0</v>
      </c>
      <c r="J667" s="365">
        <v>0</v>
      </c>
      <c r="K667" s="365">
        <v>0</v>
      </c>
      <c r="L667" s="365">
        <v>0</v>
      </c>
      <c r="M667" s="365">
        <v>0</v>
      </c>
      <c r="N667" s="356">
        <v>0</v>
      </c>
      <c r="O667" s="356">
        <v>0</v>
      </c>
      <c r="P667" s="356">
        <v>0</v>
      </c>
      <c r="Q667" s="356">
        <v>0</v>
      </c>
      <c r="R667" s="356">
        <v>0</v>
      </c>
      <c r="S667" s="356">
        <v>0</v>
      </c>
      <c r="T667" s="366">
        <v>0</v>
      </c>
      <c r="U667" s="356">
        <v>0</v>
      </c>
      <c r="V667" s="371" t="s">
        <v>112</v>
      </c>
      <c r="W667" s="177">
        <v>328</v>
      </c>
      <c r="X667" s="356">
        <f t="shared" si="1644"/>
        <v>1265010.72</v>
      </c>
      <c r="Y667" s="177">
        <v>0</v>
      </c>
      <c r="Z667" s="177">
        <v>0</v>
      </c>
      <c r="AA667" s="177">
        <v>0</v>
      </c>
      <c r="AB667" s="177">
        <v>0</v>
      </c>
      <c r="AC667" s="177">
        <v>0</v>
      </c>
      <c r="AD667" s="177">
        <v>0</v>
      </c>
      <c r="AE667" s="177">
        <v>0</v>
      </c>
      <c r="AF667" s="177">
        <v>0</v>
      </c>
      <c r="AG667" s="177">
        <v>0</v>
      </c>
      <c r="AH667" s="177">
        <v>0</v>
      </c>
      <c r="AI667" s="177">
        <v>0</v>
      </c>
      <c r="AJ667" s="177">
        <f t="shared" si="1645"/>
        <v>39738.559999999998</v>
      </c>
      <c r="AK667" s="177">
        <f t="shared" si="1646"/>
        <v>19869.28</v>
      </c>
      <c r="AL667" s="177">
        <v>0</v>
      </c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9"/>
      <c r="BM667" s="149"/>
      <c r="BN667" s="149"/>
      <c r="BO667" s="149"/>
      <c r="BP667" s="149"/>
      <c r="BQ667" s="149"/>
      <c r="BR667" s="149"/>
      <c r="BS667" s="149"/>
      <c r="BT667" s="149"/>
      <c r="BU667" s="149"/>
      <c r="BV667" s="149"/>
      <c r="BW667" s="149"/>
      <c r="BY667" s="150"/>
      <c r="BZ667" s="151"/>
      <c r="CA667" s="152"/>
      <c r="CB667" s="148"/>
      <c r="CC667" s="153"/>
    </row>
    <row r="668" spans="1:82" s="147" customFormat="1" ht="12" customHeight="1">
      <c r="A668" s="360">
        <v>36</v>
      </c>
      <c r="B668" s="368" t="s">
        <v>354</v>
      </c>
      <c r="C668" s="370"/>
      <c r="D668" s="370"/>
      <c r="E668" s="371"/>
      <c r="F668" s="371"/>
      <c r="G668" s="362">
        <f t="shared" si="1638"/>
        <v>510866.61</v>
      </c>
      <c r="H668" s="356">
        <f t="shared" si="1643"/>
        <v>0</v>
      </c>
      <c r="I668" s="365">
        <v>0</v>
      </c>
      <c r="J668" s="365">
        <v>0</v>
      </c>
      <c r="K668" s="365">
        <v>0</v>
      </c>
      <c r="L668" s="365">
        <v>0</v>
      </c>
      <c r="M668" s="365">
        <v>0</v>
      </c>
      <c r="N668" s="356">
        <v>0</v>
      </c>
      <c r="O668" s="356">
        <v>0</v>
      </c>
      <c r="P668" s="356">
        <v>0</v>
      </c>
      <c r="Q668" s="356">
        <v>0</v>
      </c>
      <c r="R668" s="356">
        <v>0</v>
      </c>
      <c r="S668" s="356">
        <v>0</v>
      </c>
      <c r="T668" s="366">
        <v>0</v>
      </c>
      <c r="U668" s="356">
        <v>0</v>
      </c>
      <c r="V668" s="371" t="s">
        <v>112</v>
      </c>
      <c r="W668" s="177">
        <v>126.5</v>
      </c>
      <c r="X668" s="356">
        <f t="shared" si="1644"/>
        <v>487877.61</v>
      </c>
      <c r="Y668" s="177">
        <v>0</v>
      </c>
      <c r="Z668" s="177">
        <v>0</v>
      </c>
      <c r="AA668" s="177">
        <v>0</v>
      </c>
      <c r="AB668" s="177">
        <v>0</v>
      </c>
      <c r="AC668" s="177">
        <v>0</v>
      </c>
      <c r="AD668" s="177">
        <v>0</v>
      </c>
      <c r="AE668" s="177">
        <v>0</v>
      </c>
      <c r="AF668" s="177">
        <v>0</v>
      </c>
      <c r="AG668" s="177">
        <v>0</v>
      </c>
      <c r="AH668" s="177">
        <v>0</v>
      </c>
      <c r="AI668" s="177">
        <v>0</v>
      </c>
      <c r="AJ668" s="177">
        <f t="shared" si="1645"/>
        <v>15326</v>
      </c>
      <c r="AK668" s="177">
        <f t="shared" si="1646"/>
        <v>7663</v>
      </c>
      <c r="AL668" s="177">
        <v>0</v>
      </c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9"/>
      <c r="BM668" s="149"/>
      <c r="BN668" s="149"/>
      <c r="BO668" s="149"/>
      <c r="BP668" s="149"/>
      <c r="BQ668" s="149"/>
      <c r="BR668" s="149"/>
      <c r="BS668" s="149"/>
      <c r="BT668" s="149"/>
      <c r="BU668" s="149"/>
      <c r="BV668" s="149"/>
      <c r="BW668" s="149"/>
      <c r="BY668" s="150"/>
      <c r="BZ668" s="151"/>
      <c r="CA668" s="152"/>
      <c r="CB668" s="148"/>
      <c r="CC668" s="153"/>
    </row>
    <row r="669" spans="1:82" s="147" customFormat="1" ht="12" customHeight="1">
      <c r="A669" s="360">
        <v>37</v>
      </c>
      <c r="B669" s="368" t="s">
        <v>358</v>
      </c>
      <c r="C669" s="370"/>
      <c r="D669" s="370"/>
      <c r="E669" s="371"/>
      <c r="F669" s="371"/>
      <c r="G669" s="362">
        <f t="shared" si="1638"/>
        <v>1728465.68</v>
      </c>
      <c r="H669" s="356">
        <f t="shared" si="1643"/>
        <v>0</v>
      </c>
      <c r="I669" s="365">
        <v>0</v>
      </c>
      <c r="J669" s="365">
        <v>0</v>
      </c>
      <c r="K669" s="365">
        <v>0</v>
      </c>
      <c r="L669" s="365">
        <v>0</v>
      </c>
      <c r="M669" s="365">
        <v>0</v>
      </c>
      <c r="N669" s="356">
        <v>0</v>
      </c>
      <c r="O669" s="356">
        <v>0</v>
      </c>
      <c r="P669" s="356">
        <v>0</v>
      </c>
      <c r="Q669" s="356">
        <v>0</v>
      </c>
      <c r="R669" s="356">
        <v>0</v>
      </c>
      <c r="S669" s="356">
        <v>0</v>
      </c>
      <c r="T669" s="366">
        <v>0</v>
      </c>
      <c r="U669" s="356">
        <v>0</v>
      </c>
      <c r="V669" s="371" t="s">
        <v>112</v>
      </c>
      <c r="W669" s="177">
        <v>428</v>
      </c>
      <c r="X669" s="356">
        <f t="shared" si="1644"/>
        <v>1650684.72</v>
      </c>
      <c r="Y669" s="177">
        <v>0</v>
      </c>
      <c r="Z669" s="177">
        <v>0</v>
      </c>
      <c r="AA669" s="177">
        <v>0</v>
      </c>
      <c r="AB669" s="177">
        <v>0</v>
      </c>
      <c r="AC669" s="177">
        <v>0</v>
      </c>
      <c r="AD669" s="177">
        <v>0</v>
      </c>
      <c r="AE669" s="177">
        <v>0</v>
      </c>
      <c r="AF669" s="177">
        <v>0</v>
      </c>
      <c r="AG669" s="177">
        <v>0</v>
      </c>
      <c r="AH669" s="177">
        <v>0</v>
      </c>
      <c r="AI669" s="177">
        <v>0</v>
      </c>
      <c r="AJ669" s="177">
        <f t="shared" si="1645"/>
        <v>51853.97</v>
      </c>
      <c r="AK669" s="177">
        <f t="shared" si="1646"/>
        <v>25926.99</v>
      </c>
      <c r="AL669" s="177">
        <v>0</v>
      </c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9"/>
      <c r="BM669" s="149"/>
      <c r="BN669" s="149"/>
      <c r="BO669" s="149"/>
      <c r="BP669" s="149"/>
      <c r="BQ669" s="149"/>
      <c r="BR669" s="149"/>
      <c r="BS669" s="149"/>
      <c r="BT669" s="149"/>
      <c r="BU669" s="149"/>
      <c r="BV669" s="149"/>
      <c r="BW669" s="149"/>
      <c r="BY669" s="150"/>
      <c r="BZ669" s="151"/>
      <c r="CA669" s="152"/>
      <c r="CB669" s="148"/>
      <c r="CC669" s="153"/>
    </row>
    <row r="670" spans="1:82" s="147" customFormat="1" ht="12" customHeight="1">
      <c r="A670" s="360">
        <v>38</v>
      </c>
      <c r="B670" s="368" t="s">
        <v>359</v>
      </c>
      <c r="C670" s="370"/>
      <c r="D670" s="370"/>
      <c r="E670" s="371"/>
      <c r="F670" s="371"/>
      <c r="G670" s="362">
        <f t="shared" si="1638"/>
        <v>803655.77</v>
      </c>
      <c r="H670" s="356">
        <f t="shared" si="1643"/>
        <v>0</v>
      </c>
      <c r="I670" s="365">
        <v>0</v>
      </c>
      <c r="J670" s="365">
        <v>0</v>
      </c>
      <c r="K670" s="365">
        <v>0</v>
      </c>
      <c r="L670" s="365">
        <v>0</v>
      </c>
      <c r="M670" s="365">
        <v>0</v>
      </c>
      <c r="N670" s="356">
        <v>0</v>
      </c>
      <c r="O670" s="356">
        <v>0</v>
      </c>
      <c r="P670" s="356">
        <v>0</v>
      </c>
      <c r="Q670" s="356">
        <v>0</v>
      </c>
      <c r="R670" s="356">
        <v>0</v>
      </c>
      <c r="S670" s="356">
        <v>0</v>
      </c>
      <c r="T670" s="366">
        <v>0</v>
      </c>
      <c r="U670" s="356">
        <v>0</v>
      </c>
      <c r="V670" s="371" t="s">
        <v>112</v>
      </c>
      <c r="W670" s="177">
        <v>199</v>
      </c>
      <c r="X670" s="356">
        <f t="shared" si="1644"/>
        <v>767491.26</v>
      </c>
      <c r="Y670" s="177">
        <v>0</v>
      </c>
      <c r="Z670" s="177">
        <v>0</v>
      </c>
      <c r="AA670" s="177">
        <v>0</v>
      </c>
      <c r="AB670" s="177">
        <v>0</v>
      </c>
      <c r="AC670" s="177">
        <v>0</v>
      </c>
      <c r="AD670" s="177">
        <v>0</v>
      </c>
      <c r="AE670" s="177">
        <v>0</v>
      </c>
      <c r="AF670" s="177">
        <v>0</v>
      </c>
      <c r="AG670" s="177">
        <v>0</v>
      </c>
      <c r="AH670" s="177">
        <v>0</v>
      </c>
      <c r="AI670" s="177">
        <v>0</v>
      </c>
      <c r="AJ670" s="177">
        <f t="shared" si="1645"/>
        <v>24109.67</v>
      </c>
      <c r="AK670" s="177">
        <f t="shared" si="1646"/>
        <v>12054.84</v>
      </c>
      <c r="AL670" s="177">
        <v>0</v>
      </c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9"/>
      <c r="BM670" s="149"/>
      <c r="BN670" s="149"/>
      <c r="BO670" s="149"/>
      <c r="BP670" s="149"/>
      <c r="BQ670" s="149"/>
      <c r="BR670" s="149"/>
      <c r="BS670" s="149"/>
      <c r="BT670" s="149"/>
      <c r="BU670" s="149"/>
      <c r="BV670" s="149"/>
      <c r="BW670" s="149"/>
      <c r="BY670" s="150"/>
      <c r="BZ670" s="151"/>
      <c r="CA670" s="152"/>
      <c r="CB670" s="148"/>
      <c r="CC670" s="153"/>
    </row>
    <row r="671" spans="1:82" s="147" customFormat="1" ht="12" customHeight="1">
      <c r="A671" s="360">
        <v>39</v>
      </c>
      <c r="B671" s="368" t="s">
        <v>365</v>
      </c>
      <c r="C671" s="370"/>
      <c r="D671" s="370"/>
      <c r="E671" s="371"/>
      <c r="F671" s="371"/>
      <c r="G671" s="362">
        <f t="shared" si="1638"/>
        <v>3372123.45</v>
      </c>
      <c r="H671" s="356">
        <f t="shared" si="1643"/>
        <v>0</v>
      </c>
      <c r="I671" s="365">
        <v>0</v>
      </c>
      <c r="J671" s="365">
        <v>0</v>
      </c>
      <c r="K671" s="365">
        <v>0</v>
      </c>
      <c r="L671" s="365">
        <v>0</v>
      </c>
      <c r="M671" s="365">
        <v>0</v>
      </c>
      <c r="N671" s="356">
        <v>0</v>
      </c>
      <c r="O671" s="356">
        <v>0</v>
      </c>
      <c r="P671" s="356">
        <v>0</v>
      </c>
      <c r="Q671" s="356">
        <v>0</v>
      </c>
      <c r="R671" s="356">
        <v>0</v>
      </c>
      <c r="S671" s="356">
        <v>0</v>
      </c>
      <c r="T671" s="366">
        <v>0</v>
      </c>
      <c r="U671" s="356">
        <v>0</v>
      </c>
      <c r="V671" s="371" t="s">
        <v>112</v>
      </c>
      <c r="W671" s="177">
        <v>835</v>
      </c>
      <c r="X671" s="356">
        <f t="shared" si="1644"/>
        <v>3220377.9</v>
      </c>
      <c r="Y671" s="177">
        <v>0</v>
      </c>
      <c r="Z671" s="177">
        <v>0</v>
      </c>
      <c r="AA671" s="177">
        <v>0</v>
      </c>
      <c r="AB671" s="177">
        <v>0</v>
      </c>
      <c r="AC671" s="177">
        <v>0</v>
      </c>
      <c r="AD671" s="177">
        <v>0</v>
      </c>
      <c r="AE671" s="177">
        <v>0</v>
      </c>
      <c r="AF671" s="177">
        <v>0</v>
      </c>
      <c r="AG671" s="177">
        <v>0</v>
      </c>
      <c r="AH671" s="177">
        <v>0</v>
      </c>
      <c r="AI671" s="177">
        <v>0</v>
      </c>
      <c r="AJ671" s="177">
        <f t="shared" si="1645"/>
        <v>101163.7</v>
      </c>
      <c r="AK671" s="177">
        <f t="shared" si="1646"/>
        <v>50581.85</v>
      </c>
      <c r="AL671" s="177">
        <v>0</v>
      </c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9"/>
      <c r="BM671" s="149"/>
      <c r="BN671" s="149"/>
      <c r="BO671" s="149"/>
      <c r="BP671" s="149"/>
      <c r="BQ671" s="149"/>
      <c r="BR671" s="149"/>
      <c r="BS671" s="149"/>
      <c r="BT671" s="149"/>
      <c r="BU671" s="149"/>
      <c r="BV671" s="149"/>
      <c r="BW671" s="149"/>
      <c r="BY671" s="150"/>
      <c r="BZ671" s="151"/>
      <c r="CA671" s="152"/>
      <c r="CB671" s="148"/>
      <c r="CC671" s="153"/>
    </row>
    <row r="672" spans="1:82" s="147" customFormat="1" ht="12" customHeight="1">
      <c r="A672" s="360">
        <v>40</v>
      </c>
      <c r="B672" s="368" t="s">
        <v>366</v>
      </c>
      <c r="C672" s="370"/>
      <c r="D672" s="370"/>
      <c r="E672" s="371"/>
      <c r="F672" s="371"/>
      <c r="G672" s="362">
        <f t="shared" si="1638"/>
        <v>1982889.36</v>
      </c>
      <c r="H672" s="356">
        <f t="shared" si="1643"/>
        <v>0</v>
      </c>
      <c r="I672" s="365">
        <v>0</v>
      </c>
      <c r="J672" s="365">
        <v>0</v>
      </c>
      <c r="K672" s="365">
        <v>0</v>
      </c>
      <c r="L672" s="365">
        <v>0</v>
      </c>
      <c r="M672" s="365">
        <v>0</v>
      </c>
      <c r="N672" s="356">
        <v>0</v>
      </c>
      <c r="O672" s="356">
        <v>0</v>
      </c>
      <c r="P672" s="356">
        <v>0</v>
      </c>
      <c r="Q672" s="356">
        <v>0</v>
      </c>
      <c r="R672" s="356">
        <v>0</v>
      </c>
      <c r="S672" s="356">
        <v>0</v>
      </c>
      <c r="T672" s="366">
        <v>0</v>
      </c>
      <c r="U672" s="356">
        <v>0</v>
      </c>
      <c r="V672" s="371" t="s">
        <v>112</v>
      </c>
      <c r="W672" s="177">
        <v>491</v>
      </c>
      <c r="X672" s="356">
        <f t="shared" si="1644"/>
        <v>1893659.34</v>
      </c>
      <c r="Y672" s="177">
        <v>0</v>
      </c>
      <c r="Z672" s="177">
        <v>0</v>
      </c>
      <c r="AA672" s="177">
        <v>0</v>
      </c>
      <c r="AB672" s="177">
        <v>0</v>
      </c>
      <c r="AC672" s="177">
        <v>0</v>
      </c>
      <c r="AD672" s="177">
        <v>0</v>
      </c>
      <c r="AE672" s="177">
        <v>0</v>
      </c>
      <c r="AF672" s="177">
        <v>0</v>
      </c>
      <c r="AG672" s="177">
        <v>0</v>
      </c>
      <c r="AH672" s="177">
        <v>0</v>
      </c>
      <c r="AI672" s="177">
        <v>0</v>
      </c>
      <c r="AJ672" s="177">
        <f t="shared" si="1645"/>
        <v>59486.68</v>
      </c>
      <c r="AK672" s="177">
        <f t="shared" si="1646"/>
        <v>29743.34</v>
      </c>
      <c r="AL672" s="177">
        <v>0</v>
      </c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9"/>
      <c r="BM672" s="149"/>
      <c r="BN672" s="149"/>
      <c r="BO672" s="149"/>
      <c r="BP672" s="149"/>
      <c r="BQ672" s="149"/>
      <c r="BR672" s="149"/>
      <c r="BS672" s="149"/>
      <c r="BT672" s="149"/>
      <c r="BU672" s="149"/>
      <c r="BV672" s="149"/>
      <c r="BW672" s="149"/>
      <c r="BY672" s="150"/>
      <c r="BZ672" s="151"/>
      <c r="CA672" s="152"/>
      <c r="CB672" s="148"/>
      <c r="CC672" s="153"/>
    </row>
    <row r="673" spans="1:81" s="147" customFormat="1" ht="12" customHeight="1">
      <c r="A673" s="360">
        <v>41</v>
      </c>
      <c r="B673" s="368" t="s">
        <v>372</v>
      </c>
      <c r="C673" s="370"/>
      <c r="D673" s="370"/>
      <c r="E673" s="371"/>
      <c r="F673" s="371"/>
      <c r="G673" s="362">
        <f t="shared" si="1638"/>
        <v>3969817.2</v>
      </c>
      <c r="H673" s="356">
        <f t="shared" si="1643"/>
        <v>0</v>
      </c>
      <c r="I673" s="365">
        <v>0</v>
      </c>
      <c r="J673" s="365">
        <v>0</v>
      </c>
      <c r="K673" s="365">
        <v>0</v>
      </c>
      <c r="L673" s="365">
        <v>0</v>
      </c>
      <c r="M673" s="365">
        <v>0</v>
      </c>
      <c r="N673" s="356">
        <v>0</v>
      </c>
      <c r="O673" s="356">
        <v>0</v>
      </c>
      <c r="P673" s="356">
        <v>0</v>
      </c>
      <c r="Q673" s="356">
        <v>0</v>
      </c>
      <c r="R673" s="356">
        <v>0</v>
      </c>
      <c r="S673" s="356">
        <v>0</v>
      </c>
      <c r="T673" s="366">
        <v>0</v>
      </c>
      <c r="U673" s="356">
        <v>0</v>
      </c>
      <c r="V673" s="371" t="s">
        <v>112</v>
      </c>
      <c r="W673" s="177">
        <v>983</v>
      </c>
      <c r="X673" s="356">
        <f t="shared" si="1644"/>
        <v>3791175.42</v>
      </c>
      <c r="Y673" s="177">
        <v>0</v>
      </c>
      <c r="Z673" s="177">
        <v>0</v>
      </c>
      <c r="AA673" s="177">
        <v>0</v>
      </c>
      <c r="AB673" s="177">
        <v>0</v>
      </c>
      <c r="AC673" s="177">
        <v>0</v>
      </c>
      <c r="AD673" s="177">
        <v>0</v>
      </c>
      <c r="AE673" s="177">
        <v>0</v>
      </c>
      <c r="AF673" s="177">
        <v>0</v>
      </c>
      <c r="AG673" s="177">
        <v>0</v>
      </c>
      <c r="AH673" s="177">
        <v>0</v>
      </c>
      <c r="AI673" s="177">
        <v>0</v>
      </c>
      <c r="AJ673" s="177">
        <f t="shared" si="1645"/>
        <v>119094.52</v>
      </c>
      <c r="AK673" s="177">
        <f t="shared" si="1646"/>
        <v>59547.26</v>
      </c>
      <c r="AL673" s="177">
        <v>0</v>
      </c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9"/>
      <c r="BM673" s="149"/>
      <c r="BN673" s="149"/>
      <c r="BO673" s="149"/>
      <c r="BP673" s="149"/>
      <c r="BQ673" s="149"/>
      <c r="BR673" s="149"/>
      <c r="BS673" s="149"/>
      <c r="BT673" s="149"/>
      <c r="BU673" s="149"/>
      <c r="BV673" s="149"/>
      <c r="BW673" s="149"/>
      <c r="BY673" s="150"/>
      <c r="BZ673" s="151"/>
      <c r="CA673" s="152"/>
      <c r="CB673" s="148"/>
      <c r="CC673" s="153"/>
    </row>
    <row r="674" spans="1:81" s="147" customFormat="1" ht="12" customHeight="1">
      <c r="A674" s="360">
        <v>42</v>
      </c>
      <c r="B674" s="368" t="s">
        <v>257</v>
      </c>
      <c r="C674" s="370"/>
      <c r="D674" s="370"/>
      <c r="E674" s="371"/>
      <c r="F674" s="371"/>
      <c r="G674" s="362">
        <f t="shared" si="1638"/>
        <v>3695569.51</v>
      </c>
      <c r="H674" s="356">
        <f t="shared" si="1643"/>
        <v>0</v>
      </c>
      <c r="I674" s="365">
        <v>0</v>
      </c>
      <c r="J674" s="365">
        <v>0</v>
      </c>
      <c r="K674" s="365">
        <v>0</v>
      </c>
      <c r="L674" s="365">
        <v>0</v>
      </c>
      <c r="M674" s="365">
        <v>0</v>
      </c>
      <c r="N674" s="356">
        <v>0</v>
      </c>
      <c r="O674" s="356">
        <v>0</v>
      </c>
      <c r="P674" s="356">
        <v>0</v>
      </c>
      <c r="Q674" s="356">
        <v>0</v>
      </c>
      <c r="R674" s="356">
        <v>0</v>
      </c>
      <c r="S674" s="356">
        <v>0</v>
      </c>
      <c r="T674" s="366">
        <v>0</v>
      </c>
      <c r="U674" s="356">
        <v>0</v>
      </c>
      <c r="V674" s="371" t="s">
        <v>111</v>
      </c>
      <c r="W674" s="177">
        <v>908</v>
      </c>
      <c r="X674" s="356">
        <f t="shared" si="1644"/>
        <v>3529268.88</v>
      </c>
      <c r="Y674" s="177">
        <v>0</v>
      </c>
      <c r="Z674" s="177">
        <v>0</v>
      </c>
      <c r="AA674" s="177">
        <v>0</v>
      </c>
      <c r="AB674" s="177">
        <v>0</v>
      </c>
      <c r="AC674" s="177">
        <v>0</v>
      </c>
      <c r="AD674" s="177">
        <v>0</v>
      </c>
      <c r="AE674" s="177">
        <v>0</v>
      </c>
      <c r="AF674" s="177">
        <v>0</v>
      </c>
      <c r="AG674" s="177">
        <v>0</v>
      </c>
      <c r="AH674" s="177">
        <v>0</v>
      </c>
      <c r="AI674" s="177">
        <v>0</v>
      </c>
      <c r="AJ674" s="177">
        <f t="shared" si="1645"/>
        <v>110867.09</v>
      </c>
      <c r="AK674" s="177">
        <f t="shared" si="1646"/>
        <v>55433.54</v>
      </c>
      <c r="AL674" s="177">
        <v>0</v>
      </c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9"/>
      <c r="BM674" s="149"/>
      <c r="BN674" s="149"/>
      <c r="BO674" s="149"/>
      <c r="BP674" s="149"/>
      <c r="BQ674" s="149"/>
      <c r="BR674" s="149"/>
      <c r="BS674" s="149"/>
      <c r="BT674" s="149"/>
      <c r="BU674" s="149"/>
      <c r="BV674" s="149"/>
      <c r="BW674" s="149"/>
      <c r="BY674" s="150"/>
      <c r="BZ674" s="151"/>
      <c r="CA674" s="152"/>
      <c r="CB674" s="148"/>
      <c r="CC674" s="153"/>
    </row>
    <row r="675" spans="1:81" s="147" customFormat="1" ht="12" customHeight="1">
      <c r="A675" s="360">
        <v>43</v>
      </c>
      <c r="B675" s="368" t="s">
        <v>383</v>
      </c>
      <c r="C675" s="370"/>
      <c r="D675" s="370"/>
      <c r="E675" s="371"/>
      <c r="F675" s="371"/>
      <c r="G675" s="362">
        <f t="shared" si="1638"/>
        <v>2140389.7400000002</v>
      </c>
      <c r="H675" s="356">
        <f t="shared" si="1643"/>
        <v>0</v>
      </c>
      <c r="I675" s="365">
        <v>0</v>
      </c>
      <c r="J675" s="365">
        <v>0</v>
      </c>
      <c r="K675" s="365">
        <v>0</v>
      </c>
      <c r="L675" s="365">
        <v>0</v>
      </c>
      <c r="M675" s="365">
        <v>0</v>
      </c>
      <c r="N675" s="356">
        <v>0</v>
      </c>
      <c r="O675" s="356">
        <v>0</v>
      </c>
      <c r="P675" s="356">
        <v>0</v>
      </c>
      <c r="Q675" s="356">
        <v>0</v>
      </c>
      <c r="R675" s="356">
        <v>0</v>
      </c>
      <c r="S675" s="356">
        <v>0</v>
      </c>
      <c r="T675" s="366">
        <v>0</v>
      </c>
      <c r="U675" s="356">
        <v>0</v>
      </c>
      <c r="V675" s="371" t="s">
        <v>112</v>
      </c>
      <c r="W675" s="177">
        <v>530</v>
      </c>
      <c r="X675" s="356">
        <f t="shared" si="1644"/>
        <v>2044072.2</v>
      </c>
      <c r="Y675" s="177">
        <v>0</v>
      </c>
      <c r="Z675" s="177">
        <v>0</v>
      </c>
      <c r="AA675" s="177">
        <v>0</v>
      </c>
      <c r="AB675" s="177">
        <v>0</v>
      </c>
      <c r="AC675" s="177">
        <v>0</v>
      </c>
      <c r="AD675" s="177">
        <v>0</v>
      </c>
      <c r="AE675" s="177">
        <v>0</v>
      </c>
      <c r="AF675" s="177">
        <v>0</v>
      </c>
      <c r="AG675" s="177">
        <v>0</v>
      </c>
      <c r="AH675" s="177">
        <v>0</v>
      </c>
      <c r="AI675" s="177">
        <v>0</v>
      </c>
      <c r="AJ675" s="177">
        <f t="shared" si="1645"/>
        <v>64211.69</v>
      </c>
      <c r="AK675" s="177">
        <f t="shared" si="1646"/>
        <v>32105.85</v>
      </c>
      <c r="AL675" s="177">
        <v>0</v>
      </c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9"/>
      <c r="BM675" s="149"/>
      <c r="BN675" s="149"/>
      <c r="BO675" s="149"/>
      <c r="BP675" s="149"/>
      <c r="BQ675" s="149"/>
      <c r="BR675" s="149"/>
      <c r="BS675" s="149"/>
      <c r="BT675" s="149"/>
      <c r="BU675" s="149"/>
      <c r="BV675" s="149"/>
      <c r="BW675" s="149"/>
      <c r="BY675" s="150"/>
      <c r="BZ675" s="151"/>
      <c r="CA675" s="152"/>
      <c r="CB675" s="148"/>
      <c r="CC675" s="153"/>
    </row>
    <row r="676" spans="1:81" s="147" customFormat="1" ht="12" customHeight="1">
      <c r="A676" s="360">
        <v>44</v>
      </c>
      <c r="B676" s="368" t="s">
        <v>381</v>
      </c>
      <c r="C676" s="370"/>
      <c r="D676" s="370"/>
      <c r="E676" s="371"/>
      <c r="F676" s="371"/>
      <c r="G676" s="362">
        <f t="shared" si="1638"/>
        <v>545193.61</v>
      </c>
      <c r="H676" s="356">
        <f t="shared" si="1643"/>
        <v>0</v>
      </c>
      <c r="I676" s="365">
        <v>0</v>
      </c>
      <c r="J676" s="365">
        <v>0</v>
      </c>
      <c r="K676" s="365">
        <v>0</v>
      </c>
      <c r="L676" s="365">
        <v>0</v>
      </c>
      <c r="M676" s="365">
        <v>0</v>
      </c>
      <c r="N676" s="356">
        <v>0</v>
      </c>
      <c r="O676" s="356">
        <v>0</v>
      </c>
      <c r="P676" s="356">
        <v>0</v>
      </c>
      <c r="Q676" s="356">
        <v>0</v>
      </c>
      <c r="R676" s="356">
        <v>0</v>
      </c>
      <c r="S676" s="356">
        <v>0</v>
      </c>
      <c r="T676" s="366">
        <v>0</v>
      </c>
      <c r="U676" s="356">
        <v>0</v>
      </c>
      <c r="V676" s="371" t="s">
        <v>112</v>
      </c>
      <c r="W676" s="177">
        <v>135</v>
      </c>
      <c r="X676" s="356">
        <f t="shared" si="1644"/>
        <v>520659.9</v>
      </c>
      <c r="Y676" s="177">
        <v>0</v>
      </c>
      <c r="Z676" s="177">
        <v>0</v>
      </c>
      <c r="AA676" s="177">
        <v>0</v>
      </c>
      <c r="AB676" s="177">
        <v>0</v>
      </c>
      <c r="AC676" s="177">
        <v>0</v>
      </c>
      <c r="AD676" s="177">
        <v>0</v>
      </c>
      <c r="AE676" s="177">
        <v>0</v>
      </c>
      <c r="AF676" s="177">
        <v>0</v>
      </c>
      <c r="AG676" s="177">
        <v>0</v>
      </c>
      <c r="AH676" s="177">
        <v>0</v>
      </c>
      <c r="AI676" s="177">
        <v>0</v>
      </c>
      <c r="AJ676" s="177">
        <f t="shared" si="1645"/>
        <v>16355.81</v>
      </c>
      <c r="AK676" s="177">
        <f t="shared" si="1646"/>
        <v>8177.9</v>
      </c>
      <c r="AL676" s="177">
        <v>0</v>
      </c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9"/>
      <c r="BM676" s="149"/>
      <c r="BN676" s="149"/>
      <c r="BO676" s="149"/>
      <c r="BP676" s="149"/>
      <c r="BQ676" s="149"/>
      <c r="BR676" s="149"/>
      <c r="BS676" s="149"/>
      <c r="BT676" s="149"/>
      <c r="BU676" s="149"/>
      <c r="BV676" s="149"/>
      <c r="BW676" s="149"/>
      <c r="BY676" s="150"/>
      <c r="BZ676" s="151"/>
      <c r="CA676" s="152"/>
      <c r="CB676" s="148"/>
      <c r="CC676" s="153"/>
    </row>
    <row r="677" spans="1:81" s="147" customFormat="1" ht="12" customHeight="1">
      <c r="A677" s="360">
        <v>45</v>
      </c>
      <c r="B677" s="368" t="s">
        <v>388</v>
      </c>
      <c r="C677" s="370"/>
      <c r="D677" s="370"/>
      <c r="E677" s="371"/>
      <c r="F677" s="371"/>
      <c r="G677" s="362">
        <f t="shared" si="1638"/>
        <v>3452892.88</v>
      </c>
      <c r="H677" s="356">
        <f t="shared" si="1643"/>
        <v>0</v>
      </c>
      <c r="I677" s="365">
        <v>0</v>
      </c>
      <c r="J677" s="365">
        <v>0</v>
      </c>
      <c r="K677" s="365">
        <v>0</v>
      </c>
      <c r="L677" s="365">
        <v>0</v>
      </c>
      <c r="M677" s="365">
        <v>0</v>
      </c>
      <c r="N677" s="356">
        <v>0</v>
      </c>
      <c r="O677" s="356">
        <v>0</v>
      </c>
      <c r="P677" s="356">
        <v>0</v>
      </c>
      <c r="Q677" s="356">
        <v>0</v>
      </c>
      <c r="R677" s="356">
        <v>0</v>
      </c>
      <c r="S677" s="356">
        <v>0</v>
      </c>
      <c r="T677" s="366">
        <v>0</v>
      </c>
      <c r="U677" s="356">
        <v>0</v>
      </c>
      <c r="V677" s="371" t="s">
        <v>112</v>
      </c>
      <c r="W677" s="177">
        <v>855</v>
      </c>
      <c r="X677" s="356">
        <f t="shared" si="1644"/>
        <v>3297512.7</v>
      </c>
      <c r="Y677" s="177">
        <v>0</v>
      </c>
      <c r="Z677" s="177">
        <v>0</v>
      </c>
      <c r="AA677" s="177">
        <v>0</v>
      </c>
      <c r="AB677" s="177">
        <v>0</v>
      </c>
      <c r="AC677" s="177">
        <v>0</v>
      </c>
      <c r="AD677" s="177">
        <v>0</v>
      </c>
      <c r="AE677" s="177">
        <v>0</v>
      </c>
      <c r="AF677" s="177">
        <v>0</v>
      </c>
      <c r="AG677" s="177">
        <v>0</v>
      </c>
      <c r="AH677" s="177">
        <v>0</v>
      </c>
      <c r="AI677" s="177">
        <v>0</v>
      </c>
      <c r="AJ677" s="177">
        <f t="shared" si="1645"/>
        <v>103586.79</v>
      </c>
      <c r="AK677" s="177">
        <f t="shared" si="1646"/>
        <v>51793.39</v>
      </c>
      <c r="AL677" s="177">
        <v>0</v>
      </c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9"/>
      <c r="BM677" s="149"/>
      <c r="BN677" s="149"/>
      <c r="BO677" s="149"/>
      <c r="BP677" s="149"/>
      <c r="BQ677" s="149"/>
      <c r="BR677" s="149"/>
      <c r="BS677" s="149"/>
      <c r="BT677" s="149"/>
      <c r="BU677" s="149"/>
      <c r="BV677" s="149"/>
      <c r="BW677" s="149"/>
      <c r="BY677" s="150"/>
      <c r="BZ677" s="151"/>
      <c r="CA677" s="152"/>
      <c r="CB677" s="148"/>
      <c r="CC677" s="153"/>
    </row>
    <row r="678" spans="1:81" s="147" customFormat="1" ht="12" customHeight="1">
      <c r="A678" s="360">
        <v>46</v>
      </c>
      <c r="B678" s="368" t="s">
        <v>426</v>
      </c>
      <c r="C678" s="370"/>
      <c r="D678" s="370"/>
      <c r="E678" s="371"/>
      <c r="F678" s="371"/>
      <c r="G678" s="362">
        <f t="shared" si="1638"/>
        <v>2063658.78</v>
      </c>
      <c r="H678" s="356">
        <f t="shared" si="1643"/>
        <v>0</v>
      </c>
      <c r="I678" s="365">
        <v>0</v>
      </c>
      <c r="J678" s="365">
        <v>0</v>
      </c>
      <c r="K678" s="365">
        <v>0</v>
      </c>
      <c r="L678" s="365">
        <v>0</v>
      </c>
      <c r="M678" s="365">
        <v>0</v>
      </c>
      <c r="N678" s="356">
        <v>0</v>
      </c>
      <c r="O678" s="356">
        <v>0</v>
      </c>
      <c r="P678" s="356">
        <v>0</v>
      </c>
      <c r="Q678" s="356">
        <v>0</v>
      </c>
      <c r="R678" s="356">
        <v>0</v>
      </c>
      <c r="S678" s="356">
        <v>0</v>
      </c>
      <c r="T678" s="366">
        <v>0</v>
      </c>
      <c r="U678" s="356">
        <v>0</v>
      </c>
      <c r="V678" s="371" t="s">
        <v>112</v>
      </c>
      <c r="W678" s="177">
        <v>511</v>
      </c>
      <c r="X678" s="356">
        <f t="shared" si="1644"/>
        <v>1970794.14</v>
      </c>
      <c r="Y678" s="177">
        <v>0</v>
      </c>
      <c r="Z678" s="177">
        <v>0</v>
      </c>
      <c r="AA678" s="177">
        <v>0</v>
      </c>
      <c r="AB678" s="177">
        <v>0</v>
      </c>
      <c r="AC678" s="177">
        <v>0</v>
      </c>
      <c r="AD678" s="177">
        <v>0</v>
      </c>
      <c r="AE678" s="177">
        <v>0</v>
      </c>
      <c r="AF678" s="177">
        <v>0</v>
      </c>
      <c r="AG678" s="177">
        <v>0</v>
      </c>
      <c r="AH678" s="177">
        <v>0</v>
      </c>
      <c r="AI678" s="177">
        <v>0</v>
      </c>
      <c r="AJ678" s="177">
        <f t="shared" si="1645"/>
        <v>61909.760000000002</v>
      </c>
      <c r="AK678" s="177">
        <f t="shared" si="1646"/>
        <v>30954.880000000001</v>
      </c>
      <c r="AL678" s="177">
        <v>0</v>
      </c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9"/>
      <c r="BM678" s="149"/>
      <c r="BN678" s="149"/>
      <c r="BO678" s="149"/>
      <c r="BP678" s="149"/>
      <c r="BQ678" s="149"/>
      <c r="BR678" s="149"/>
      <c r="BS678" s="149"/>
      <c r="BT678" s="149"/>
      <c r="BU678" s="149"/>
      <c r="BV678" s="149"/>
      <c r="BW678" s="149"/>
      <c r="BY678" s="150"/>
      <c r="BZ678" s="151"/>
      <c r="CA678" s="152"/>
      <c r="CB678" s="148"/>
      <c r="CC678" s="153"/>
    </row>
    <row r="679" spans="1:81" s="147" customFormat="1" ht="12" customHeight="1">
      <c r="A679" s="360">
        <v>47</v>
      </c>
      <c r="B679" s="368" t="s">
        <v>429</v>
      </c>
      <c r="C679" s="370"/>
      <c r="D679" s="370"/>
      <c r="E679" s="371"/>
      <c r="F679" s="371"/>
      <c r="G679" s="362">
        <f t="shared" si="1638"/>
        <v>1651734.72</v>
      </c>
      <c r="H679" s="356">
        <f t="shared" si="1643"/>
        <v>0</v>
      </c>
      <c r="I679" s="365">
        <v>0</v>
      </c>
      <c r="J679" s="365">
        <v>0</v>
      </c>
      <c r="K679" s="365">
        <v>0</v>
      </c>
      <c r="L679" s="365">
        <v>0</v>
      </c>
      <c r="M679" s="365">
        <v>0</v>
      </c>
      <c r="N679" s="356">
        <v>0</v>
      </c>
      <c r="O679" s="356">
        <v>0</v>
      </c>
      <c r="P679" s="356">
        <v>0</v>
      </c>
      <c r="Q679" s="356">
        <v>0</v>
      </c>
      <c r="R679" s="356">
        <v>0</v>
      </c>
      <c r="S679" s="356">
        <v>0</v>
      </c>
      <c r="T679" s="366">
        <v>0</v>
      </c>
      <c r="U679" s="356">
        <v>0</v>
      </c>
      <c r="V679" s="371" t="s">
        <v>112</v>
      </c>
      <c r="W679" s="177">
        <v>409</v>
      </c>
      <c r="X679" s="356">
        <f t="shared" si="1644"/>
        <v>1577406.66</v>
      </c>
      <c r="Y679" s="177">
        <v>0</v>
      </c>
      <c r="Z679" s="177">
        <v>0</v>
      </c>
      <c r="AA679" s="177">
        <v>0</v>
      </c>
      <c r="AB679" s="177">
        <v>0</v>
      </c>
      <c r="AC679" s="177">
        <v>0</v>
      </c>
      <c r="AD679" s="177">
        <v>0</v>
      </c>
      <c r="AE679" s="177">
        <v>0</v>
      </c>
      <c r="AF679" s="177">
        <v>0</v>
      </c>
      <c r="AG679" s="177">
        <v>0</v>
      </c>
      <c r="AH679" s="177">
        <v>0</v>
      </c>
      <c r="AI679" s="177">
        <v>0</v>
      </c>
      <c r="AJ679" s="177">
        <f t="shared" si="1645"/>
        <v>49552.04</v>
      </c>
      <c r="AK679" s="177">
        <f t="shared" si="1646"/>
        <v>24776.02</v>
      </c>
      <c r="AL679" s="177">
        <v>0</v>
      </c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9"/>
      <c r="BM679" s="149"/>
      <c r="BN679" s="149"/>
      <c r="BO679" s="149"/>
      <c r="BP679" s="149"/>
      <c r="BQ679" s="149"/>
      <c r="BR679" s="149"/>
      <c r="BS679" s="149"/>
      <c r="BT679" s="149"/>
      <c r="BU679" s="149"/>
      <c r="BV679" s="149"/>
      <c r="BW679" s="149"/>
      <c r="BY679" s="150"/>
      <c r="BZ679" s="151"/>
      <c r="CA679" s="152"/>
      <c r="CB679" s="148"/>
      <c r="CC679" s="153"/>
    </row>
    <row r="680" spans="1:81" s="147" customFormat="1" ht="12" customHeight="1">
      <c r="A680" s="360">
        <v>48</v>
      </c>
      <c r="B680" s="368" t="s">
        <v>434</v>
      </c>
      <c r="C680" s="370"/>
      <c r="D680" s="370"/>
      <c r="E680" s="371"/>
      <c r="F680" s="371"/>
      <c r="G680" s="362">
        <f t="shared" si="1638"/>
        <v>1506349.76</v>
      </c>
      <c r="H680" s="356">
        <f t="shared" si="1643"/>
        <v>0</v>
      </c>
      <c r="I680" s="365">
        <v>0</v>
      </c>
      <c r="J680" s="365">
        <v>0</v>
      </c>
      <c r="K680" s="365">
        <v>0</v>
      </c>
      <c r="L680" s="365">
        <v>0</v>
      </c>
      <c r="M680" s="365">
        <v>0</v>
      </c>
      <c r="N680" s="356">
        <v>0</v>
      </c>
      <c r="O680" s="356">
        <v>0</v>
      </c>
      <c r="P680" s="356">
        <v>0</v>
      </c>
      <c r="Q680" s="356">
        <v>0</v>
      </c>
      <c r="R680" s="356">
        <v>0</v>
      </c>
      <c r="S680" s="356">
        <v>0</v>
      </c>
      <c r="T680" s="366">
        <v>0</v>
      </c>
      <c r="U680" s="356">
        <v>0</v>
      </c>
      <c r="V680" s="371" t="s">
        <v>112</v>
      </c>
      <c r="W680" s="177">
        <v>373</v>
      </c>
      <c r="X680" s="356">
        <f t="shared" si="1644"/>
        <v>1438564.02</v>
      </c>
      <c r="Y680" s="177">
        <v>0</v>
      </c>
      <c r="Z680" s="177">
        <v>0</v>
      </c>
      <c r="AA680" s="177">
        <v>0</v>
      </c>
      <c r="AB680" s="177">
        <v>0</v>
      </c>
      <c r="AC680" s="177">
        <v>0</v>
      </c>
      <c r="AD680" s="177">
        <v>0</v>
      </c>
      <c r="AE680" s="177">
        <v>0</v>
      </c>
      <c r="AF680" s="177">
        <v>0</v>
      </c>
      <c r="AG680" s="177">
        <v>0</v>
      </c>
      <c r="AH680" s="177">
        <v>0</v>
      </c>
      <c r="AI680" s="177">
        <v>0</v>
      </c>
      <c r="AJ680" s="177">
        <f t="shared" si="1645"/>
        <v>45190.49</v>
      </c>
      <c r="AK680" s="177">
        <f t="shared" si="1646"/>
        <v>22595.25</v>
      </c>
      <c r="AL680" s="177">
        <v>0</v>
      </c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9"/>
      <c r="BM680" s="149"/>
      <c r="BN680" s="149"/>
      <c r="BO680" s="149"/>
      <c r="BP680" s="149"/>
      <c r="BQ680" s="149"/>
      <c r="BR680" s="149"/>
      <c r="BS680" s="149"/>
      <c r="BT680" s="149"/>
      <c r="BU680" s="149"/>
      <c r="BV680" s="149"/>
      <c r="BW680" s="149"/>
      <c r="BY680" s="150"/>
      <c r="BZ680" s="151"/>
      <c r="CA680" s="152"/>
      <c r="CB680" s="148"/>
      <c r="CC680" s="153"/>
    </row>
    <row r="681" spans="1:81" s="147" customFormat="1" ht="12" customHeight="1">
      <c r="A681" s="360">
        <v>49</v>
      </c>
      <c r="B681" s="368" t="s">
        <v>465</v>
      </c>
      <c r="C681" s="370"/>
      <c r="D681" s="370"/>
      <c r="E681" s="371"/>
      <c r="F681" s="371"/>
      <c r="G681" s="362">
        <f t="shared" si="1638"/>
        <v>1025771.69</v>
      </c>
      <c r="H681" s="356">
        <f t="shared" si="1643"/>
        <v>0</v>
      </c>
      <c r="I681" s="365">
        <v>0</v>
      </c>
      <c r="J681" s="365">
        <v>0</v>
      </c>
      <c r="K681" s="365">
        <v>0</v>
      </c>
      <c r="L681" s="365">
        <v>0</v>
      </c>
      <c r="M681" s="365">
        <v>0</v>
      </c>
      <c r="N681" s="356">
        <v>0</v>
      </c>
      <c r="O681" s="356">
        <v>0</v>
      </c>
      <c r="P681" s="356">
        <v>0</v>
      </c>
      <c r="Q681" s="356">
        <v>0</v>
      </c>
      <c r="R681" s="356">
        <v>0</v>
      </c>
      <c r="S681" s="356">
        <v>0</v>
      </c>
      <c r="T681" s="366">
        <v>0</v>
      </c>
      <c r="U681" s="356">
        <v>0</v>
      </c>
      <c r="V681" s="371" t="s">
        <v>112</v>
      </c>
      <c r="W681" s="177">
        <v>254</v>
      </c>
      <c r="X681" s="356">
        <f t="shared" si="1644"/>
        <v>979611.96</v>
      </c>
      <c r="Y681" s="177">
        <v>0</v>
      </c>
      <c r="Z681" s="177">
        <v>0</v>
      </c>
      <c r="AA681" s="177">
        <v>0</v>
      </c>
      <c r="AB681" s="177">
        <v>0</v>
      </c>
      <c r="AC681" s="177">
        <v>0</v>
      </c>
      <c r="AD681" s="177">
        <v>0</v>
      </c>
      <c r="AE681" s="177">
        <v>0</v>
      </c>
      <c r="AF681" s="177">
        <v>0</v>
      </c>
      <c r="AG681" s="177">
        <v>0</v>
      </c>
      <c r="AH681" s="177">
        <v>0</v>
      </c>
      <c r="AI681" s="177">
        <v>0</v>
      </c>
      <c r="AJ681" s="177">
        <f t="shared" si="1645"/>
        <v>30773.15</v>
      </c>
      <c r="AK681" s="177">
        <f t="shared" si="1646"/>
        <v>15386.58</v>
      </c>
      <c r="AL681" s="177">
        <v>0</v>
      </c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9"/>
      <c r="BM681" s="149"/>
      <c r="BN681" s="149"/>
      <c r="BO681" s="149"/>
      <c r="BP681" s="149"/>
      <c r="BQ681" s="149"/>
      <c r="BR681" s="149"/>
      <c r="BS681" s="149"/>
      <c r="BT681" s="149"/>
      <c r="BU681" s="149"/>
      <c r="BV681" s="149"/>
      <c r="BW681" s="149"/>
      <c r="BY681" s="150"/>
      <c r="BZ681" s="151"/>
      <c r="CA681" s="152"/>
      <c r="CB681" s="148"/>
      <c r="CC681" s="153"/>
    </row>
    <row r="682" spans="1:81" s="147" customFormat="1" ht="12" customHeight="1">
      <c r="A682" s="360">
        <v>50</v>
      </c>
      <c r="B682" s="368" t="s">
        <v>466</v>
      </c>
      <c r="C682" s="370"/>
      <c r="D682" s="370"/>
      <c r="E682" s="371"/>
      <c r="F682" s="371"/>
      <c r="G682" s="362">
        <f t="shared" si="1638"/>
        <v>1037887.1</v>
      </c>
      <c r="H682" s="356">
        <f t="shared" si="1643"/>
        <v>0</v>
      </c>
      <c r="I682" s="365">
        <v>0</v>
      </c>
      <c r="J682" s="365">
        <v>0</v>
      </c>
      <c r="K682" s="365">
        <v>0</v>
      </c>
      <c r="L682" s="365">
        <v>0</v>
      </c>
      <c r="M682" s="365">
        <v>0</v>
      </c>
      <c r="N682" s="356">
        <v>0</v>
      </c>
      <c r="O682" s="356">
        <v>0</v>
      </c>
      <c r="P682" s="356">
        <v>0</v>
      </c>
      <c r="Q682" s="356">
        <v>0</v>
      </c>
      <c r="R682" s="356">
        <v>0</v>
      </c>
      <c r="S682" s="356">
        <v>0</v>
      </c>
      <c r="T682" s="366">
        <v>0</v>
      </c>
      <c r="U682" s="356">
        <v>0</v>
      </c>
      <c r="V682" s="371" t="s">
        <v>112</v>
      </c>
      <c r="W682" s="177">
        <v>257</v>
      </c>
      <c r="X682" s="356">
        <f t="shared" si="1644"/>
        <v>991182.18</v>
      </c>
      <c r="Y682" s="177">
        <v>0</v>
      </c>
      <c r="Z682" s="177">
        <v>0</v>
      </c>
      <c r="AA682" s="177">
        <v>0</v>
      </c>
      <c r="AB682" s="177">
        <v>0</v>
      </c>
      <c r="AC682" s="177">
        <v>0</v>
      </c>
      <c r="AD682" s="177">
        <v>0</v>
      </c>
      <c r="AE682" s="177">
        <v>0</v>
      </c>
      <c r="AF682" s="177">
        <v>0</v>
      </c>
      <c r="AG682" s="177">
        <v>0</v>
      </c>
      <c r="AH682" s="177">
        <v>0</v>
      </c>
      <c r="AI682" s="177">
        <v>0</v>
      </c>
      <c r="AJ682" s="177">
        <f t="shared" si="1645"/>
        <v>31136.61</v>
      </c>
      <c r="AK682" s="177">
        <f t="shared" si="1646"/>
        <v>15568.31</v>
      </c>
      <c r="AL682" s="177">
        <v>0</v>
      </c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9"/>
      <c r="BM682" s="149"/>
      <c r="BN682" s="149"/>
      <c r="BO682" s="149"/>
      <c r="BP682" s="149"/>
      <c r="BQ682" s="149"/>
      <c r="BR682" s="149"/>
      <c r="BS682" s="149"/>
      <c r="BT682" s="149"/>
      <c r="BU682" s="149"/>
      <c r="BV682" s="149"/>
      <c r="BW682" s="149"/>
      <c r="BY682" s="150"/>
      <c r="BZ682" s="151"/>
      <c r="CA682" s="152"/>
      <c r="CB682" s="148"/>
      <c r="CC682" s="153"/>
    </row>
    <row r="683" spans="1:81" s="147" customFormat="1" ht="12" customHeight="1">
      <c r="A683" s="360">
        <v>51</v>
      </c>
      <c r="B683" s="368" t="s">
        <v>467</v>
      </c>
      <c r="C683" s="370"/>
      <c r="D683" s="370"/>
      <c r="E683" s="371"/>
      <c r="F683" s="371"/>
      <c r="G683" s="362">
        <f t="shared" si="1638"/>
        <v>603751.43999999994</v>
      </c>
      <c r="H683" s="356">
        <f t="shared" si="1643"/>
        <v>0</v>
      </c>
      <c r="I683" s="365">
        <v>0</v>
      </c>
      <c r="J683" s="365">
        <v>0</v>
      </c>
      <c r="K683" s="365">
        <v>0</v>
      </c>
      <c r="L683" s="365">
        <v>0</v>
      </c>
      <c r="M683" s="365">
        <v>0</v>
      </c>
      <c r="N683" s="356">
        <v>0</v>
      </c>
      <c r="O683" s="356">
        <v>0</v>
      </c>
      <c r="P683" s="356">
        <v>0</v>
      </c>
      <c r="Q683" s="356">
        <v>0</v>
      </c>
      <c r="R683" s="356">
        <v>0</v>
      </c>
      <c r="S683" s="356">
        <v>0</v>
      </c>
      <c r="T683" s="366">
        <v>0</v>
      </c>
      <c r="U683" s="356">
        <v>0</v>
      </c>
      <c r="V683" s="371" t="s">
        <v>112</v>
      </c>
      <c r="W683" s="177">
        <v>149.5</v>
      </c>
      <c r="X683" s="356">
        <f t="shared" si="1644"/>
        <v>576582.63</v>
      </c>
      <c r="Y683" s="177">
        <v>0</v>
      </c>
      <c r="Z683" s="177">
        <v>0</v>
      </c>
      <c r="AA683" s="177">
        <v>0</v>
      </c>
      <c r="AB683" s="177">
        <v>0</v>
      </c>
      <c r="AC683" s="177">
        <v>0</v>
      </c>
      <c r="AD683" s="177">
        <v>0</v>
      </c>
      <c r="AE683" s="177">
        <v>0</v>
      </c>
      <c r="AF683" s="177">
        <v>0</v>
      </c>
      <c r="AG683" s="177">
        <v>0</v>
      </c>
      <c r="AH683" s="177">
        <v>0</v>
      </c>
      <c r="AI683" s="177">
        <v>0</v>
      </c>
      <c r="AJ683" s="177">
        <f t="shared" si="1645"/>
        <v>18112.54</v>
      </c>
      <c r="AK683" s="177">
        <f t="shared" si="1646"/>
        <v>9056.27</v>
      </c>
      <c r="AL683" s="177">
        <v>0</v>
      </c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9"/>
      <c r="BM683" s="149"/>
      <c r="BN683" s="149"/>
      <c r="BO683" s="149"/>
      <c r="BP683" s="149"/>
      <c r="BQ683" s="149"/>
      <c r="BR683" s="149"/>
      <c r="BS683" s="149"/>
      <c r="BT683" s="149"/>
      <c r="BU683" s="149"/>
      <c r="BV683" s="149"/>
      <c r="BW683" s="149"/>
      <c r="BY683" s="150"/>
      <c r="BZ683" s="151"/>
      <c r="CA683" s="152"/>
      <c r="CB683" s="148"/>
      <c r="CC683" s="153"/>
    </row>
    <row r="684" spans="1:81" s="147" customFormat="1" ht="12" customHeight="1">
      <c r="A684" s="360">
        <v>52</v>
      </c>
      <c r="B684" s="368" t="s">
        <v>483</v>
      </c>
      <c r="C684" s="370"/>
      <c r="D684" s="370"/>
      <c r="E684" s="371"/>
      <c r="F684" s="371"/>
      <c r="G684" s="362">
        <f t="shared" si="1638"/>
        <v>1348849.38</v>
      </c>
      <c r="H684" s="356">
        <f t="shared" si="1643"/>
        <v>0</v>
      </c>
      <c r="I684" s="365">
        <v>0</v>
      </c>
      <c r="J684" s="365">
        <v>0</v>
      </c>
      <c r="K684" s="365">
        <v>0</v>
      </c>
      <c r="L684" s="365">
        <v>0</v>
      </c>
      <c r="M684" s="365">
        <v>0</v>
      </c>
      <c r="N684" s="356">
        <v>0</v>
      </c>
      <c r="O684" s="356">
        <v>0</v>
      </c>
      <c r="P684" s="356">
        <v>0</v>
      </c>
      <c r="Q684" s="356">
        <v>0</v>
      </c>
      <c r="R684" s="356">
        <v>0</v>
      </c>
      <c r="S684" s="356">
        <v>0</v>
      </c>
      <c r="T684" s="366">
        <v>0</v>
      </c>
      <c r="U684" s="356">
        <v>0</v>
      </c>
      <c r="V684" s="371" t="s">
        <v>112</v>
      </c>
      <c r="W684" s="177">
        <v>334</v>
      </c>
      <c r="X684" s="356">
        <f t="shared" si="1644"/>
        <v>1288151.1599999999</v>
      </c>
      <c r="Y684" s="177">
        <v>0</v>
      </c>
      <c r="Z684" s="177">
        <v>0</v>
      </c>
      <c r="AA684" s="177">
        <v>0</v>
      </c>
      <c r="AB684" s="177">
        <v>0</v>
      </c>
      <c r="AC684" s="177">
        <v>0</v>
      </c>
      <c r="AD684" s="177">
        <v>0</v>
      </c>
      <c r="AE684" s="177">
        <v>0</v>
      </c>
      <c r="AF684" s="177">
        <v>0</v>
      </c>
      <c r="AG684" s="177">
        <v>0</v>
      </c>
      <c r="AH684" s="177">
        <v>0</v>
      </c>
      <c r="AI684" s="177">
        <v>0</v>
      </c>
      <c r="AJ684" s="177">
        <f t="shared" si="1645"/>
        <v>40465.480000000003</v>
      </c>
      <c r="AK684" s="177">
        <f t="shared" si="1646"/>
        <v>20232.740000000002</v>
      </c>
      <c r="AL684" s="177">
        <v>0</v>
      </c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9"/>
      <c r="BM684" s="149"/>
      <c r="BN684" s="149"/>
      <c r="BO684" s="149"/>
      <c r="BP684" s="149"/>
      <c r="BQ684" s="149"/>
      <c r="BR684" s="149"/>
      <c r="BS684" s="149"/>
      <c r="BT684" s="149"/>
      <c r="BU684" s="149"/>
      <c r="BV684" s="149"/>
      <c r="BW684" s="149"/>
      <c r="BY684" s="150"/>
      <c r="BZ684" s="151"/>
      <c r="CA684" s="152"/>
      <c r="CB684" s="148"/>
      <c r="CC684" s="153"/>
    </row>
    <row r="685" spans="1:81" s="147" customFormat="1" ht="12" customHeight="1">
      <c r="A685" s="360">
        <v>53</v>
      </c>
      <c r="B685" s="368" t="s">
        <v>490</v>
      </c>
      <c r="C685" s="370"/>
      <c r="D685" s="370"/>
      <c r="E685" s="371"/>
      <c r="F685" s="371"/>
      <c r="G685" s="362">
        <f t="shared" si="1638"/>
        <v>1292310.78</v>
      </c>
      <c r="H685" s="356">
        <f t="shared" si="1643"/>
        <v>0</v>
      </c>
      <c r="I685" s="365">
        <v>0</v>
      </c>
      <c r="J685" s="365">
        <v>0</v>
      </c>
      <c r="K685" s="365">
        <v>0</v>
      </c>
      <c r="L685" s="365">
        <v>0</v>
      </c>
      <c r="M685" s="365">
        <v>0</v>
      </c>
      <c r="N685" s="356">
        <v>0</v>
      </c>
      <c r="O685" s="356">
        <v>0</v>
      </c>
      <c r="P685" s="356">
        <v>0</v>
      </c>
      <c r="Q685" s="356">
        <v>0</v>
      </c>
      <c r="R685" s="356">
        <v>0</v>
      </c>
      <c r="S685" s="356">
        <v>0</v>
      </c>
      <c r="T685" s="366">
        <v>0</v>
      </c>
      <c r="U685" s="356">
        <v>0</v>
      </c>
      <c r="V685" s="371" t="s">
        <v>112</v>
      </c>
      <c r="W685" s="177">
        <v>320</v>
      </c>
      <c r="X685" s="356">
        <f t="shared" si="1644"/>
        <v>1234156.8</v>
      </c>
      <c r="Y685" s="177">
        <v>0</v>
      </c>
      <c r="Z685" s="177">
        <v>0</v>
      </c>
      <c r="AA685" s="177">
        <v>0</v>
      </c>
      <c r="AB685" s="177">
        <v>0</v>
      </c>
      <c r="AC685" s="177">
        <v>0</v>
      </c>
      <c r="AD685" s="177">
        <v>0</v>
      </c>
      <c r="AE685" s="177">
        <v>0</v>
      </c>
      <c r="AF685" s="177">
        <v>0</v>
      </c>
      <c r="AG685" s="177">
        <v>0</v>
      </c>
      <c r="AH685" s="177">
        <v>0</v>
      </c>
      <c r="AI685" s="177">
        <v>0</v>
      </c>
      <c r="AJ685" s="177">
        <f t="shared" si="1645"/>
        <v>38769.32</v>
      </c>
      <c r="AK685" s="177">
        <f t="shared" si="1646"/>
        <v>19384.66</v>
      </c>
      <c r="AL685" s="177">
        <v>0</v>
      </c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9"/>
      <c r="BM685" s="149"/>
      <c r="BN685" s="149"/>
      <c r="BO685" s="149"/>
      <c r="BP685" s="149"/>
      <c r="BQ685" s="149"/>
      <c r="BR685" s="149"/>
      <c r="BS685" s="149"/>
      <c r="BT685" s="149"/>
      <c r="BU685" s="149"/>
      <c r="BV685" s="149"/>
      <c r="BW685" s="149"/>
      <c r="BY685" s="150"/>
      <c r="BZ685" s="151"/>
      <c r="CA685" s="152"/>
      <c r="CB685" s="148"/>
      <c r="CC685" s="153"/>
    </row>
    <row r="686" spans="1:81" s="147" customFormat="1" ht="12" customHeight="1">
      <c r="A686" s="360">
        <v>54</v>
      </c>
      <c r="B686" s="368" t="s">
        <v>491</v>
      </c>
      <c r="C686" s="370"/>
      <c r="D686" s="370"/>
      <c r="E686" s="371"/>
      <c r="F686" s="371"/>
      <c r="G686" s="362">
        <f t="shared" si="1638"/>
        <v>1789042.74</v>
      </c>
      <c r="H686" s="356">
        <f t="shared" si="1643"/>
        <v>0</v>
      </c>
      <c r="I686" s="365">
        <v>0</v>
      </c>
      <c r="J686" s="365">
        <v>0</v>
      </c>
      <c r="K686" s="365">
        <v>0</v>
      </c>
      <c r="L686" s="365">
        <v>0</v>
      </c>
      <c r="M686" s="365">
        <v>0</v>
      </c>
      <c r="N686" s="356">
        <v>0</v>
      </c>
      <c r="O686" s="356">
        <v>0</v>
      </c>
      <c r="P686" s="356">
        <v>0</v>
      </c>
      <c r="Q686" s="356">
        <v>0</v>
      </c>
      <c r="R686" s="356">
        <v>0</v>
      </c>
      <c r="S686" s="356">
        <v>0</v>
      </c>
      <c r="T686" s="366">
        <v>0</v>
      </c>
      <c r="U686" s="356">
        <v>0</v>
      </c>
      <c r="V686" s="371" t="s">
        <v>112</v>
      </c>
      <c r="W686" s="177">
        <v>443</v>
      </c>
      <c r="X686" s="356">
        <f t="shared" si="1644"/>
        <v>1708535.82</v>
      </c>
      <c r="Y686" s="177">
        <v>0</v>
      </c>
      <c r="Z686" s="177">
        <v>0</v>
      </c>
      <c r="AA686" s="177">
        <v>0</v>
      </c>
      <c r="AB686" s="177">
        <v>0</v>
      </c>
      <c r="AC686" s="177">
        <v>0</v>
      </c>
      <c r="AD686" s="177">
        <v>0</v>
      </c>
      <c r="AE686" s="177">
        <v>0</v>
      </c>
      <c r="AF686" s="177">
        <v>0</v>
      </c>
      <c r="AG686" s="177">
        <v>0</v>
      </c>
      <c r="AH686" s="177">
        <v>0</v>
      </c>
      <c r="AI686" s="177">
        <v>0</v>
      </c>
      <c r="AJ686" s="177">
        <f t="shared" si="1645"/>
        <v>53671.28</v>
      </c>
      <c r="AK686" s="177">
        <f t="shared" si="1646"/>
        <v>26835.64</v>
      </c>
      <c r="AL686" s="177">
        <v>0</v>
      </c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9"/>
      <c r="BM686" s="149"/>
      <c r="BN686" s="149"/>
      <c r="BO686" s="149"/>
      <c r="BP686" s="149"/>
      <c r="BQ686" s="149"/>
      <c r="BR686" s="149"/>
      <c r="BS686" s="149"/>
      <c r="BT686" s="149"/>
      <c r="BU686" s="149"/>
      <c r="BV686" s="149"/>
      <c r="BW686" s="149"/>
      <c r="BY686" s="150"/>
      <c r="BZ686" s="151"/>
      <c r="CA686" s="152"/>
      <c r="CB686" s="148"/>
      <c r="CC686" s="153"/>
    </row>
    <row r="687" spans="1:81" s="147" customFormat="1" ht="12" customHeight="1">
      <c r="A687" s="360">
        <v>55</v>
      </c>
      <c r="B687" s="368" t="s">
        <v>492</v>
      </c>
      <c r="C687" s="370"/>
      <c r="D687" s="370"/>
      <c r="E687" s="371"/>
      <c r="F687" s="371"/>
      <c r="G687" s="362">
        <f t="shared" si="1638"/>
        <v>1877889.11</v>
      </c>
      <c r="H687" s="356">
        <f t="shared" si="1643"/>
        <v>0</v>
      </c>
      <c r="I687" s="365">
        <v>0</v>
      </c>
      <c r="J687" s="365">
        <v>0</v>
      </c>
      <c r="K687" s="365">
        <v>0</v>
      </c>
      <c r="L687" s="365">
        <v>0</v>
      </c>
      <c r="M687" s="365">
        <v>0</v>
      </c>
      <c r="N687" s="356">
        <v>0</v>
      </c>
      <c r="O687" s="356">
        <v>0</v>
      </c>
      <c r="P687" s="356">
        <v>0</v>
      </c>
      <c r="Q687" s="356">
        <v>0</v>
      </c>
      <c r="R687" s="356">
        <v>0</v>
      </c>
      <c r="S687" s="356">
        <v>0</v>
      </c>
      <c r="T687" s="366">
        <v>0</v>
      </c>
      <c r="U687" s="356">
        <v>0</v>
      </c>
      <c r="V687" s="371" t="s">
        <v>112</v>
      </c>
      <c r="W687" s="177">
        <v>465</v>
      </c>
      <c r="X687" s="356">
        <f t="shared" si="1644"/>
        <v>1793384.1</v>
      </c>
      <c r="Y687" s="177">
        <v>0</v>
      </c>
      <c r="Z687" s="177">
        <v>0</v>
      </c>
      <c r="AA687" s="177">
        <v>0</v>
      </c>
      <c r="AB687" s="177">
        <v>0</v>
      </c>
      <c r="AC687" s="177">
        <v>0</v>
      </c>
      <c r="AD687" s="177">
        <v>0</v>
      </c>
      <c r="AE687" s="177">
        <v>0</v>
      </c>
      <c r="AF687" s="177">
        <v>0</v>
      </c>
      <c r="AG687" s="177">
        <v>0</v>
      </c>
      <c r="AH687" s="177">
        <v>0</v>
      </c>
      <c r="AI687" s="177">
        <v>0</v>
      </c>
      <c r="AJ687" s="177">
        <f t="shared" si="1645"/>
        <v>56336.67</v>
      </c>
      <c r="AK687" s="177">
        <f t="shared" si="1646"/>
        <v>28168.34</v>
      </c>
      <c r="AL687" s="177">
        <v>0</v>
      </c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9"/>
      <c r="BM687" s="149"/>
      <c r="BN687" s="149"/>
      <c r="BO687" s="149"/>
      <c r="BP687" s="149"/>
      <c r="BQ687" s="149"/>
      <c r="BR687" s="149"/>
      <c r="BS687" s="149"/>
      <c r="BT687" s="149"/>
      <c r="BU687" s="149"/>
      <c r="BV687" s="149"/>
      <c r="BW687" s="149"/>
      <c r="BY687" s="150"/>
      <c r="BZ687" s="151"/>
      <c r="CA687" s="152"/>
      <c r="CB687" s="148"/>
      <c r="CC687" s="153"/>
    </row>
    <row r="688" spans="1:81" s="147" customFormat="1" ht="12" customHeight="1">
      <c r="A688" s="360">
        <v>56</v>
      </c>
      <c r="B688" s="368" t="s">
        <v>493</v>
      </c>
      <c r="C688" s="370"/>
      <c r="D688" s="370"/>
      <c r="E688" s="371"/>
      <c r="F688" s="371"/>
      <c r="G688" s="362">
        <f t="shared" si="1638"/>
        <v>1223656.77</v>
      </c>
      <c r="H688" s="356">
        <f t="shared" si="1643"/>
        <v>0</v>
      </c>
      <c r="I688" s="365">
        <v>0</v>
      </c>
      <c r="J688" s="365">
        <v>0</v>
      </c>
      <c r="K688" s="365">
        <v>0</v>
      </c>
      <c r="L688" s="365">
        <v>0</v>
      </c>
      <c r="M688" s="365">
        <v>0</v>
      </c>
      <c r="N688" s="356">
        <v>0</v>
      </c>
      <c r="O688" s="356">
        <v>0</v>
      </c>
      <c r="P688" s="356">
        <v>0</v>
      </c>
      <c r="Q688" s="356">
        <v>0</v>
      </c>
      <c r="R688" s="356">
        <v>0</v>
      </c>
      <c r="S688" s="356">
        <v>0</v>
      </c>
      <c r="T688" s="366">
        <v>0</v>
      </c>
      <c r="U688" s="356">
        <v>0</v>
      </c>
      <c r="V688" s="371" t="s">
        <v>112</v>
      </c>
      <c r="W688" s="177">
        <v>303</v>
      </c>
      <c r="X688" s="356">
        <f t="shared" si="1644"/>
        <v>1168592.22</v>
      </c>
      <c r="Y688" s="177">
        <v>0</v>
      </c>
      <c r="Z688" s="177">
        <v>0</v>
      </c>
      <c r="AA688" s="177">
        <v>0</v>
      </c>
      <c r="AB688" s="177">
        <v>0</v>
      </c>
      <c r="AC688" s="177">
        <v>0</v>
      </c>
      <c r="AD688" s="177">
        <v>0</v>
      </c>
      <c r="AE688" s="177">
        <v>0</v>
      </c>
      <c r="AF688" s="177">
        <v>0</v>
      </c>
      <c r="AG688" s="177">
        <v>0</v>
      </c>
      <c r="AH688" s="177">
        <v>0</v>
      </c>
      <c r="AI688" s="177">
        <v>0</v>
      </c>
      <c r="AJ688" s="177">
        <f t="shared" si="1645"/>
        <v>36709.699999999997</v>
      </c>
      <c r="AK688" s="177">
        <f t="shared" si="1646"/>
        <v>18354.849999999999</v>
      </c>
      <c r="AL688" s="177">
        <v>0</v>
      </c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9"/>
      <c r="BM688" s="149"/>
      <c r="BN688" s="149"/>
      <c r="BO688" s="149"/>
      <c r="BP688" s="149"/>
      <c r="BQ688" s="149"/>
      <c r="BR688" s="149"/>
      <c r="BS688" s="149"/>
      <c r="BT688" s="149"/>
      <c r="BU688" s="149"/>
      <c r="BV688" s="149"/>
      <c r="BW688" s="149"/>
      <c r="BY688" s="150"/>
      <c r="BZ688" s="151"/>
      <c r="CA688" s="152"/>
      <c r="CB688" s="148"/>
      <c r="CC688" s="153"/>
    </row>
    <row r="689" spans="1:81" s="147" customFormat="1" ht="12" customHeight="1">
      <c r="A689" s="360">
        <v>57</v>
      </c>
      <c r="B689" s="368" t="s">
        <v>485</v>
      </c>
      <c r="C689" s="370"/>
      <c r="D689" s="370"/>
      <c r="E689" s="371"/>
      <c r="F689" s="371"/>
      <c r="G689" s="362">
        <f t="shared" si="1638"/>
        <v>2459428.96</v>
      </c>
      <c r="H689" s="356">
        <f t="shared" si="1643"/>
        <v>0</v>
      </c>
      <c r="I689" s="365">
        <v>0</v>
      </c>
      <c r="J689" s="365">
        <v>0</v>
      </c>
      <c r="K689" s="365">
        <v>0</v>
      </c>
      <c r="L689" s="365">
        <v>0</v>
      </c>
      <c r="M689" s="365">
        <v>0</v>
      </c>
      <c r="N689" s="356">
        <v>0</v>
      </c>
      <c r="O689" s="356">
        <v>0</v>
      </c>
      <c r="P689" s="356">
        <v>0</v>
      </c>
      <c r="Q689" s="356">
        <v>0</v>
      </c>
      <c r="R689" s="356">
        <v>0</v>
      </c>
      <c r="S689" s="356">
        <v>0</v>
      </c>
      <c r="T689" s="366">
        <v>0</v>
      </c>
      <c r="U689" s="356">
        <v>0</v>
      </c>
      <c r="V689" s="371" t="s">
        <v>112</v>
      </c>
      <c r="W689" s="177">
        <v>609</v>
      </c>
      <c r="X689" s="356">
        <f t="shared" si="1644"/>
        <v>2348754.66</v>
      </c>
      <c r="Y689" s="177">
        <v>0</v>
      </c>
      <c r="Z689" s="177">
        <v>0</v>
      </c>
      <c r="AA689" s="177">
        <v>0</v>
      </c>
      <c r="AB689" s="177">
        <v>0</v>
      </c>
      <c r="AC689" s="177">
        <v>0</v>
      </c>
      <c r="AD689" s="177">
        <v>0</v>
      </c>
      <c r="AE689" s="177">
        <v>0</v>
      </c>
      <c r="AF689" s="177">
        <v>0</v>
      </c>
      <c r="AG689" s="177">
        <v>0</v>
      </c>
      <c r="AH689" s="177">
        <v>0</v>
      </c>
      <c r="AI689" s="177">
        <v>0</v>
      </c>
      <c r="AJ689" s="177">
        <f t="shared" si="1645"/>
        <v>73782.87</v>
      </c>
      <c r="AK689" s="177">
        <f t="shared" si="1646"/>
        <v>36891.43</v>
      </c>
      <c r="AL689" s="177">
        <v>0</v>
      </c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9"/>
      <c r="BM689" s="149"/>
      <c r="BN689" s="149"/>
      <c r="BO689" s="149"/>
      <c r="BP689" s="149"/>
      <c r="BQ689" s="149"/>
      <c r="BR689" s="149"/>
      <c r="BS689" s="149"/>
      <c r="BT689" s="149"/>
      <c r="BU689" s="149"/>
      <c r="BV689" s="149"/>
      <c r="BW689" s="149"/>
      <c r="BY689" s="150"/>
      <c r="BZ689" s="151"/>
      <c r="CA689" s="152"/>
      <c r="CB689" s="148"/>
      <c r="CC689" s="153"/>
    </row>
    <row r="690" spans="1:81" s="147" customFormat="1" ht="12" customHeight="1">
      <c r="A690" s="360">
        <v>58</v>
      </c>
      <c r="B690" s="368" t="s">
        <v>486</v>
      </c>
      <c r="C690" s="370"/>
      <c r="D690" s="370"/>
      <c r="E690" s="371"/>
      <c r="F690" s="371"/>
      <c r="G690" s="362">
        <f t="shared" si="1638"/>
        <v>2459428.96</v>
      </c>
      <c r="H690" s="356">
        <f t="shared" si="1643"/>
        <v>0</v>
      </c>
      <c r="I690" s="365">
        <v>0</v>
      </c>
      <c r="J690" s="365">
        <v>0</v>
      </c>
      <c r="K690" s="365">
        <v>0</v>
      </c>
      <c r="L690" s="365">
        <v>0</v>
      </c>
      <c r="M690" s="365">
        <v>0</v>
      </c>
      <c r="N690" s="356">
        <v>0</v>
      </c>
      <c r="O690" s="356">
        <v>0</v>
      </c>
      <c r="P690" s="356">
        <v>0</v>
      </c>
      <c r="Q690" s="356">
        <v>0</v>
      </c>
      <c r="R690" s="356">
        <v>0</v>
      </c>
      <c r="S690" s="356">
        <v>0</v>
      </c>
      <c r="T690" s="366">
        <v>0</v>
      </c>
      <c r="U690" s="356">
        <v>0</v>
      </c>
      <c r="V690" s="371" t="s">
        <v>112</v>
      </c>
      <c r="W690" s="177">
        <v>609</v>
      </c>
      <c r="X690" s="356">
        <f t="shared" si="1644"/>
        <v>2348754.66</v>
      </c>
      <c r="Y690" s="177">
        <v>0</v>
      </c>
      <c r="Z690" s="177">
        <v>0</v>
      </c>
      <c r="AA690" s="177">
        <v>0</v>
      </c>
      <c r="AB690" s="177">
        <v>0</v>
      </c>
      <c r="AC690" s="177">
        <v>0</v>
      </c>
      <c r="AD690" s="177">
        <v>0</v>
      </c>
      <c r="AE690" s="177">
        <v>0</v>
      </c>
      <c r="AF690" s="177">
        <v>0</v>
      </c>
      <c r="AG690" s="177">
        <v>0</v>
      </c>
      <c r="AH690" s="177">
        <v>0</v>
      </c>
      <c r="AI690" s="177">
        <v>0</v>
      </c>
      <c r="AJ690" s="177">
        <f t="shared" si="1645"/>
        <v>73782.87</v>
      </c>
      <c r="AK690" s="177">
        <f t="shared" si="1646"/>
        <v>36891.43</v>
      </c>
      <c r="AL690" s="177">
        <v>0</v>
      </c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9"/>
      <c r="BM690" s="149"/>
      <c r="BN690" s="149"/>
      <c r="BO690" s="149"/>
      <c r="BP690" s="149"/>
      <c r="BQ690" s="149"/>
      <c r="BR690" s="149"/>
      <c r="BS690" s="149"/>
      <c r="BT690" s="149"/>
      <c r="BU690" s="149"/>
      <c r="BV690" s="149"/>
      <c r="BW690" s="149"/>
      <c r="BY690" s="150"/>
      <c r="BZ690" s="151"/>
      <c r="CA690" s="152"/>
      <c r="CB690" s="148"/>
      <c r="CC690" s="153"/>
    </row>
    <row r="691" spans="1:81" s="147" customFormat="1" ht="12" customHeight="1">
      <c r="A691" s="360">
        <v>59</v>
      </c>
      <c r="B691" s="368" t="s">
        <v>487</v>
      </c>
      <c r="C691" s="370"/>
      <c r="D691" s="370"/>
      <c r="E691" s="371"/>
      <c r="F691" s="371"/>
      <c r="G691" s="362">
        <f t="shared" si="1638"/>
        <v>1732504.14</v>
      </c>
      <c r="H691" s="356">
        <f t="shared" si="1643"/>
        <v>0</v>
      </c>
      <c r="I691" s="365">
        <v>0</v>
      </c>
      <c r="J691" s="365">
        <v>0</v>
      </c>
      <c r="K691" s="365">
        <v>0</v>
      </c>
      <c r="L691" s="365">
        <v>0</v>
      </c>
      <c r="M691" s="365">
        <v>0</v>
      </c>
      <c r="N691" s="356">
        <v>0</v>
      </c>
      <c r="O691" s="356">
        <v>0</v>
      </c>
      <c r="P691" s="356">
        <v>0</v>
      </c>
      <c r="Q691" s="356">
        <v>0</v>
      </c>
      <c r="R691" s="356">
        <v>0</v>
      </c>
      <c r="S691" s="356">
        <v>0</v>
      </c>
      <c r="T691" s="366">
        <v>0</v>
      </c>
      <c r="U691" s="356">
        <v>0</v>
      </c>
      <c r="V691" s="371" t="s">
        <v>112</v>
      </c>
      <c r="W691" s="177">
        <v>429</v>
      </c>
      <c r="X691" s="356">
        <f t="shared" si="1644"/>
        <v>1654541.46</v>
      </c>
      <c r="Y691" s="177">
        <v>0</v>
      </c>
      <c r="Z691" s="177">
        <v>0</v>
      </c>
      <c r="AA691" s="177">
        <v>0</v>
      </c>
      <c r="AB691" s="177">
        <v>0</v>
      </c>
      <c r="AC691" s="177">
        <v>0</v>
      </c>
      <c r="AD691" s="177">
        <v>0</v>
      </c>
      <c r="AE691" s="177">
        <v>0</v>
      </c>
      <c r="AF691" s="177">
        <v>0</v>
      </c>
      <c r="AG691" s="177">
        <v>0</v>
      </c>
      <c r="AH691" s="177">
        <v>0</v>
      </c>
      <c r="AI691" s="177">
        <v>0</v>
      </c>
      <c r="AJ691" s="177">
        <f t="shared" si="1645"/>
        <v>51975.12</v>
      </c>
      <c r="AK691" s="177">
        <f t="shared" si="1646"/>
        <v>25987.56</v>
      </c>
      <c r="AL691" s="177">
        <v>0</v>
      </c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9"/>
      <c r="BM691" s="149"/>
      <c r="BN691" s="149"/>
      <c r="BO691" s="149"/>
      <c r="BP691" s="149"/>
      <c r="BQ691" s="149"/>
      <c r="BR691" s="149"/>
      <c r="BS691" s="149"/>
      <c r="BT691" s="149"/>
      <c r="BU691" s="149"/>
      <c r="BV691" s="149"/>
      <c r="BW691" s="149"/>
      <c r="BY691" s="150"/>
      <c r="BZ691" s="151"/>
      <c r="CA691" s="152"/>
      <c r="CB691" s="148"/>
      <c r="CC691" s="153"/>
    </row>
    <row r="692" spans="1:81" s="147" customFormat="1" ht="12" customHeight="1">
      <c r="A692" s="360">
        <v>60</v>
      </c>
      <c r="B692" s="368" t="s">
        <v>489</v>
      </c>
      <c r="C692" s="370"/>
      <c r="D692" s="370"/>
      <c r="E692" s="371"/>
      <c r="F692" s="371"/>
      <c r="G692" s="362">
        <f t="shared" si="1638"/>
        <v>3150007.54</v>
      </c>
      <c r="H692" s="356">
        <f t="shared" si="1643"/>
        <v>0</v>
      </c>
      <c r="I692" s="365">
        <v>0</v>
      </c>
      <c r="J692" s="365">
        <v>0</v>
      </c>
      <c r="K692" s="365">
        <v>0</v>
      </c>
      <c r="L692" s="365">
        <v>0</v>
      </c>
      <c r="M692" s="365">
        <v>0</v>
      </c>
      <c r="N692" s="356">
        <v>0</v>
      </c>
      <c r="O692" s="356">
        <v>0</v>
      </c>
      <c r="P692" s="356">
        <v>0</v>
      </c>
      <c r="Q692" s="356">
        <v>0</v>
      </c>
      <c r="R692" s="356">
        <v>0</v>
      </c>
      <c r="S692" s="356">
        <v>0</v>
      </c>
      <c r="T692" s="366">
        <v>0</v>
      </c>
      <c r="U692" s="356">
        <v>0</v>
      </c>
      <c r="V692" s="371" t="s">
        <v>112</v>
      </c>
      <c r="W692" s="177">
        <v>780</v>
      </c>
      <c r="X692" s="356">
        <f t="shared" si="1644"/>
        <v>3008257.2</v>
      </c>
      <c r="Y692" s="177">
        <v>0</v>
      </c>
      <c r="Z692" s="177">
        <v>0</v>
      </c>
      <c r="AA692" s="177">
        <v>0</v>
      </c>
      <c r="AB692" s="177">
        <v>0</v>
      </c>
      <c r="AC692" s="177">
        <v>0</v>
      </c>
      <c r="AD692" s="177">
        <v>0</v>
      </c>
      <c r="AE692" s="177">
        <v>0</v>
      </c>
      <c r="AF692" s="177">
        <v>0</v>
      </c>
      <c r="AG692" s="177">
        <v>0</v>
      </c>
      <c r="AH692" s="177">
        <v>0</v>
      </c>
      <c r="AI692" s="177">
        <v>0</v>
      </c>
      <c r="AJ692" s="177">
        <f t="shared" si="1645"/>
        <v>94500.23</v>
      </c>
      <c r="AK692" s="177">
        <f t="shared" si="1646"/>
        <v>47250.11</v>
      </c>
      <c r="AL692" s="177">
        <v>0</v>
      </c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9"/>
      <c r="BM692" s="149"/>
      <c r="BN692" s="149"/>
      <c r="BO692" s="149"/>
      <c r="BP692" s="149"/>
      <c r="BQ692" s="149"/>
      <c r="BR692" s="149"/>
      <c r="BS692" s="149"/>
      <c r="BT692" s="149"/>
      <c r="BU692" s="149"/>
      <c r="BV692" s="149"/>
      <c r="BW692" s="149"/>
      <c r="BY692" s="150"/>
      <c r="BZ692" s="151"/>
      <c r="CA692" s="152"/>
      <c r="CB692" s="148"/>
      <c r="CC692" s="153"/>
    </row>
    <row r="693" spans="1:81" s="147" customFormat="1" ht="12" customHeight="1">
      <c r="A693" s="360">
        <v>61</v>
      </c>
      <c r="B693" s="368" t="s">
        <v>515</v>
      </c>
      <c r="C693" s="370"/>
      <c r="D693" s="370"/>
      <c r="E693" s="371"/>
      <c r="F693" s="371"/>
      <c r="G693" s="362">
        <f t="shared" si="1638"/>
        <v>1994305.13</v>
      </c>
      <c r="H693" s="356">
        <f t="shared" si="1643"/>
        <v>0</v>
      </c>
      <c r="I693" s="365">
        <v>0</v>
      </c>
      <c r="J693" s="365">
        <v>0</v>
      </c>
      <c r="K693" s="365">
        <v>0</v>
      </c>
      <c r="L693" s="365">
        <v>0</v>
      </c>
      <c r="M693" s="365">
        <v>0</v>
      </c>
      <c r="N693" s="356">
        <v>0</v>
      </c>
      <c r="O693" s="356">
        <v>0</v>
      </c>
      <c r="P693" s="356">
        <v>0</v>
      </c>
      <c r="Q693" s="356">
        <v>0</v>
      </c>
      <c r="R693" s="356">
        <v>0</v>
      </c>
      <c r="S693" s="356">
        <v>0</v>
      </c>
      <c r="T693" s="366">
        <v>0</v>
      </c>
      <c r="U693" s="356">
        <v>0</v>
      </c>
      <c r="V693" s="371" t="s">
        <v>111</v>
      </c>
      <c r="W693" s="177">
        <v>490</v>
      </c>
      <c r="X693" s="356">
        <f t="shared" si="1644"/>
        <v>1904561.4</v>
      </c>
      <c r="Y693" s="177">
        <v>0</v>
      </c>
      <c r="Z693" s="177">
        <v>0</v>
      </c>
      <c r="AA693" s="177">
        <v>0</v>
      </c>
      <c r="AB693" s="177">
        <v>0</v>
      </c>
      <c r="AC693" s="177">
        <v>0</v>
      </c>
      <c r="AD693" s="177">
        <v>0</v>
      </c>
      <c r="AE693" s="177">
        <v>0</v>
      </c>
      <c r="AF693" s="177">
        <v>0</v>
      </c>
      <c r="AG693" s="177">
        <v>0</v>
      </c>
      <c r="AH693" s="177">
        <v>0</v>
      </c>
      <c r="AI693" s="177">
        <v>0</v>
      </c>
      <c r="AJ693" s="177">
        <f t="shared" si="1645"/>
        <v>59829.15</v>
      </c>
      <c r="AK693" s="177">
        <f t="shared" si="1646"/>
        <v>29914.58</v>
      </c>
      <c r="AL693" s="177">
        <v>0</v>
      </c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9"/>
      <c r="BM693" s="149"/>
      <c r="BN693" s="149"/>
      <c r="BO693" s="149"/>
      <c r="BP693" s="149"/>
      <c r="BQ693" s="149"/>
      <c r="BR693" s="149"/>
      <c r="BS693" s="149"/>
      <c r="BT693" s="149"/>
      <c r="BU693" s="149"/>
      <c r="BV693" s="149"/>
      <c r="BW693" s="149"/>
      <c r="BY693" s="150"/>
      <c r="BZ693" s="151"/>
      <c r="CA693" s="152"/>
      <c r="CB693" s="148"/>
      <c r="CC693" s="153"/>
    </row>
    <row r="694" spans="1:81" s="147" customFormat="1" ht="12" customHeight="1">
      <c r="A694" s="360">
        <v>62</v>
      </c>
      <c r="B694" s="368" t="s">
        <v>516</v>
      </c>
      <c r="C694" s="370"/>
      <c r="D694" s="370"/>
      <c r="E694" s="371"/>
      <c r="F694" s="371"/>
      <c r="G694" s="362">
        <f t="shared" si="1638"/>
        <v>2826929.85</v>
      </c>
      <c r="H694" s="356">
        <f t="shared" si="1643"/>
        <v>0</v>
      </c>
      <c r="I694" s="365">
        <v>0</v>
      </c>
      <c r="J694" s="365">
        <v>0</v>
      </c>
      <c r="K694" s="365">
        <v>0</v>
      </c>
      <c r="L694" s="365">
        <v>0</v>
      </c>
      <c r="M694" s="365">
        <v>0</v>
      </c>
      <c r="N694" s="356">
        <v>0</v>
      </c>
      <c r="O694" s="356">
        <v>0</v>
      </c>
      <c r="P694" s="356">
        <v>0</v>
      </c>
      <c r="Q694" s="356">
        <v>0</v>
      </c>
      <c r="R694" s="356">
        <v>0</v>
      </c>
      <c r="S694" s="356">
        <v>0</v>
      </c>
      <c r="T694" s="366">
        <v>0</v>
      </c>
      <c r="U694" s="356">
        <v>0</v>
      </c>
      <c r="V694" s="371" t="s">
        <v>112</v>
      </c>
      <c r="W694" s="177">
        <v>700</v>
      </c>
      <c r="X694" s="356">
        <f t="shared" si="1644"/>
        <v>2699718</v>
      </c>
      <c r="Y694" s="177">
        <v>0</v>
      </c>
      <c r="Z694" s="177">
        <v>0</v>
      </c>
      <c r="AA694" s="177">
        <v>0</v>
      </c>
      <c r="AB694" s="177">
        <v>0</v>
      </c>
      <c r="AC694" s="177">
        <v>0</v>
      </c>
      <c r="AD694" s="177">
        <v>0</v>
      </c>
      <c r="AE694" s="177">
        <v>0</v>
      </c>
      <c r="AF694" s="177">
        <v>0</v>
      </c>
      <c r="AG694" s="177">
        <v>0</v>
      </c>
      <c r="AH694" s="177">
        <v>0</v>
      </c>
      <c r="AI694" s="177">
        <v>0</v>
      </c>
      <c r="AJ694" s="177">
        <f t="shared" si="1645"/>
        <v>84807.9</v>
      </c>
      <c r="AK694" s="177">
        <f t="shared" si="1646"/>
        <v>42403.95</v>
      </c>
      <c r="AL694" s="177">
        <v>0</v>
      </c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9"/>
      <c r="BM694" s="149"/>
      <c r="BN694" s="149"/>
      <c r="BO694" s="149"/>
      <c r="BP694" s="149"/>
      <c r="BQ694" s="149"/>
      <c r="BR694" s="149"/>
      <c r="BS694" s="149"/>
      <c r="BT694" s="149"/>
      <c r="BU694" s="149"/>
      <c r="BV694" s="149"/>
      <c r="BW694" s="149"/>
      <c r="BY694" s="150"/>
      <c r="BZ694" s="151"/>
      <c r="CA694" s="152"/>
      <c r="CB694" s="148"/>
      <c r="CC694" s="153"/>
    </row>
    <row r="695" spans="1:81" s="147" customFormat="1" ht="12" customHeight="1">
      <c r="A695" s="360">
        <v>63</v>
      </c>
      <c r="B695" s="368" t="s">
        <v>524</v>
      </c>
      <c r="C695" s="370"/>
      <c r="D695" s="370"/>
      <c r="E695" s="371"/>
      <c r="F695" s="371"/>
      <c r="G695" s="362">
        <f t="shared" si="1638"/>
        <v>3028853.4</v>
      </c>
      <c r="H695" s="356">
        <f t="shared" si="1643"/>
        <v>0</v>
      </c>
      <c r="I695" s="365">
        <v>0</v>
      </c>
      <c r="J695" s="365">
        <v>0</v>
      </c>
      <c r="K695" s="365">
        <v>0</v>
      </c>
      <c r="L695" s="365">
        <v>0</v>
      </c>
      <c r="M695" s="365">
        <v>0</v>
      </c>
      <c r="N695" s="356">
        <v>0</v>
      </c>
      <c r="O695" s="356">
        <v>0</v>
      </c>
      <c r="P695" s="356">
        <v>0</v>
      </c>
      <c r="Q695" s="356">
        <v>0</v>
      </c>
      <c r="R695" s="356">
        <v>0</v>
      </c>
      <c r="S695" s="356">
        <v>0</v>
      </c>
      <c r="T695" s="366">
        <v>0</v>
      </c>
      <c r="U695" s="356">
        <v>0</v>
      </c>
      <c r="V695" s="371" t="s">
        <v>112</v>
      </c>
      <c r="W695" s="177">
        <v>750</v>
      </c>
      <c r="X695" s="356">
        <f t="shared" si="1644"/>
        <v>2892555</v>
      </c>
      <c r="Y695" s="177">
        <v>0</v>
      </c>
      <c r="Z695" s="177">
        <v>0</v>
      </c>
      <c r="AA695" s="177">
        <v>0</v>
      </c>
      <c r="AB695" s="177">
        <v>0</v>
      </c>
      <c r="AC695" s="177">
        <v>0</v>
      </c>
      <c r="AD695" s="177">
        <v>0</v>
      </c>
      <c r="AE695" s="177">
        <v>0</v>
      </c>
      <c r="AF695" s="177">
        <v>0</v>
      </c>
      <c r="AG695" s="177">
        <v>0</v>
      </c>
      <c r="AH695" s="177">
        <v>0</v>
      </c>
      <c r="AI695" s="177">
        <v>0</v>
      </c>
      <c r="AJ695" s="177">
        <f t="shared" si="1645"/>
        <v>90865.600000000006</v>
      </c>
      <c r="AK695" s="177">
        <f t="shared" si="1646"/>
        <v>45432.800000000003</v>
      </c>
      <c r="AL695" s="177">
        <v>0</v>
      </c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9"/>
      <c r="BM695" s="149"/>
      <c r="BN695" s="149"/>
      <c r="BO695" s="149"/>
      <c r="BP695" s="149"/>
      <c r="BQ695" s="149"/>
      <c r="BR695" s="149"/>
      <c r="BS695" s="149"/>
      <c r="BT695" s="149"/>
      <c r="BU695" s="149"/>
      <c r="BV695" s="149"/>
      <c r="BW695" s="149"/>
      <c r="BY695" s="150"/>
      <c r="BZ695" s="151"/>
      <c r="CA695" s="152"/>
      <c r="CB695" s="148"/>
      <c r="CC695" s="153"/>
    </row>
    <row r="696" spans="1:81" s="147" customFormat="1" ht="12" customHeight="1">
      <c r="A696" s="360">
        <v>64</v>
      </c>
      <c r="B696" s="368" t="s">
        <v>534</v>
      </c>
      <c r="C696" s="370"/>
      <c r="D696" s="370"/>
      <c r="E696" s="371"/>
      <c r="F696" s="371"/>
      <c r="G696" s="362">
        <f t="shared" si="1638"/>
        <v>2192889.87</v>
      </c>
      <c r="H696" s="356">
        <f t="shared" si="1643"/>
        <v>0</v>
      </c>
      <c r="I696" s="365">
        <v>0</v>
      </c>
      <c r="J696" s="365">
        <v>0</v>
      </c>
      <c r="K696" s="365">
        <v>0</v>
      </c>
      <c r="L696" s="365">
        <v>0</v>
      </c>
      <c r="M696" s="365">
        <v>0</v>
      </c>
      <c r="N696" s="356">
        <v>0</v>
      </c>
      <c r="O696" s="356">
        <v>0</v>
      </c>
      <c r="P696" s="356">
        <v>0</v>
      </c>
      <c r="Q696" s="356">
        <v>0</v>
      </c>
      <c r="R696" s="356">
        <v>0</v>
      </c>
      <c r="S696" s="356">
        <v>0</v>
      </c>
      <c r="T696" s="366">
        <v>0</v>
      </c>
      <c r="U696" s="356">
        <v>0</v>
      </c>
      <c r="V696" s="371" t="s">
        <v>112</v>
      </c>
      <c r="W696" s="177">
        <v>543</v>
      </c>
      <c r="X696" s="356">
        <f t="shared" si="1644"/>
        <v>2094209.82</v>
      </c>
      <c r="Y696" s="177">
        <v>0</v>
      </c>
      <c r="Z696" s="177">
        <v>0</v>
      </c>
      <c r="AA696" s="177">
        <v>0</v>
      </c>
      <c r="AB696" s="177">
        <v>0</v>
      </c>
      <c r="AC696" s="177">
        <v>0</v>
      </c>
      <c r="AD696" s="177">
        <v>0</v>
      </c>
      <c r="AE696" s="177">
        <v>0</v>
      </c>
      <c r="AF696" s="177">
        <v>0</v>
      </c>
      <c r="AG696" s="177">
        <v>0</v>
      </c>
      <c r="AH696" s="177">
        <v>0</v>
      </c>
      <c r="AI696" s="177">
        <v>0</v>
      </c>
      <c r="AJ696" s="177">
        <f t="shared" si="1645"/>
        <v>65786.7</v>
      </c>
      <c r="AK696" s="177">
        <f t="shared" si="1646"/>
        <v>32893.35</v>
      </c>
      <c r="AL696" s="177">
        <v>0</v>
      </c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9"/>
      <c r="BM696" s="149"/>
      <c r="BN696" s="149"/>
      <c r="BO696" s="149"/>
      <c r="BP696" s="149"/>
      <c r="BQ696" s="149"/>
      <c r="BR696" s="149"/>
      <c r="BS696" s="149"/>
      <c r="BT696" s="149"/>
      <c r="BU696" s="149"/>
      <c r="BV696" s="149"/>
      <c r="BW696" s="149"/>
      <c r="BY696" s="150"/>
      <c r="BZ696" s="151"/>
      <c r="CA696" s="152"/>
      <c r="CB696" s="148"/>
      <c r="CC696" s="153"/>
    </row>
    <row r="697" spans="1:81" s="147" customFormat="1" ht="12" customHeight="1">
      <c r="A697" s="360">
        <v>65</v>
      </c>
      <c r="B697" s="368" t="s">
        <v>535</v>
      </c>
      <c r="C697" s="370"/>
      <c r="D697" s="370"/>
      <c r="E697" s="371"/>
      <c r="F697" s="371"/>
      <c r="G697" s="362">
        <f t="shared" ref="G697:G759" si="1647">ROUND(H697+U697+X697+Z697+AB697+AD697+AF697+AH697+AI697+AJ697+AK697+AL697,2)</f>
        <v>1385195.62</v>
      </c>
      <c r="H697" s="356">
        <f t="shared" si="1643"/>
        <v>0</v>
      </c>
      <c r="I697" s="365">
        <v>0</v>
      </c>
      <c r="J697" s="365">
        <v>0</v>
      </c>
      <c r="K697" s="365">
        <v>0</v>
      </c>
      <c r="L697" s="365">
        <v>0</v>
      </c>
      <c r="M697" s="365">
        <v>0</v>
      </c>
      <c r="N697" s="356">
        <v>0</v>
      </c>
      <c r="O697" s="356">
        <v>0</v>
      </c>
      <c r="P697" s="356">
        <v>0</v>
      </c>
      <c r="Q697" s="356">
        <v>0</v>
      </c>
      <c r="R697" s="356">
        <v>0</v>
      </c>
      <c r="S697" s="356">
        <v>0</v>
      </c>
      <c r="T697" s="366">
        <v>0</v>
      </c>
      <c r="U697" s="356">
        <v>0</v>
      </c>
      <c r="V697" s="371" t="s">
        <v>112</v>
      </c>
      <c r="W697" s="177">
        <v>343</v>
      </c>
      <c r="X697" s="356">
        <f t="shared" si="1644"/>
        <v>1322861.82</v>
      </c>
      <c r="Y697" s="177">
        <v>0</v>
      </c>
      <c r="Z697" s="177">
        <v>0</v>
      </c>
      <c r="AA697" s="177">
        <v>0</v>
      </c>
      <c r="AB697" s="177">
        <v>0</v>
      </c>
      <c r="AC697" s="177">
        <v>0</v>
      </c>
      <c r="AD697" s="177">
        <v>0</v>
      </c>
      <c r="AE697" s="177">
        <v>0</v>
      </c>
      <c r="AF697" s="177">
        <v>0</v>
      </c>
      <c r="AG697" s="177">
        <v>0</v>
      </c>
      <c r="AH697" s="177">
        <v>0</v>
      </c>
      <c r="AI697" s="177">
        <v>0</v>
      </c>
      <c r="AJ697" s="177">
        <f t="shared" si="1645"/>
        <v>41555.870000000003</v>
      </c>
      <c r="AK697" s="177">
        <f t="shared" si="1646"/>
        <v>20777.93</v>
      </c>
      <c r="AL697" s="177">
        <v>0</v>
      </c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9"/>
      <c r="BM697" s="149"/>
      <c r="BN697" s="149"/>
      <c r="BO697" s="149"/>
      <c r="BP697" s="149"/>
      <c r="BQ697" s="149"/>
      <c r="BR697" s="149"/>
      <c r="BS697" s="149"/>
      <c r="BT697" s="149"/>
      <c r="BU697" s="149"/>
      <c r="BV697" s="149"/>
      <c r="BW697" s="149"/>
      <c r="BY697" s="150"/>
      <c r="BZ697" s="151"/>
      <c r="CA697" s="152"/>
      <c r="CB697" s="148"/>
      <c r="CC697" s="153"/>
    </row>
    <row r="698" spans="1:81" s="147" customFormat="1" ht="12" customHeight="1">
      <c r="A698" s="360">
        <v>66</v>
      </c>
      <c r="B698" s="368" t="s">
        <v>540</v>
      </c>
      <c r="C698" s="370"/>
      <c r="D698" s="370"/>
      <c r="E698" s="371"/>
      <c r="F698" s="371"/>
      <c r="G698" s="362">
        <f t="shared" si="1647"/>
        <v>1037887.1</v>
      </c>
      <c r="H698" s="356">
        <f t="shared" si="1643"/>
        <v>0</v>
      </c>
      <c r="I698" s="365">
        <v>0</v>
      </c>
      <c r="J698" s="365">
        <v>0</v>
      </c>
      <c r="K698" s="365">
        <v>0</v>
      </c>
      <c r="L698" s="365">
        <v>0</v>
      </c>
      <c r="M698" s="365">
        <v>0</v>
      </c>
      <c r="N698" s="356">
        <v>0</v>
      </c>
      <c r="O698" s="356">
        <v>0</v>
      </c>
      <c r="P698" s="356">
        <v>0</v>
      </c>
      <c r="Q698" s="356">
        <v>0</v>
      </c>
      <c r="R698" s="356">
        <v>0</v>
      </c>
      <c r="S698" s="356">
        <v>0</v>
      </c>
      <c r="T698" s="366">
        <v>0</v>
      </c>
      <c r="U698" s="356">
        <v>0</v>
      </c>
      <c r="V698" s="371" t="s">
        <v>112</v>
      </c>
      <c r="W698" s="177">
        <v>257</v>
      </c>
      <c r="X698" s="356">
        <f t="shared" si="1644"/>
        <v>991182.18</v>
      </c>
      <c r="Y698" s="177">
        <v>0</v>
      </c>
      <c r="Z698" s="177">
        <v>0</v>
      </c>
      <c r="AA698" s="177">
        <v>0</v>
      </c>
      <c r="AB698" s="177">
        <v>0</v>
      </c>
      <c r="AC698" s="177">
        <v>0</v>
      </c>
      <c r="AD698" s="177">
        <v>0</v>
      </c>
      <c r="AE698" s="177">
        <v>0</v>
      </c>
      <c r="AF698" s="177">
        <v>0</v>
      </c>
      <c r="AG698" s="177">
        <v>0</v>
      </c>
      <c r="AH698" s="177">
        <v>0</v>
      </c>
      <c r="AI698" s="177">
        <v>0</v>
      </c>
      <c r="AJ698" s="177">
        <f t="shared" si="1645"/>
        <v>31136.61</v>
      </c>
      <c r="AK698" s="177">
        <f t="shared" si="1646"/>
        <v>15568.31</v>
      </c>
      <c r="AL698" s="177">
        <v>0</v>
      </c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9"/>
      <c r="BM698" s="149"/>
      <c r="BN698" s="149"/>
      <c r="BO698" s="149"/>
      <c r="BP698" s="149"/>
      <c r="BQ698" s="149"/>
      <c r="BR698" s="149"/>
      <c r="BS698" s="149"/>
      <c r="BT698" s="149"/>
      <c r="BU698" s="149"/>
      <c r="BV698" s="149"/>
      <c r="BW698" s="149"/>
      <c r="BY698" s="150"/>
      <c r="BZ698" s="151"/>
      <c r="CA698" s="152"/>
      <c r="CB698" s="148"/>
      <c r="CC698" s="153"/>
    </row>
    <row r="699" spans="1:81" s="147" customFormat="1" ht="12" customHeight="1">
      <c r="A699" s="360">
        <v>67</v>
      </c>
      <c r="B699" s="368" t="s">
        <v>260</v>
      </c>
      <c r="C699" s="370"/>
      <c r="D699" s="370"/>
      <c r="E699" s="371"/>
      <c r="F699" s="371"/>
      <c r="G699" s="362">
        <f t="shared" si="1647"/>
        <v>7969080.5099999998</v>
      </c>
      <c r="H699" s="356">
        <f t="shared" ref="H699:H762" si="1648">I699+K699+M699+O699+Q699+S699</f>
        <v>0</v>
      </c>
      <c r="I699" s="365">
        <v>0</v>
      </c>
      <c r="J699" s="365">
        <v>0</v>
      </c>
      <c r="K699" s="365">
        <v>0</v>
      </c>
      <c r="L699" s="365">
        <v>0</v>
      </c>
      <c r="M699" s="365">
        <v>0</v>
      </c>
      <c r="N699" s="356">
        <v>0</v>
      </c>
      <c r="O699" s="356">
        <v>0</v>
      </c>
      <c r="P699" s="356">
        <v>0</v>
      </c>
      <c r="Q699" s="356">
        <v>0</v>
      </c>
      <c r="R699" s="356">
        <v>0</v>
      </c>
      <c r="S699" s="356">
        <v>0</v>
      </c>
      <c r="T699" s="366">
        <v>0</v>
      </c>
      <c r="U699" s="356">
        <v>0</v>
      </c>
      <c r="V699" s="371" t="s">
        <v>111</v>
      </c>
      <c r="W699" s="177">
        <v>1958</v>
      </c>
      <c r="X699" s="356">
        <f t="shared" ref="X699:X762" si="1649">ROUND(IF(V699="СК",3856.74,3886.86)*W699,2)</f>
        <v>7610471.8799999999</v>
      </c>
      <c r="Y699" s="177">
        <v>0</v>
      </c>
      <c r="Z699" s="177">
        <v>0</v>
      </c>
      <c r="AA699" s="177">
        <v>0</v>
      </c>
      <c r="AB699" s="177">
        <v>0</v>
      </c>
      <c r="AC699" s="177">
        <v>0</v>
      </c>
      <c r="AD699" s="177">
        <v>0</v>
      </c>
      <c r="AE699" s="177">
        <v>0</v>
      </c>
      <c r="AF699" s="177">
        <v>0</v>
      </c>
      <c r="AG699" s="177">
        <v>0</v>
      </c>
      <c r="AH699" s="177">
        <v>0</v>
      </c>
      <c r="AI699" s="177">
        <v>0</v>
      </c>
      <c r="AJ699" s="177">
        <f t="shared" ref="AJ699:AJ762" si="1650">ROUND(X699/95.5*3,2)</f>
        <v>239072.42</v>
      </c>
      <c r="AK699" s="177">
        <f t="shared" ref="AK699:AK762" si="1651">ROUND(X699/95.5*1.5,2)</f>
        <v>119536.21</v>
      </c>
      <c r="AL699" s="177">
        <v>0</v>
      </c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9"/>
      <c r="BM699" s="149"/>
      <c r="BN699" s="149"/>
      <c r="BO699" s="149"/>
      <c r="BP699" s="149"/>
      <c r="BQ699" s="149"/>
      <c r="BR699" s="149"/>
      <c r="BS699" s="149"/>
      <c r="BT699" s="149"/>
      <c r="BU699" s="149"/>
      <c r="BV699" s="149"/>
      <c r="BW699" s="149"/>
      <c r="BY699" s="150"/>
      <c r="BZ699" s="151"/>
      <c r="CA699" s="152"/>
      <c r="CB699" s="148"/>
      <c r="CC699" s="153"/>
    </row>
    <row r="700" spans="1:81" s="147" customFormat="1" ht="12" customHeight="1">
      <c r="A700" s="360">
        <v>68</v>
      </c>
      <c r="B700" s="368" t="s">
        <v>541</v>
      </c>
      <c r="C700" s="370"/>
      <c r="D700" s="370"/>
      <c r="E700" s="371"/>
      <c r="F700" s="371"/>
      <c r="G700" s="362">
        <f t="shared" si="1647"/>
        <v>2253466.9300000002</v>
      </c>
      <c r="H700" s="356">
        <f t="shared" si="1648"/>
        <v>0</v>
      </c>
      <c r="I700" s="365">
        <v>0</v>
      </c>
      <c r="J700" s="365">
        <v>0</v>
      </c>
      <c r="K700" s="365">
        <v>0</v>
      </c>
      <c r="L700" s="365">
        <v>0</v>
      </c>
      <c r="M700" s="365">
        <v>0</v>
      </c>
      <c r="N700" s="356">
        <v>0</v>
      </c>
      <c r="O700" s="356">
        <v>0</v>
      </c>
      <c r="P700" s="356">
        <v>0</v>
      </c>
      <c r="Q700" s="356">
        <v>0</v>
      </c>
      <c r="R700" s="356">
        <v>0</v>
      </c>
      <c r="S700" s="356">
        <v>0</v>
      </c>
      <c r="T700" s="366">
        <v>0</v>
      </c>
      <c r="U700" s="356">
        <v>0</v>
      </c>
      <c r="V700" s="371" t="s">
        <v>112</v>
      </c>
      <c r="W700" s="177">
        <v>558</v>
      </c>
      <c r="X700" s="356">
        <f t="shared" si="1649"/>
        <v>2152060.92</v>
      </c>
      <c r="Y700" s="177">
        <v>0</v>
      </c>
      <c r="Z700" s="177">
        <v>0</v>
      </c>
      <c r="AA700" s="177">
        <v>0</v>
      </c>
      <c r="AB700" s="177">
        <v>0</v>
      </c>
      <c r="AC700" s="177">
        <v>0</v>
      </c>
      <c r="AD700" s="177">
        <v>0</v>
      </c>
      <c r="AE700" s="177">
        <v>0</v>
      </c>
      <c r="AF700" s="177">
        <v>0</v>
      </c>
      <c r="AG700" s="177">
        <v>0</v>
      </c>
      <c r="AH700" s="177">
        <v>0</v>
      </c>
      <c r="AI700" s="177">
        <v>0</v>
      </c>
      <c r="AJ700" s="177">
        <f t="shared" si="1650"/>
        <v>67604.009999999995</v>
      </c>
      <c r="AK700" s="177">
        <f t="shared" si="1651"/>
        <v>33802</v>
      </c>
      <c r="AL700" s="177">
        <v>0</v>
      </c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9"/>
      <c r="BM700" s="149"/>
      <c r="BN700" s="149"/>
      <c r="BO700" s="149"/>
      <c r="BP700" s="149"/>
      <c r="BQ700" s="149"/>
      <c r="BR700" s="149"/>
      <c r="BS700" s="149"/>
      <c r="BT700" s="149"/>
      <c r="BU700" s="149"/>
      <c r="BV700" s="149"/>
      <c r="BW700" s="149"/>
      <c r="BY700" s="150"/>
      <c r="BZ700" s="151"/>
      <c r="CA700" s="152"/>
      <c r="CB700" s="148"/>
      <c r="CC700" s="153"/>
    </row>
    <row r="701" spans="1:81" s="147" customFormat="1" ht="12" customHeight="1">
      <c r="A701" s="360">
        <v>69</v>
      </c>
      <c r="B701" s="368" t="s">
        <v>542</v>
      </c>
      <c r="C701" s="370"/>
      <c r="D701" s="370"/>
      <c r="E701" s="371"/>
      <c r="F701" s="371"/>
      <c r="G701" s="362">
        <f t="shared" si="1647"/>
        <v>2301928.59</v>
      </c>
      <c r="H701" s="356">
        <f t="shared" si="1648"/>
        <v>0</v>
      </c>
      <c r="I701" s="365">
        <v>0</v>
      </c>
      <c r="J701" s="365">
        <v>0</v>
      </c>
      <c r="K701" s="365">
        <v>0</v>
      </c>
      <c r="L701" s="365">
        <v>0</v>
      </c>
      <c r="M701" s="365">
        <v>0</v>
      </c>
      <c r="N701" s="356">
        <v>0</v>
      </c>
      <c r="O701" s="356">
        <v>0</v>
      </c>
      <c r="P701" s="356">
        <v>0</v>
      </c>
      <c r="Q701" s="356">
        <v>0</v>
      </c>
      <c r="R701" s="356">
        <v>0</v>
      </c>
      <c r="S701" s="356">
        <v>0</v>
      </c>
      <c r="T701" s="366">
        <v>0</v>
      </c>
      <c r="U701" s="356">
        <v>0</v>
      </c>
      <c r="V701" s="371" t="s">
        <v>112</v>
      </c>
      <c r="W701" s="177">
        <v>570</v>
      </c>
      <c r="X701" s="356">
        <f t="shared" si="1649"/>
        <v>2198341.7999999998</v>
      </c>
      <c r="Y701" s="177">
        <v>0</v>
      </c>
      <c r="Z701" s="177">
        <v>0</v>
      </c>
      <c r="AA701" s="177">
        <v>0</v>
      </c>
      <c r="AB701" s="177">
        <v>0</v>
      </c>
      <c r="AC701" s="177">
        <v>0</v>
      </c>
      <c r="AD701" s="177">
        <v>0</v>
      </c>
      <c r="AE701" s="177">
        <v>0</v>
      </c>
      <c r="AF701" s="177">
        <v>0</v>
      </c>
      <c r="AG701" s="177">
        <v>0</v>
      </c>
      <c r="AH701" s="177">
        <v>0</v>
      </c>
      <c r="AI701" s="177">
        <v>0</v>
      </c>
      <c r="AJ701" s="177">
        <f t="shared" si="1650"/>
        <v>69057.86</v>
      </c>
      <c r="AK701" s="177">
        <f t="shared" si="1651"/>
        <v>34528.93</v>
      </c>
      <c r="AL701" s="177">
        <v>0</v>
      </c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9"/>
      <c r="BM701" s="149"/>
      <c r="BN701" s="149"/>
      <c r="BO701" s="149"/>
      <c r="BP701" s="149"/>
      <c r="BQ701" s="149"/>
      <c r="BR701" s="149"/>
      <c r="BS701" s="149"/>
      <c r="BT701" s="149"/>
      <c r="BU701" s="149"/>
      <c r="BV701" s="149"/>
      <c r="BW701" s="149"/>
      <c r="BY701" s="150"/>
      <c r="BZ701" s="151"/>
      <c r="CA701" s="152"/>
      <c r="CB701" s="148"/>
      <c r="CC701" s="153"/>
    </row>
    <row r="702" spans="1:81" s="147" customFormat="1" ht="12" customHeight="1">
      <c r="A702" s="360">
        <v>70</v>
      </c>
      <c r="B702" s="368" t="s">
        <v>549</v>
      </c>
      <c r="C702" s="370"/>
      <c r="D702" s="370"/>
      <c r="E702" s="371"/>
      <c r="F702" s="371"/>
      <c r="G702" s="362">
        <f t="shared" si="1647"/>
        <v>2281736.23</v>
      </c>
      <c r="H702" s="356">
        <f t="shared" si="1648"/>
        <v>0</v>
      </c>
      <c r="I702" s="365">
        <v>0</v>
      </c>
      <c r="J702" s="365">
        <v>0</v>
      </c>
      <c r="K702" s="365">
        <v>0</v>
      </c>
      <c r="L702" s="365">
        <v>0</v>
      </c>
      <c r="M702" s="365">
        <v>0</v>
      </c>
      <c r="N702" s="356">
        <v>0</v>
      </c>
      <c r="O702" s="356">
        <v>0</v>
      </c>
      <c r="P702" s="356">
        <v>0</v>
      </c>
      <c r="Q702" s="356">
        <v>0</v>
      </c>
      <c r="R702" s="356">
        <v>0</v>
      </c>
      <c r="S702" s="356">
        <v>0</v>
      </c>
      <c r="T702" s="366">
        <v>0</v>
      </c>
      <c r="U702" s="356">
        <v>0</v>
      </c>
      <c r="V702" s="371" t="s">
        <v>112</v>
      </c>
      <c r="W702" s="177">
        <v>565</v>
      </c>
      <c r="X702" s="356">
        <f t="shared" si="1649"/>
        <v>2179058.1</v>
      </c>
      <c r="Y702" s="177">
        <v>0</v>
      </c>
      <c r="Z702" s="177">
        <v>0</v>
      </c>
      <c r="AA702" s="177">
        <v>0</v>
      </c>
      <c r="AB702" s="177">
        <v>0</v>
      </c>
      <c r="AC702" s="177">
        <v>0</v>
      </c>
      <c r="AD702" s="177">
        <v>0</v>
      </c>
      <c r="AE702" s="177">
        <v>0</v>
      </c>
      <c r="AF702" s="177">
        <v>0</v>
      </c>
      <c r="AG702" s="177">
        <v>0</v>
      </c>
      <c r="AH702" s="177">
        <v>0</v>
      </c>
      <c r="AI702" s="177">
        <v>0</v>
      </c>
      <c r="AJ702" s="177">
        <f t="shared" si="1650"/>
        <v>68452.09</v>
      </c>
      <c r="AK702" s="177">
        <f t="shared" si="1651"/>
        <v>34226.04</v>
      </c>
      <c r="AL702" s="177">
        <v>0</v>
      </c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9"/>
      <c r="BM702" s="149"/>
      <c r="BN702" s="149"/>
      <c r="BO702" s="149"/>
      <c r="BP702" s="149"/>
      <c r="BQ702" s="149"/>
      <c r="BR702" s="149"/>
      <c r="BS702" s="149"/>
      <c r="BT702" s="149"/>
      <c r="BU702" s="149"/>
      <c r="BV702" s="149"/>
      <c r="BW702" s="149"/>
      <c r="BY702" s="150"/>
      <c r="BZ702" s="151"/>
      <c r="CA702" s="152"/>
      <c r="CB702" s="148"/>
      <c r="CC702" s="153"/>
    </row>
    <row r="703" spans="1:81" s="147" customFormat="1" ht="12" customHeight="1">
      <c r="A703" s="360">
        <v>71</v>
      </c>
      <c r="B703" s="368" t="s">
        <v>551</v>
      </c>
      <c r="C703" s="370"/>
      <c r="D703" s="370"/>
      <c r="E703" s="371"/>
      <c r="F703" s="371"/>
      <c r="G703" s="362">
        <f t="shared" si="1647"/>
        <v>2318082.4700000002</v>
      </c>
      <c r="H703" s="356">
        <f t="shared" si="1648"/>
        <v>0</v>
      </c>
      <c r="I703" s="365">
        <v>0</v>
      </c>
      <c r="J703" s="365">
        <v>0</v>
      </c>
      <c r="K703" s="365">
        <v>0</v>
      </c>
      <c r="L703" s="365">
        <v>0</v>
      </c>
      <c r="M703" s="365">
        <v>0</v>
      </c>
      <c r="N703" s="356">
        <v>0</v>
      </c>
      <c r="O703" s="356">
        <v>0</v>
      </c>
      <c r="P703" s="356">
        <v>0</v>
      </c>
      <c r="Q703" s="356">
        <v>0</v>
      </c>
      <c r="R703" s="356">
        <v>0</v>
      </c>
      <c r="S703" s="356">
        <v>0</v>
      </c>
      <c r="T703" s="366">
        <v>0</v>
      </c>
      <c r="U703" s="356">
        <v>0</v>
      </c>
      <c r="V703" s="371" t="s">
        <v>112</v>
      </c>
      <c r="W703" s="177">
        <v>574</v>
      </c>
      <c r="X703" s="356">
        <f t="shared" si="1649"/>
        <v>2213768.7599999998</v>
      </c>
      <c r="Y703" s="177">
        <v>0</v>
      </c>
      <c r="Z703" s="177">
        <v>0</v>
      </c>
      <c r="AA703" s="177">
        <v>0</v>
      </c>
      <c r="AB703" s="177">
        <v>0</v>
      </c>
      <c r="AC703" s="177">
        <v>0</v>
      </c>
      <c r="AD703" s="177">
        <v>0</v>
      </c>
      <c r="AE703" s="177">
        <v>0</v>
      </c>
      <c r="AF703" s="177">
        <v>0</v>
      </c>
      <c r="AG703" s="177">
        <v>0</v>
      </c>
      <c r="AH703" s="177">
        <v>0</v>
      </c>
      <c r="AI703" s="177">
        <v>0</v>
      </c>
      <c r="AJ703" s="177">
        <f t="shared" si="1650"/>
        <v>69542.47</v>
      </c>
      <c r="AK703" s="177">
        <f t="shared" si="1651"/>
        <v>34771.24</v>
      </c>
      <c r="AL703" s="177">
        <v>0</v>
      </c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9"/>
      <c r="BM703" s="149"/>
      <c r="BN703" s="149"/>
      <c r="BO703" s="149"/>
      <c r="BP703" s="149"/>
      <c r="BQ703" s="149"/>
      <c r="BR703" s="149"/>
      <c r="BS703" s="149"/>
      <c r="BT703" s="149"/>
      <c r="BU703" s="149"/>
      <c r="BV703" s="149"/>
      <c r="BW703" s="149"/>
      <c r="BY703" s="150"/>
      <c r="BZ703" s="151"/>
      <c r="CA703" s="152"/>
      <c r="CB703" s="148"/>
      <c r="CC703" s="153"/>
    </row>
    <row r="704" spans="1:81" s="147" customFormat="1" ht="12" customHeight="1">
      <c r="A704" s="360">
        <v>72</v>
      </c>
      <c r="B704" s="368" t="s">
        <v>554</v>
      </c>
      <c r="C704" s="370"/>
      <c r="D704" s="370"/>
      <c r="E704" s="371"/>
      <c r="F704" s="371"/>
      <c r="G704" s="362">
        <f t="shared" si="1647"/>
        <v>5968860.4400000004</v>
      </c>
      <c r="H704" s="356">
        <f t="shared" si="1648"/>
        <v>0</v>
      </c>
      <c r="I704" s="365">
        <v>0</v>
      </c>
      <c r="J704" s="365">
        <v>0</v>
      </c>
      <c r="K704" s="365">
        <v>0</v>
      </c>
      <c r="L704" s="365">
        <v>0</v>
      </c>
      <c r="M704" s="365">
        <v>0</v>
      </c>
      <c r="N704" s="356">
        <v>0</v>
      </c>
      <c r="O704" s="356">
        <v>0</v>
      </c>
      <c r="P704" s="356">
        <v>0</v>
      </c>
      <c r="Q704" s="356">
        <v>0</v>
      </c>
      <c r="R704" s="356">
        <v>0</v>
      </c>
      <c r="S704" s="356">
        <v>0</v>
      </c>
      <c r="T704" s="366">
        <v>0</v>
      </c>
      <c r="U704" s="356">
        <v>0</v>
      </c>
      <c r="V704" s="371" t="s">
        <v>112</v>
      </c>
      <c r="W704" s="177">
        <v>1478</v>
      </c>
      <c r="X704" s="356">
        <f t="shared" si="1649"/>
        <v>5700261.7199999997</v>
      </c>
      <c r="Y704" s="177">
        <v>0</v>
      </c>
      <c r="Z704" s="177">
        <v>0</v>
      </c>
      <c r="AA704" s="177">
        <v>0</v>
      </c>
      <c r="AB704" s="177">
        <v>0</v>
      </c>
      <c r="AC704" s="177">
        <v>0</v>
      </c>
      <c r="AD704" s="177">
        <v>0</v>
      </c>
      <c r="AE704" s="177">
        <v>0</v>
      </c>
      <c r="AF704" s="177">
        <v>0</v>
      </c>
      <c r="AG704" s="177">
        <v>0</v>
      </c>
      <c r="AH704" s="177">
        <v>0</v>
      </c>
      <c r="AI704" s="177">
        <v>0</v>
      </c>
      <c r="AJ704" s="177">
        <f t="shared" si="1650"/>
        <v>179065.81</v>
      </c>
      <c r="AK704" s="177">
        <f t="shared" si="1651"/>
        <v>89532.91</v>
      </c>
      <c r="AL704" s="177">
        <v>0</v>
      </c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9"/>
      <c r="BM704" s="149"/>
      <c r="BN704" s="149"/>
      <c r="BO704" s="149"/>
      <c r="BP704" s="149"/>
      <c r="BQ704" s="149"/>
      <c r="BR704" s="149"/>
      <c r="BS704" s="149"/>
      <c r="BT704" s="149"/>
      <c r="BU704" s="149"/>
      <c r="BV704" s="149"/>
      <c r="BW704" s="149"/>
      <c r="BY704" s="150"/>
      <c r="BZ704" s="151"/>
      <c r="CA704" s="152"/>
      <c r="CB704" s="148"/>
      <c r="CC704" s="153"/>
    </row>
    <row r="705" spans="1:81" s="147" customFormat="1" ht="12" customHeight="1">
      <c r="A705" s="360">
        <v>73</v>
      </c>
      <c r="B705" s="368" t="s">
        <v>555</v>
      </c>
      <c r="C705" s="370"/>
      <c r="D705" s="370"/>
      <c r="E705" s="371"/>
      <c r="F705" s="371"/>
      <c r="G705" s="362">
        <f t="shared" si="1647"/>
        <v>3365898.66</v>
      </c>
      <c r="H705" s="356">
        <f t="shared" si="1648"/>
        <v>0</v>
      </c>
      <c r="I705" s="365">
        <v>0</v>
      </c>
      <c r="J705" s="365">
        <v>0</v>
      </c>
      <c r="K705" s="365">
        <v>0</v>
      </c>
      <c r="L705" s="365">
        <v>0</v>
      </c>
      <c r="M705" s="365">
        <v>0</v>
      </c>
      <c r="N705" s="356">
        <v>0</v>
      </c>
      <c r="O705" s="356">
        <v>0</v>
      </c>
      <c r="P705" s="356">
        <v>0</v>
      </c>
      <c r="Q705" s="356">
        <v>0</v>
      </c>
      <c r="R705" s="356">
        <v>0</v>
      </c>
      <c r="S705" s="356">
        <v>0</v>
      </c>
      <c r="T705" s="366">
        <v>0</v>
      </c>
      <c r="U705" s="356">
        <v>0</v>
      </c>
      <c r="V705" s="371" t="s">
        <v>111</v>
      </c>
      <c r="W705" s="177">
        <v>827</v>
      </c>
      <c r="X705" s="356">
        <f t="shared" si="1649"/>
        <v>3214433.22</v>
      </c>
      <c r="Y705" s="177">
        <v>0</v>
      </c>
      <c r="Z705" s="177">
        <v>0</v>
      </c>
      <c r="AA705" s="177">
        <v>0</v>
      </c>
      <c r="AB705" s="177">
        <v>0</v>
      </c>
      <c r="AC705" s="177">
        <v>0</v>
      </c>
      <c r="AD705" s="177">
        <v>0</v>
      </c>
      <c r="AE705" s="177">
        <v>0</v>
      </c>
      <c r="AF705" s="177">
        <v>0</v>
      </c>
      <c r="AG705" s="177">
        <v>0</v>
      </c>
      <c r="AH705" s="177">
        <v>0</v>
      </c>
      <c r="AI705" s="177">
        <v>0</v>
      </c>
      <c r="AJ705" s="177">
        <f t="shared" si="1650"/>
        <v>100976.96000000001</v>
      </c>
      <c r="AK705" s="177">
        <f t="shared" si="1651"/>
        <v>50488.480000000003</v>
      </c>
      <c r="AL705" s="177">
        <v>0</v>
      </c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9"/>
      <c r="BM705" s="149"/>
      <c r="BN705" s="149"/>
      <c r="BO705" s="149"/>
      <c r="BP705" s="149"/>
      <c r="BQ705" s="149"/>
      <c r="BR705" s="149"/>
      <c r="BS705" s="149"/>
      <c r="BT705" s="149"/>
      <c r="BU705" s="149"/>
      <c r="BV705" s="149"/>
      <c r="BW705" s="149"/>
      <c r="BY705" s="150"/>
      <c r="BZ705" s="151"/>
      <c r="CA705" s="152"/>
      <c r="CB705" s="148"/>
      <c r="CC705" s="153"/>
    </row>
    <row r="706" spans="1:81" s="147" customFormat="1" ht="12" customHeight="1">
      <c r="A706" s="360">
        <v>74</v>
      </c>
      <c r="B706" s="368" t="s">
        <v>564</v>
      </c>
      <c r="C706" s="370"/>
      <c r="D706" s="370"/>
      <c r="E706" s="371"/>
      <c r="F706" s="371"/>
      <c r="G706" s="362">
        <f t="shared" si="1647"/>
        <v>3906413.2</v>
      </c>
      <c r="H706" s="356">
        <f t="shared" si="1648"/>
        <v>0</v>
      </c>
      <c r="I706" s="365">
        <v>0</v>
      </c>
      <c r="J706" s="365">
        <v>0</v>
      </c>
      <c r="K706" s="365">
        <v>0</v>
      </c>
      <c r="L706" s="365">
        <v>0</v>
      </c>
      <c r="M706" s="365">
        <v>0</v>
      </c>
      <c r="N706" s="356">
        <v>0</v>
      </c>
      <c r="O706" s="356">
        <v>0</v>
      </c>
      <c r="P706" s="356">
        <v>0</v>
      </c>
      <c r="Q706" s="356">
        <v>0</v>
      </c>
      <c r="R706" s="356">
        <v>0</v>
      </c>
      <c r="S706" s="356">
        <v>0</v>
      </c>
      <c r="T706" s="366">
        <v>0</v>
      </c>
      <c r="U706" s="356">
        <v>0</v>
      </c>
      <c r="V706" s="371" t="s">
        <v>112</v>
      </c>
      <c r="W706" s="177">
        <v>967.3</v>
      </c>
      <c r="X706" s="356">
        <f t="shared" si="1649"/>
        <v>3730624.6</v>
      </c>
      <c r="Y706" s="177">
        <v>0</v>
      </c>
      <c r="Z706" s="177">
        <v>0</v>
      </c>
      <c r="AA706" s="177">
        <v>0</v>
      </c>
      <c r="AB706" s="177">
        <v>0</v>
      </c>
      <c r="AC706" s="177">
        <v>0</v>
      </c>
      <c r="AD706" s="177">
        <v>0</v>
      </c>
      <c r="AE706" s="177">
        <v>0</v>
      </c>
      <c r="AF706" s="177">
        <v>0</v>
      </c>
      <c r="AG706" s="177">
        <v>0</v>
      </c>
      <c r="AH706" s="177">
        <v>0</v>
      </c>
      <c r="AI706" s="177">
        <v>0</v>
      </c>
      <c r="AJ706" s="177">
        <f t="shared" si="1650"/>
        <v>117192.4</v>
      </c>
      <c r="AK706" s="177">
        <f t="shared" si="1651"/>
        <v>58596.2</v>
      </c>
      <c r="AL706" s="177">
        <v>0</v>
      </c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9"/>
      <c r="BM706" s="149"/>
      <c r="BN706" s="149"/>
      <c r="BO706" s="149"/>
      <c r="BP706" s="149"/>
      <c r="BQ706" s="149"/>
      <c r="BR706" s="149"/>
      <c r="BS706" s="149"/>
      <c r="BT706" s="149"/>
      <c r="BU706" s="149"/>
      <c r="BV706" s="149"/>
      <c r="BW706" s="149"/>
      <c r="BY706" s="150"/>
      <c r="BZ706" s="151"/>
      <c r="CA706" s="152"/>
      <c r="CB706" s="148"/>
      <c r="CC706" s="153"/>
    </row>
    <row r="707" spans="1:81" s="147" customFormat="1" ht="12" customHeight="1">
      <c r="A707" s="360">
        <v>75</v>
      </c>
      <c r="B707" s="368" t="s">
        <v>568</v>
      </c>
      <c r="C707" s="370"/>
      <c r="D707" s="370"/>
      <c r="E707" s="371"/>
      <c r="F707" s="371"/>
      <c r="G707" s="362">
        <f t="shared" si="1647"/>
        <v>1461926.58</v>
      </c>
      <c r="H707" s="356">
        <f t="shared" si="1648"/>
        <v>0</v>
      </c>
      <c r="I707" s="365">
        <v>0</v>
      </c>
      <c r="J707" s="365">
        <v>0</v>
      </c>
      <c r="K707" s="365">
        <v>0</v>
      </c>
      <c r="L707" s="365">
        <v>0</v>
      </c>
      <c r="M707" s="365">
        <v>0</v>
      </c>
      <c r="N707" s="356">
        <v>0</v>
      </c>
      <c r="O707" s="356">
        <v>0</v>
      </c>
      <c r="P707" s="356">
        <v>0</v>
      </c>
      <c r="Q707" s="356">
        <v>0</v>
      </c>
      <c r="R707" s="356">
        <v>0</v>
      </c>
      <c r="S707" s="356">
        <v>0</v>
      </c>
      <c r="T707" s="366">
        <v>0</v>
      </c>
      <c r="U707" s="356">
        <v>0</v>
      </c>
      <c r="V707" s="371" t="s">
        <v>112</v>
      </c>
      <c r="W707" s="177">
        <v>362</v>
      </c>
      <c r="X707" s="356">
        <f t="shared" si="1649"/>
        <v>1396139.88</v>
      </c>
      <c r="Y707" s="177">
        <v>0</v>
      </c>
      <c r="Z707" s="177">
        <v>0</v>
      </c>
      <c r="AA707" s="177">
        <v>0</v>
      </c>
      <c r="AB707" s="177">
        <v>0</v>
      </c>
      <c r="AC707" s="177">
        <v>0</v>
      </c>
      <c r="AD707" s="177">
        <v>0</v>
      </c>
      <c r="AE707" s="177">
        <v>0</v>
      </c>
      <c r="AF707" s="177">
        <v>0</v>
      </c>
      <c r="AG707" s="177">
        <v>0</v>
      </c>
      <c r="AH707" s="177">
        <v>0</v>
      </c>
      <c r="AI707" s="177">
        <v>0</v>
      </c>
      <c r="AJ707" s="177">
        <f t="shared" si="1650"/>
        <v>43857.8</v>
      </c>
      <c r="AK707" s="177">
        <f t="shared" si="1651"/>
        <v>21928.9</v>
      </c>
      <c r="AL707" s="177">
        <v>0</v>
      </c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9"/>
      <c r="BM707" s="149"/>
      <c r="BN707" s="149"/>
      <c r="BO707" s="149"/>
      <c r="BP707" s="149"/>
      <c r="BQ707" s="149"/>
      <c r="BR707" s="149"/>
      <c r="BS707" s="149"/>
      <c r="BT707" s="149"/>
      <c r="BU707" s="149"/>
      <c r="BV707" s="149"/>
      <c r="BW707" s="149"/>
      <c r="BY707" s="150"/>
      <c r="BZ707" s="151"/>
      <c r="CA707" s="152"/>
      <c r="CB707" s="148"/>
      <c r="CC707" s="153"/>
    </row>
    <row r="708" spans="1:81" s="147" customFormat="1" ht="12" customHeight="1">
      <c r="A708" s="360">
        <v>76</v>
      </c>
      <c r="B708" s="368" t="s">
        <v>569</v>
      </c>
      <c r="C708" s="370"/>
      <c r="D708" s="370"/>
      <c r="E708" s="371"/>
      <c r="F708" s="371"/>
      <c r="G708" s="362">
        <f t="shared" si="1647"/>
        <v>4232317.82</v>
      </c>
      <c r="H708" s="356">
        <f t="shared" si="1648"/>
        <v>0</v>
      </c>
      <c r="I708" s="365">
        <v>0</v>
      </c>
      <c r="J708" s="365">
        <v>0</v>
      </c>
      <c r="K708" s="365">
        <v>0</v>
      </c>
      <c r="L708" s="365">
        <v>0</v>
      </c>
      <c r="M708" s="365">
        <v>0</v>
      </c>
      <c r="N708" s="356">
        <v>0</v>
      </c>
      <c r="O708" s="356">
        <v>0</v>
      </c>
      <c r="P708" s="356">
        <v>0</v>
      </c>
      <c r="Q708" s="356">
        <v>0</v>
      </c>
      <c r="R708" s="356">
        <v>0</v>
      </c>
      <c r="S708" s="356">
        <v>0</v>
      </c>
      <c r="T708" s="366">
        <v>0</v>
      </c>
      <c r="U708" s="356">
        <v>0</v>
      </c>
      <c r="V708" s="371" t="s">
        <v>112</v>
      </c>
      <c r="W708" s="177">
        <v>1048</v>
      </c>
      <c r="X708" s="356">
        <f t="shared" si="1649"/>
        <v>4041863.52</v>
      </c>
      <c r="Y708" s="177">
        <v>0</v>
      </c>
      <c r="Z708" s="177">
        <v>0</v>
      </c>
      <c r="AA708" s="177">
        <v>0</v>
      </c>
      <c r="AB708" s="177">
        <v>0</v>
      </c>
      <c r="AC708" s="177">
        <v>0</v>
      </c>
      <c r="AD708" s="177">
        <v>0</v>
      </c>
      <c r="AE708" s="177">
        <v>0</v>
      </c>
      <c r="AF708" s="177">
        <v>0</v>
      </c>
      <c r="AG708" s="177">
        <v>0</v>
      </c>
      <c r="AH708" s="177">
        <v>0</v>
      </c>
      <c r="AI708" s="177">
        <v>0</v>
      </c>
      <c r="AJ708" s="177">
        <f t="shared" si="1650"/>
        <v>126969.53</v>
      </c>
      <c r="AK708" s="177">
        <f t="shared" si="1651"/>
        <v>63484.77</v>
      </c>
      <c r="AL708" s="177">
        <v>0</v>
      </c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9"/>
      <c r="BM708" s="149"/>
      <c r="BN708" s="149"/>
      <c r="BO708" s="149"/>
      <c r="BP708" s="149"/>
      <c r="BQ708" s="149"/>
      <c r="BR708" s="149"/>
      <c r="BS708" s="149"/>
      <c r="BT708" s="149"/>
      <c r="BU708" s="149"/>
      <c r="BV708" s="149"/>
      <c r="BW708" s="149"/>
      <c r="BY708" s="150"/>
      <c r="BZ708" s="151"/>
      <c r="CA708" s="152"/>
      <c r="CB708" s="148"/>
      <c r="CC708" s="153"/>
    </row>
    <row r="709" spans="1:81" s="147" customFormat="1" ht="12" customHeight="1">
      <c r="A709" s="360">
        <v>77</v>
      </c>
      <c r="B709" s="368" t="s">
        <v>261</v>
      </c>
      <c r="C709" s="370"/>
      <c r="D709" s="370"/>
      <c r="E709" s="371"/>
      <c r="F709" s="371"/>
      <c r="G709" s="362">
        <f t="shared" si="1647"/>
        <v>3194958.22</v>
      </c>
      <c r="H709" s="356">
        <f t="shared" si="1648"/>
        <v>0</v>
      </c>
      <c r="I709" s="365">
        <v>0</v>
      </c>
      <c r="J709" s="365">
        <v>0</v>
      </c>
      <c r="K709" s="365">
        <v>0</v>
      </c>
      <c r="L709" s="365">
        <v>0</v>
      </c>
      <c r="M709" s="365">
        <v>0</v>
      </c>
      <c r="N709" s="356">
        <v>0</v>
      </c>
      <c r="O709" s="356">
        <v>0</v>
      </c>
      <c r="P709" s="356">
        <v>0</v>
      </c>
      <c r="Q709" s="356">
        <v>0</v>
      </c>
      <c r="R709" s="356">
        <v>0</v>
      </c>
      <c r="S709" s="356">
        <v>0</v>
      </c>
      <c r="T709" s="366">
        <v>0</v>
      </c>
      <c r="U709" s="356">
        <v>0</v>
      </c>
      <c r="V709" s="371" t="s">
        <v>111</v>
      </c>
      <c r="W709" s="177">
        <v>785</v>
      </c>
      <c r="X709" s="356">
        <f t="shared" si="1649"/>
        <v>3051185.1</v>
      </c>
      <c r="Y709" s="177">
        <v>0</v>
      </c>
      <c r="Z709" s="177">
        <v>0</v>
      </c>
      <c r="AA709" s="177">
        <v>0</v>
      </c>
      <c r="AB709" s="177">
        <v>0</v>
      </c>
      <c r="AC709" s="177">
        <v>0</v>
      </c>
      <c r="AD709" s="177">
        <v>0</v>
      </c>
      <c r="AE709" s="177">
        <v>0</v>
      </c>
      <c r="AF709" s="177">
        <v>0</v>
      </c>
      <c r="AG709" s="177">
        <v>0</v>
      </c>
      <c r="AH709" s="177">
        <v>0</v>
      </c>
      <c r="AI709" s="177">
        <v>0</v>
      </c>
      <c r="AJ709" s="177">
        <f t="shared" si="1650"/>
        <v>95848.75</v>
      </c>
      <c r="AK709" s="177">
        <f t="shared" si="1651"/>
        <v>47924.37</v>
      </c>
      <c r="AL709" s="177">
        <v>0</v>
      </c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9"/>
      <c r="BM709" s="149"/>
      <c r="BN709" s="149"/>
      <c r="BO709" s="149"/>
      <c r="BP709" s="149"/>
      <c r="BQ709" s="149"/>
      <c r="BR709" s="149"/>
      <c r="BS709" s="149"/>
      <c r="BT709" s="149"/>
      <c r="BU709" s="149"/>
      <c r="BV709" s="149"/>
      <c r="BW709" s="149"/>
      <c r="BY709" s="150"/>
      <c r="BZ709" s="151"/>
      <c r="CA709" s="152"/>
      <c r="CB709" s="148"/>
      <c r="CC709" s="153"/>
    </row>
    <row r="710" spans="1:81" s="147" customFormat="1" ht="12" customHeight="1">
      <c r="A710" s="360">
        <v>78</v>
      </c>
      <c r="B710" s="368" t="s">
        <v>262</v>
      </c>
      <c r="C710" s="370"/>
      <c r="D710" s="370"/>
      <c r="E710" s="371"/>
      <c r="F710" s="371"/>
      <c r="G710" s="362">
        <f t="shared" si="1647"/>
        <v>1790804.61</v>
      </c>
      <c r="H710" s="356">
        <f t="shared" si="1648"/>
        <v>0</v>
      </c>
      <c r="I710" s="365">
        <v>0</v>
      </c>
      <c r="J710" s="365">
        <v>0</v>
      </c>
      <c r="K710" s="365">
        <v>0</v>
      </c>
      <c r="L710" s="365">
        <v>0</v>
      </c>
      <c r="M710" s="365">
        <v>0</v>
      </c>
      <c r="N710" s="356">
        <v>0</v>
      </c>
      <c r="O710" s="356">
        <v>0</v>
      </c>
      <c r="P710" s="356">
        <v>0</v>
      </c>
      <c r="Q710" s="356">
        <v>0</v>
      </c>
      <c r="R710" s="356">
        <v>0</v>
      </c>
      <c r="S710" s="356">
        <v>0</v>
      </c>
      <c r="T710" s="366">
        <v>0</v>
      </c>
      <c r="U710" s="356">
        <v>0</v>
      </c>
      <c r="V710" s="371" t="s">
        <v>111</v>
      </c>
      <c r="W710" s="177">
        <v>440</v>
      </c>
      <c r="X710" s="356">
        <f t="shared" si="1649"/>
        <v>1710218.4</v>
      </c>
      <c r="Y710" s="177">
        <v>0</v>
      </c>
      <c r="Z710" s="177">
        <v>0</v>
      </c>
      <c r="AA710" s="177">
        <v>0</v>
      </c>
      <c r="AB710" s="177">
        <v>0</v>
      </c>
      <c r="AC710" s="177">
        <v>0</v>
      </c>
      <c r="AD710" s="177">
        <v>0</v>
      </c>
      <c r="AE710" s="177">
        <v>0</v>
      </c>
      <c r="AF710" s="177">
        <v>0</v>
      </c>
      <c r="AG710" s="177">
        <v>0</v>
      </c>
      <c r="AH710" s="177">
        <v>0</v>
      </c>
      <c r="AI710" s="177">
        <v>0</v>
      </c>
      <c r="AJ710" s="177">
        <f t="shared" si="1650"/>
        <v>53724.14</v>
      </c>
      <c r="AK710" s="177">
        <f t="shared" si="1651"/>
        <v>26862.07</v>
      </c>
      <c r="AL710" s="177">
        <v>0</v>
      </c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9"/>
      <c r="BM710" s="149"/>
      <c r="BN710" s="149"/>
      <c r="BO710" s="149"/>
      <c r="BP710" s="149"/>
      <c r="BQ710" s="149"/>
      <c r="BR710" s="149"/>
      <c r="BS710" s="149"/>
      <c r="BT710" s="149"/>
      <c r="BU710" s="149"/>
      <c r="BV710" s="149"/>
      <c r="BW710" s="149"/>
      <c r="BY710" s="150"/>
      <c r="BZ710" s="151"/>
      <c r="CA710" s="152"/>
      <c r="CB710" s="148"/>
      <c r="CC710" s="153"/>
    </row>
    <row r="711" spans="1:81" s="147" customFormat="1" ht="12" customHeight="1">
      <c r="A711" s="360">
        <v>79</v>
      </c>
      <c r="B711" s="368" t="s">
        <v>263</v>
      </c>
      <c r="C711" s="370"/>
      <c r="D711" s="370"/>
      <c r="E711" s="371"/>
      <c r="F711" s="371"/>
      <c r="G711" s="362">
        <f t="shared" si="1647"/>
        <v>1790804.61</v>
      </c>
      <c r="H711" s="356">
        <f t="shared" si="1648"/>
        <v>0</v>
      </c>
      <c r="I711" s="365">
        <v>0</v>
      </c>
      <c r="J711" s="365">
        <v>0</v>
      </c>
      <c r="K711" s="365">
        <v>0</v>
      </c>
      <c r="L711" s="365">
        <v>0</v>
      </c>
      <c r="M711" s="365">
        <v>0</v>
      </c>
      <c r="N711" s="356">
        <v>0</v>
      </c>
      <c r="O711" s="356">
        <v>0</v>
      </c>
      <c r="P711" s="356">
        <v>0</v>
      </c>
      <c r="Q711" s="356">
        <v>0</v>
      </c>
      <c r="R711" s="356">
        <v>0</v>
      </c>
      <c r="S711" s="356">
        <v>0</v>
      </c>
      <c r="T711" s="366">
        <v>0</v>
      </c>
      <c r="U711" s="356">
        <v>0</v>
      </c>
      <c r="V711" s="371" t="s">
        <v>111</v>
      </c>
      <c r="W711" s="177">
        <v>440</v>
      </c>
      <c r="X711" s="356">
        <f t="shared" si="1649"/>
        <v>1710218.4</v>
      </c>
      <c r="Y711" s="177">
        <v>0</v>
      </c>
      <c r="Z711" s="177">
        <v>0</v>
      </c>
      <c r="AA711" s="177">
        <v>0</v>
      </c>
      <c r="AB711" s="177">
        <v>0</v>
      </c>
      <c r="AC711" s="177">
        <v>0</v>
      </c>
      <c r="AD711" s="177">
        <v>0</v>
      </c>
      <c r="AE711" s="177">
        <v>0</v>
      </c>
      <c r="AF711" s="177">
        <v>0</v>
      </c>
      <c r="AG711" s="177">
        <v>0</v>
      </c>
      <c r="AH711" s="177">
        <v>0</v>
      </c>
      <c r="AI711" s="177">
        <v>0</v>
      </c>
      <c r="AJ711" s="177">
        <f t="shared" si="1650"/>
        <v>53724.14</v>
      </c>
      <c r="AK711" s="177">
        <f t="shared" si="1651"/>
        <v>26862.07</v>
      </c>
      <c r="AL711" s="177">
        <v>0</v>
      </c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9"/>
      <c r="BM711" s="149"/>
      <c r="BN711" s="149"/>
      <c r="BO711" s="149"/>
      <c r="BP711" s="149"/>
      <c r="BQ711" s="149"/>
      <c r="BR711" s="149"/>
      <c r="BS711" s="149"/>
      <c r="BT711" s="149"/>
      <c r="BU711" s="149"/>
      <c r="BV711" s="149"/>
      <c r="BW711" s="149"/>
      <c r="BY711" s="150"/>
      <c r="BZ711" s="151"/>
      <c r="CA711" s="152"/>
      <c r="CB711" s="148"/>
      <c r="CC711" s="153"/>
    </row>
    <row r="712" spans="1:81" s="147" customFormat="1" ht="12" customHeight="1">
      <c r="A712" s="360">
        <v>80</v>
      </c>
      <c r="B712" s="368" t="s">
        <v>264</v>
      </c>
      <c r="C712" s="370"/>
      <c r="D712" s="370"/>
      <c r="E712" s="371"/>
      <c r="F712" s="371"/>
      <c r="G712" s="362">
        <f t="shared" si="1647"/>
        <v>1855924.77</v>
      </c>
      <c r="H712" s="356">
        <f t="shared" si="1648"/>
        <v>0</v>
      </c>
      <c r="I712" s="365">
        <v>0</v>
      </c>
      <c r="J712" s="365">
        <v>0</v>
      </c>
      <c r="K712" s="365">
        <v>0</v>
      </c>
      <c r="L712" s="365">
        <v>0</v>
      </c>
      <c r="M712" s="365">
        <v>0</v>
      </c>
      <c r="N712" s="356">
        <v>0</v>
      </c>
      <c r="O712" s="356">
        <v>0</v>
      </c>
      <c r="P712" s="356">
        <v>0</v>
      </c>
      <c r="Q712" s="356">
        <v>0</v>
      </c>
      <c r="R712" s="356">
        <v>0</v>
      </c>
      <c r="S712" s="356">
        <v>0</v>
      </c>
      <c r="T712" s="366">
        <v>0</v>
      </c>
      <c r="U712" s="356">
        <v>0</v>
      </c>
      <c r="V712" s="371" t="s">
        <v>111</v>
      </c>
      <c r="W712" s="177">
        <v>456</v>
      </c>
      <c r="X712" s="356">
        <f t="shared" si="1649"/>
        <v>1772408.16</v>
      </c>
      <c r="Y712" s="177">
        <v>0</v>
      </c>
      <c r="Z712" s="177">
        <v>0</v>
      </c>
      <c r="AA712" s="177">
        <v>0</v>
      </c>
      <c r="AB712" s="177">
        <v>0</v>
      </c>
      <c r="AC712" s="177">
        <v>0</v>
      </c>
      <c r="AD712" s="177">
        <v>0</v>
      </c>
      <c r="AE712" s="177">
        <v>0</v>
      </c>
      <c r="AF712" s="177">
        <v>0</v>
      </c>
      <c r="AG712" s="177">
        <v>0</v>
      </c>
      <c r="AH712" s="177">
        <v>0</v>
      </c>
      <c r="AI712" s="177">
        <v>0</v>
      </c>
      <c r="AJ712" s="177">
        <f t="shared" si="1650"/>
        <v>55677.74</v>
      </c>
      <c r="AK712" s="177">
        <f t="shared" si="1651"/>
        <v>27838.87</v>
      </c>
      <c r="AL712" s="177">
        <v>0</v>
      </c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9"/>
      <c r="BM712" s="149"/>
      <c r="BN712" s="149"/>
      <c r="BO712" s="149"/>
      <c r="BP712" s="149"/>
      <c r="BQ712" s="149"/>
      <c r="BR712" s="149"/>
      <c r="BS712" s="149"/>
      <c r="BT712" s="149"/>
      <c r="BU712" s="149"/>
      <c r="BV712" s="149"/>
      <c r="BW712" s="149"/>
      <c r="BY712" s="150"/>
      <c r="BZ712" s="151"/>
      <c r="CA712" s="152"/>
      <c r="CB712" s="148"/>
      <c r="CC712" s="153"/>
    </row>
    <row r="713" spans="1:81" s="147" customFormat="1" ht="12" customHeight="1">
      <c r="A713" s="360">
        <v>81</v>
      </c>
      <c r="B713" s="368" t="s">
        <v>570</v>
      </c>
      <c r="C713" s="370"/>
      <c r="D713" s="370"/>
      <c r="E713" s="371"/>
      <c r="F713" s="371"/>
      <c r="G713" s="362">
        <f t="shared" si="1647"/>
        <v>1772888.86</v>
      </c>
      <c r="H713" s="356">
        <f t="shared" si="1648"/>
        <v>0</v>
      </c>
      <c r="I713" s="365">
        <v>0</v>
      </c>
      <c r="J713" s="365">
        <v>0</v>
      </c>
      <c r="K713" s="365">
        <v>0</v>
      </c>
      <c r="L713" s="365">
        <v>0</v>
      </c>
      <c r="M713" s="365">
        <v>0</v>
      </c>
      <c r="N713" s="356">
        <v>0</v>
      </c>
      <c r="O713" s="356">
        <v>0</v>
      </c>
      <c r="P713" s="356">
        <v>0</v>
      </c>
      <c r="Q713" s="356">
        <v>0</v>
      </c>
      <c r="R713" s="356">
        <v>0</v>
      </c>
      <c r="S713" s="356">
        <v>0</v>
      </c>
      <c r="T713" s="366">
        <v>0</v>
      </c>
      <c r="U713" s="356">
        <v>0</v>
      </c>
      <c r="V713" s="371" t="s">
        <v>112</v>
      </c>
      <c r="W713" s="177">
        <v>439</v>
      </c>
      <c r="X713" s="356">
        <f t="shared" si="1649"/>
        <v>1693108.86</v>
      </c>
      <c r="Y713" s="177">
        <v>0</v>
      </c>
      <c r="Z713" s="177">
        <v>0</v>
      </c>
      <c r="AA713" s="177">
        <v>0</v>
      </c>
      <c r="AB713" s="177">
        <v>0</v>
      </c>
      <c r="AC713" s="177">
        <v>0</v>
      </c>
      <c r="AD713" s="177">
        <v>0</v>
      </c>
      <c r="AE713" s="177">
        <v>0</v>
      </c>
      <c r="AF713" s="177">
        <v>0</v>
      </c>
      <c r="AG713" s="177">
        <v>0</v>
      </c>
      <c r="AH713" s="177">
        <v>0</v>
      </c>
      <c r="AI713" s="177">
        <v>0</v>
      </c>
      <c r="AJ713" s="177">
        <f t="shared" si="1650"/>
        <v>53186.67</v>
      </c>
      <c r="AK713" s="177">
        <f t="shared" si="1651"/>
        <v>26593.33</v>
      </c>
      <c r="AL713" s="177">
        <v>0</v>
      </c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9"/>
      <c r="BM713" s="149"/>
      <c r="BN713" s="149"/>
      <c r="BO713" s="149"/>
      <c r="BP713" s="149"/>
      <c r="BQ713" s="149"/>
      <c r="BR713" s="149"/>
      <c r="BS713" s="149"/>
      <c r="BT713" s="149"/>
      <c r="BU713" s="149"/>
      <c r="BV713" s="149"/>
      <c r="BW713" s="149"/>
      <c r="BY713" s="150"/>
      <c r="BZ713" s="151"/>
      <c r="CA713" s="152"/>
      <c r="CB713" s="148"/>
      <c r="CC713" s="153"/>
    </row>
    <row r="714" spans="1:81" s="147" customFormat="1" ht="12" customHeight="1">
      <c r="A714" s="360">
        <v>82</v>
      </c>
      <c r="B714" s="368" t="s">
        <v>571</v>
      </c>
      <c r="C714" s="370"/>
      <c r="D714" s="370"/>
      <c r="E714" s="371"/>
      <c r="F714" s="371"/>
      <c r="G714" s="362">
        <f t="shared" si="1647"/>
        <v>1966735.47</v>
      </c>
      <c r="H714" s="356">
        <f t="shared" si="1648"/>
        <v>0</v>
      </c>
      <c r="I714" s="365">
        <v>0</v>
      </c>
      <c r="J714" s="365">
        <v>0</v>
      </c>
      <c r="K714" s="365">
        <v>0</v>
      </c>
      <c r="L714" s="365">
        <v>0</v>
      </c>
      <c r="M714" s="365">
        <v>0</v>
      </c>
      <c r="N714" s="356">
        <v>0</v>
      </c>
      <c r="O714" s="356">
        <v>0</v>
      </c>
      <c r="P714" s="356">
        <v>0</v>
      </c>
      <c r="Q714" s="356">
        <v>0</v>
      </c>
      <c r="R714" s="356">
        <v>0</v>
      </c>
      <c r="S714" s="356">
        <v>0</v>
      </c>
      <c r="T714" s="366">
        <v>0</v>
      </c>
      <c r="U714" s="356">
        <v>0</v>
      </c>
      <c r="V714" s="371" t="s">
        <v>112</v>
      </c>
      <c r="W714" s="177">
        <v>487</v>
      </c>
      <c r="X714" s="356">
        <f t="shared" si="1649"/>
        <v>1878232.38</v>
      </c>
      <c r="Y714" s="177">
        <v>0</v>
      </c>
      <c r="Z714" s="177">
        <v>0</v>
      </c>
      <c r="AA714" s="177">
        <v>0</v>
      </c>
      <c r="AB714" s="177">
        <v>0</v>
      </c>
      <c r="AC714" s="177">
        <v>0</v>
      </c>
      <c r="AD714" s="177">
        <v>0</v>
      </c>
      <c r="AE714" s="177">
        <v>0</v>
      </c>
      <c r="AF714" s="177">
        <v>0</v>
      </c>
      <c r="AG714" s="177">
        <v>0</v>
      </c>
      <c r="AH714" s="177">
        <v>0</v>
      </c>
      <c r="AI714" s="177">
        <v>0</v>
      </c>
      <c r="AJ714" s="177">
        <f t="shared" si="1650"/>
        <v>59002.06</v>
      </c>
      <c r="AK714" s="177">
        <f t="shared" si="1651"/>
        <v>29501.03</v>
      </c>
      <c r="AL714" s="177">
        <v>0</v>
      </c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9"/>
      <c r="BM714" s="149"/>
      <c r="BN714" s="149"/>
      <c r="BO714" s="149"/>
      <c r="BP714" s="149"/>
      <c r="BQ714" s="149"/>
      <c r="BR714" s="149"/>
      <c r="BS714" s="149"/>
      <c r="BT714" s="149"/>
      <c r="BU714" s="149"/>
      <c r="BV714" s="149"/>
      <c r="BW714" s="149"/>
      <c r="BY714" s="150"/>
      <c r="BZ714" s="151"/>
      <c r="CA714" s="152"/>
      <c r="CB714" s="148"/>
      <c r="CC714" s="153"/>
    </row>
    <row r="715" spans="1:81" s="147" customFormat="1" ht="12" customHeight="1">
      <c r="A715" s="360">
        <v>83</v>
      </c>
      <c r="B715" s="368" t="s">
        <v>579</v>
      </c>
      <c r="C715" s="370"/>
      <c r="D715" s="370"/>
      <c r="E715" s="371"/>
      <c r="F715" s="371"/>
      <c r="G715" s="362">
        <f t="shared" si="1647"/>
        <v>1453849.63</v>
      </c>
      <c r="H715" s="356">
        <f t="shared" si="1648"/>
        <v>0</v>
      </c>
      <c r="I715" s="365">
        <v>0</v>
      </c>
      <c r="J715" s="365">
        <v>0</v>
      </c>
      <c r="K715" s="365">
        <v>0</v>
      </c>
      <c r="L715" s="365">
        <v>0</v>
      </c>
      <c r="M715" s="365">
        <v>0</v>
      </c>
      <c r="N715" s="356">
        <v>0</v>
      </c>
      <c r="O715" s="356">
        <v>0</v>
      </c>
      <c r="P715" s="356">
        <v>0</v>
      </c>
      <c r="Q715" s="356">
        <v>0</v>
      </c>
      <c r="R715" s="356">
        <v>0</v>
      </c>
      <c r="S715" s="356">
        <v>0</v>
      </c>
      <c r="T715" s="366">
        <v>0</v>
      </c>
      <c r="U715" s="356">
        <v>0</v>
      </c>
      <c r="V715" s="371" t="s">
        <v>112</v>
      </c>
      <c r="W715" s="177">
        <v>360</v>
      </c>
      <c r="X715" s="356">
        <f t="shared" si="1649"/>
        <v>1388426.4</v>
      </c>
      <c r="Y715" s="177">
        <v>0</v>
      </c>
      <c r="Z715" s="177">
        <v>0</v>
      </c>
      <c r="AA715" s="177">
        <v>0</v>
      </c>
      <c r="AB715" s="177">
        <v>0</v>
      </c>
      <c r="AC715" s="177">
        <v>0</v>
      </c>
      <c r="AD715" s="177">
        <v>0</v>
      </c>
      <c r="AE715" s="177">
        <v>0</v>
      </c>
      <c r="AF715" s="177">
        <v>0</v>
      </c>
      <c r="AG715" s="177">
        <v>0</v>
      </c>
      <c r="AH715" s="177">
        <v>0</v>
      </c>
      <c r="AI715" s="177">
        <v>0</v>
      </c>
      <c r="AJ715" s="177">
        <f t="shared" si="1650"/>
        <v>43615.49</v>
      </c>
      <c r="AK715" s="177">
        <f t="shared" si="1651"/>
        <v>21807.74</v>
      </c>
      <c r="AL715" s="177">
        <v>0</v>
      </c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9"/>
      <c r="BM715" s="149"/>
      <c r="BN715" s="149"/>
      <c r="BO715" s="149"/>
      <c r="BP715" s="149"/>
      <c r="BQ715" s="149"/>
      <c r="BR715" s="149"/>
      <c r="BS715" s="149"/>
      <c r="BT715" s="149"/>
      <c r="BU715" s="149"/>
      <c r="BV715" s="149"/>
      <c r="BW715" s="149"/>
      <c r="BY715" s="150"/>
      <c r="BZ715" s="151"/>
      <c r="CA715" s="152"/>
      <c r="CB715" s="148"/>
      <c r="CC715" s="153"/>
    </row>
    <row r="716" spans="1:81" s="147" customFormat="1" ht="12" customHeight="1">
      <c r="A716" s="360">
        <v>84</v>
      </c>
      <c r="B716" s="368" t="s">
        <v>574</v>
      </c>
      <c r="C716" s="370"/>
      <c r="D716" s="370"/>
      <c r="E716" s="371"/>
      <c r="F716" s="371"/>
      <c r="G716" s="362">
        <f t="shared" si="1647"/>
        <v>1405387.98</v>
      </c>
      <c r="H716" s="356">
        <f t="shared" si="1648"/>
        <v>0</v>
      </c>
      <c r="I716" s="365">
        <v>0</v>
      </c>
      <c r="J716" s="365">
        <v>0</v>
      </c>
      <c r="K716" s="365">
        <v>0</v>
      </c>
      <c r="L716" s="365">
        <v>0</v>
      </c>
      <c r="M716" s="365">
        <v>0</v>
      </c>
      <c r="N716" s="356">
        <v>0</v>
      </c>
      <c r="O716" s="356">
        <v>0</v>
      </c>
      <c r="P716" s="356">
        <v>0</v>
      </c>
      <c r="Q716" s="356">
        <v>0</v>
      </c>
      <c r="R716" s="356">
        <v>0</v>
      </c>
      <c r="S716" s="356">
        <v>0</v>
      </c>
      <c r="T716" s="366">
        <v>0</v>
      </c>
      <c r="U716" s="356">
        <v>0</v>
      </c>
      <c r="V716" s="371" t="s">
        <v>112</v>
      </c>
      <c r="W716" s="177">
        <v>348</v>
      </c>
      <c r="X716" s="356">
        <f t="shared" si="1649"/>
        <v>1342145.52</v>
      </c>
      <c r="Y716" s="177">
        <v>0</v>
      </c>
      <c r="Z716" s="177">
        <v>0</v>
      </c>
      <c r="AA716" s="177">
        <v>0</v>
      </c>
      <c r="AB716" s="177">
        <v>0</v>
      </c>
      <c r="AC716" s="177">
        <v>0</v>
      </c>
      <c r="AD716" s="177">
        <v>0</v>
      </c>
      <c r="AE716" s="177">
        <v>0</v>
      </c>
      <c r="AF716" s="177">
        <v>0</v>
      </c>
      <c r="AG716" s="177">
        <v>0</v>
      </c>
      <c r="AH716" s="177">
        <v>0</v>
      </c>
      <c r="AI716" s="177">
        <v>0</v>
      </c>
      <c r="AJ716" s="177">
        <f t="shared" si="1650"/>
        <v>42161.64</v>
      </c>
      <c r="AK716" s="177">
        <f t="shared" si="1651"/>
        <v>21080.82</v>
      </c>
      <c r="AL716" s="177">
        <v>0</v>
      </c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9"/>
      <c r="BM716" s="149"/>
      <c r="BN716" s="149"/>
      <c r="BO716" s="149"/>
      <c r="BP716" s="149"/>
      <c r="BQ716" s="149"/>
      <c r="BR716" s="149"/>
      <c r="BS716" s="149"/>
      <c r="BT716" s="149"/>
      <c r="BU716" s="149"/>
      <c r="BV716" s="149"/>
      <c r="BW716" s="149"/>
      <c r="BY716" s="150"/>
      <c r="BZ716" s="151"/>
      <c r="CA716" s="152"/>
      <c r="CB716" s="148"/>
      <c r="CC716" s="153"/>
    </row>
    <row r="717" spans="1:81" s="147" customFormat="1" ht="12" customHeight="1">
      <c r="A717" s="360">
        <v>85</v>
      </c>
      <c r="B717" s="368" t="s">
        <v>575</v>
      </c>
      <c r="C717" s="370"/>
      <c r="D717" s="370"/>
      <c r="E717" s="371"/>
      <c r="F717" s="371"/>
      <c r="G717" s="362">
        <f t="shared" si="1647"/>
        <v>1138848.8799999999</v>
      </c>
      <c r="H717" s="356">
        <f t="shared" si="1648"/>
        <v>0</v>
      </c>
      <c r="I717" s="365">
        <v>0</v>
      </c>
      <c r="J717" s="365">
        <v>0</v>
      </c>
      <c r="K717" s="365">
        <v>0</v>
      </c>
      <c r="L717" s="365">
        <v>0</v>
      </c>
      <c r="M717" s="365">
        <v>0</v>
      </c>
      <c r="N717" s="356">
        <v>0</v>
      </c>
      <c r="O717" s="356">
        <v>0</v>
      </c>
      <c r="P717" s="356">
        <v>0</v>
      </c>
      <c r="Q717" s="356">
        <v>0</v>
      </c>
      <c r="R717" s="356">
        <v>0</v>
      </c>
      <c r="S717" s="356">
        <v>0</v>
      </c>
      <c r="T717" s="366">
        <v>0</v>
      </c>
      <c r="U717" s="356">
        <v>0</v>
      </c>
      <c r="V717" s="371" t="s">
        <v>112</v>
      </c>
      <c r="W717" s="177">
        <v>282</v>
      </c>
      <c r="X717" s="356">
        <f t="shared" si="1649"/>
        <v>1087600.68</v>
      </c>
      <c r="Y717" s="177">
        <v>0</v>
      </c>
      <c r="Z717" s="177">
        <v>0</v>
      </c>
      <c r="AA717" s="177">
        <v>0</v>
      </c>
      <c r="AB717" s="177">
        <v>0</v>
      </c>
      <c r="AC717" s="177">
        <v>0</v>
      </c>
      <c r="AD717" s="177">
        <v>0</v>
      </c>
      <c r="AE717" s="177">
        <v>0</v>
      </c>
      <c r="AF717" s="177">
        <v>0</v>
      </c>
      <c r="AG717" s="177">
        <v>0</v>
      </c>
      <c r="AH717" s="177">
        <v>0</v>
      </c>
      <c r="AI717" s="177">
        <v>0</v>
      </c>
      <c r="AJ717" s="177">
        <f t="shared" si="1650"/>
        <v>34165.47</v>
      </c>
      <c r="AK717" s="177">
        <f t="shared" si="1651"/>
        <v>17082.73</v>
      </c>
      <c r="AL717" s="177">
        <v>0</v>
      </c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9"/>
      <c r="BM717" s="149"/>
      <c r="BN717" s="149"/>
      <c r="BO717" s="149"/>
      <c r="BP717" s="149"/>
      <c r="BQ717" s="149"/>
      <c r="BR717" s="149"/>
      <c r="BS717" s="149"/>
      <c r="BT717" s="149"/>
      <c r="BU717" s="149"/>
      <c r="BV717" s="149"/>
      <c r="BW717" s="149"/>
      <c r="BY717" s="150"/>
      <c r="BZ717" s="151"/>
      <c r="CA717" s="152"/>
      <c r="CB717" s="148"/>
      <c r="CC717" s="153"/>
    </row>
    <row r="718" spans="1:81" s="147" customFormat="1" ht="12" customHeight="1">
      <c r="A718" s="360">
        <v>86</v>
      </c>
      <c r="B718" s="368" t="s">
        <v>602</v>
      </c>
      <c r="C718" s="370"/>
      <c r="D718" s="370"/>
      <c r="E718" s="371"/>
      <c r="F718" s="371"/>
      <c r="G718" s="362">
        <f t="shared" si="1647"/>
        <v>2455390.4900000002</v>
      </c>
      <c r="H718" s="356">
        <f t="shared" si="1648"/>
        <v>0</v>
      </c>
      <c r="I718" s="365">
        <v>0</v>
      </c>
      <c r="J718" s="365">
        <v>0</v>
      </c>
      <c r="K718" s="365">
        <v>0</v>
      </c>
      <c r="L718" s="365">
        <v>0</v>
      </c>
      <c r="M718" s="365">
        <v>0</v>
      </c>
      <c r="N718" s="356">
        <v>0</v>
      </c>
      <c r="O718" s="356">
        <v>0</v>
      </c>
      <c r="P718" s="356">
        <v>0</v>
      </c>
      <c r="Q718" s="356">
        <v>0</v>
      </c>
      <c r="R718" s="356">
        <v>0</v>
      </c>
      <c r="S718" s="356">
        <v>0</v>
      </c>
      <c r="T718" s="366">
        <v>0</v>
      </c>
      <c r="U718" s="356">
        <v>0</v>
      </c>
      <c r="V718" s="371" t="s">
        <v>112</v>
      </c>
      <c r="W718" s="177">
        <v>608</v>
      </c>
      <c r="X718" s="356">
        <f t="shared" si="1649"/>
        <v>2344897.92</v>
      </c>
      <c r="Y718" s="177">
        <v>0</v>
      </c>
      <c r="Z718" s="177">
        <v>0</v>
      </c>
      <c r="AA718" s="177">
        <v>0</v>
      </c>
      <c r="AB718" s="177">
        <v>0</v>
      </c>
      <c r="AC718" s="177">
        <v>0</v>
      </c>
      <c r="AD718" s="177">
        <v>0</v>
      </c>
      <c r="AE718" s="177">
        <v>0</v>
      </c>
      <c r="AF718" s="177">
        <v>0</v>
      </c>
      <c r="AG718" s="177">
        <v>0</v>
      </c>
      <c r="AH718" s="177">
        <v>0</v>
      </c>
      <c r="AI718" s="177">
        <v>0</v>
      </c>
      <c r="AJ718" s="177">
        <f t="shared" si="1650"/>
        <v>73661.710000000006</v>
      </c>
      <c r="AK718" s="177">
        <f t="shared" si="1651"/>
        <v>36830.86</v>
      </c>
      <c r="AL718" s="177">
        <v>0</v>
      </c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9"/>
      <c r="BM718" s="149"/>
      <c r="BN718" s="149"/>
      <c r="BO718" s="149"/>
      <c r="BP718" s="149"/>
      <c r="BQ718" s="149"/>
      <c r="BR718" s="149"/>
      <c r="BS718" s="149"/>
      <c r="BT718" s="149"/>
      <c r="BU718" s="149"/>
      <c r="BV718" s="149"/>
      <c r="BW718" s="149"/>
      <c r="BY718" s="150"/>
      <c r="BZ718" s="151"/>
      <c r="CA718" s="152"/>
      <c r="CB718" s="148"/>
      <c r="CC718" s="153"/>
    </row>
    <row r="719" spans="1:81" s="147" customFormat="1" ht="12" customHeight="1">
      <c r="A719" s="360">
        <v>87</v>
      </c>
      <c r="B719" s="368" t="s">
        <v>580</v>
      </c>
      <c r="C719" s="370"/>
      <c r="D719" s="370"/>
      <c r="E719" s="371"/>
      <c r="F719" s="371"/>
      <c r="G719" s="362">
        <f t="shared" si="1647"/>
        <v>2011158.66</v>
      </c>
      <c r="H719" s="356">
        <f t="shared" si="1648"/>
        <v>0</v>
      </c>
      <c r="I719" s="365">
        <v>0</v>
      </c>
      <c r="J719" s="365">
        <v>0</v>
      </c>
      <c r="K719" s="365">
        <v>0</v>
      </c>
      <c r="L719" s="365">
        <v>0</v>
      </c>
      <c r="M719" s="365">
        <v>0</v>
      </c>
      <c r="N719" s="356">
        <v>0</v>
      </c>
      <c r="O719" s="356">
        <v>0</v>
      </c>
      <c r="P719" s="356">
        <v>0</v>
      </c>
      <c r="Q719" s="356">
        <v>0</v>
      </c>
      <c r="R719" s="356">
        <v>0</v>
      </c>
      <c r="S719" s="356">
        <v>0</v>
      </c>
      <c r="T719" s="366">
        <v>0</v>
      </c>
      <c r="U719" s="356">
        <v>0</v>
      </c>
      <c r="V719" s="371" t="s">
        <v>112</v>
      </c>
      <c r="W719" s="177">
        <v>498</v>
      </c>
      <c r="X719" s="356">
        <f t="shared" si="1649"/>
        <v>1920656.52</v>
      </c>
      <c r="Y719" s="177">
        <v>0</v>
      </c>
      <c r="Z719" s="177">
        <v>0</v>
      </c>
      <c r="AA719" s="177">
        <v>0</v>
      </c>
      <c r="AB719" s="177">
        <v>0</v>
      </c>
      <c r="AC719" s="177">
        <v>0</v>
      </c>
      <c r="AD719" s="177">
        <v>0</v>
      </c>
      <c r="AE719" s="177">
        <v>0</v>
      </c>
      <c r="AF719" s="177">
        <v>0</v>
      </c>
      <c r="AG719" s="177">
        <v>0</v>
      </c>
      <c r="AH719" s="177">
        <v>0</v>
      </c>
      <c r="AI719" s="177">
        <v>0</v>
      </c>
      <c r="AJ719" s="177">
        <f t="shared" si="1650"/>
        <v>60334.76</v>
      </c>
      <c r="AK719" s="177">
        <f t="shared" si="1651"/>
        <v>30167.38</v>
      </c>
      <c r="AL719" s="177">
        <v>0</v>
      </c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9"/>
      <c r="BM719" s="149"/>
      <c r="BN719" s="149"/>
      <c r="BO719" s="149"/>
      <c r="BP719" s="149"/>
      <c r="BQ719" s="149"/>
      <c r="BR719" s="149"/>
      <c r="BS719" s="149"/>
      <c r="BT719" s="149"/>
      <c r="BU719" s="149"/>
      <c r="BV719" s="149"/>
      <c r="BW719" s="149"/>
      <c r="BY719" s="150"/>
      <c r="BZ719" s="151"/>
      <c r="CA719" s="152"/>
      <c r="CB719" s="148"/>
      <c r="CC719" s="153"/>
    </row>
    <row r="720" spans="1:81" s="147" customFormat="1" ht="12" customHeight="1">
      <c r="A720" s="360">
        <v>88</v>
      </c>
      <c r="B720" s="368" t="s">
        <v>582</v>
      </c>
      <c r="C720" s="370"/>
      <c r="D720" s="370"/>
      <c r="E720" s="371"/>
      <c r="F720" s="371"/>
      <c r="G720" s="362">
        <f t="shared" si="1647"/>
        <v>2471544.38</v>
      </c>
      <c r="H720" s="356">
        <f t="shared" si="1648"/>
        <v>0</v>
      </c>
      <c r="I720" s="365">
        <v>0</v>
      </c>
      <c r="J720" s="365">
        <v>0</v>
      </c>
      <c r="K720" s="365">
        <v>0</v>
      </c>
      <c r="L720" s="365">
        <v>0</v>
      </c>
      <c r="M720" s="365">
        <v>0</v>
      </c>
      <c r="N720" s="356">
        <v>0</v>
      </c>
      <c r="O720" s="356">
        <v>0</v>
      </c>
      <c r="P720" s="356">
        <v>0</v>
      </c>
      <c r="Q720" s="356">
        <v>0</v>
      </c>
      <c r="R720" s="356">
        <v>0</v>
      </c>
      <c r="S720" s="356">
        <v>0</v>
      </c>
      <c r="T720" s="366">
        <v>0</v>
      </c>
      <c r="U720" s="356">
        <v>0</v>
      </c>
      <c r="V720" s="371" t="s">
        <v>112</v>
      </c>
      <c r="W720" s="177">
        <v>612</v>
      </c>
      <c r="X720" s="356">
        <f t="shared" si="1649"/>
        <v>2360324.88</v>
      </c>
      <c r="Y720" s="177">
        <v>0</v>
      </c>
      <c r="Z720" s="177">
        <v>0</v>
      </c>
      <c r="AA720" s="177">
        <v>0</v>
      </c>
      <c r="AB720" s="177">
        <v>0</v>
      </c>
      <c r="AC720" s="177">
        <v>0</v>
      </c>
      <c r="AD720" s="177">
        <v>0</v>
      </c>
      <c r="AE720" s="177">
        <v>0</v>
      </c>
      <c r="AF720" s="177">
        <v>0</v>
      </c>
      <c r="AG720" s="177">
        <v>0</v>
      </c>
      <c r="AH720" s="177">
        <v>0</v>
      </c>
      <c r="AI720" s="177">
        <v>0</v>
      </c>
      <c r="AJ720" s="177">
        <f t="shared" si="1650"/>
        <v>74146.33</v>
      </c>
      <c r="AK720" s="177">
        <f t="shared" si="1651"/>
        <v>37073.17</v>
      </c>
      <c r="AL720" s="177">
        <v>0</v>
      </c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9"/>
      <c r="BM720" s="149"/>
      <c r="BN720" s="149"/>
      <c r="BO720" s="149"/>
      <c r="BP720" s="149"/>
      <c r="BQ720" s="149"/>
      <c r="BR720" s="149"/>
      <c r="BS720" s="149"/>
      <c r="BT720" s="149"/>
      <c r="BU720" s="149"/>
      <c r="BV720" s="149"/>
      <c r="BW720" s="149"/>
      <c r="BY720" s="150"/>
      <c r="BZ720" s="151"/>
      <c r="CA720" s="152"/>
      <c r="CB720" s="148"/>
      <c r="CC720" s="153"/>
    </row>
    <row r="721" spans="1:82" s="147" customFormat="1" ht="12" customHeight="1">
      <c r="A721" s="360">
        <v>89</v>
      </c>
      <c r="B721" s="368" t="s">
        <v>583</v>
      </c>
      <c r="C721" s="370"/>
      <c r="D721" s="370"/>
      <c r="E721" s="371"/>
      <c r="F721" s="371"/>
      <c r="G721" s="362">
        <f t="shared" si="1647"/>
        <v>2471544.38</v>
      </c>
      <c r="H721" s="356">
        <f t="shared" si="1648"/>
        <v>0</v>
      </c>
      <c r="I721" s="365">
        <v>0</v>
      </c>
      <c r="J721" s="365">
        <v>0</v>
      </c>
      <c r="K721" s="365">
        <v>0</v>
      </c>
      <c r="L721" s="365">
        <v>0</v>
      </c>
      <c r="M721" s="365">
        <v>0</v>
      </c>
      <c r="N721" s="356">
        <v>0</v>
      </c>
      <c r="O721" s="356">
        <v>0</v>
      </c>
      <c r="P721" s="356">
        <v>0</v>
      </c>
      <c r="Q721" s="356">
        <v>0</v>
      </c>
      <c r="R721" s="356">
        <v>0</v>
      </c>
      <c r="S721" s="356">
        <v>0</v>
      </c>
      <c r="T721" s="366">
        <v>0</v>
      </c>
      <c r="U721" s="356">
        <v>0</v>
      </c>
      <c r="V721" s="371" t="s">
        <v>112</v>
      </c>
      <c r="W721" s="177">
        <v>612</v>
      </c>
      <c r="X721" s="356">
        <f t="shared" si="1649"/>
        <v>2360324.88</v>
      </c>
      <c r="Y721" s="177">
        <v>0</v>
      </c>
      <c r="Z721" s="177">
        <v>0</v>
      </c>
      <c r="AA721" s="177">
        <v>0</v>
      </c>
      <c r="AB721" s="177">
        <v>0</v>
      </c>
      <c r="AC721" s="177">
        <v>0</v>
      </c>
      <c r="AD721" s="177">
        <v>0</v>
      </c>
      <c r="AE721" s="177">
        <v>0</v>
      </c>
      <c r="AF721" s="177">
        <v>0</v>
      </c>
      <c r="AG721" s="177">
        <v>0</v>
      </c>
      <c r="AH721" s="177">
        <v>0</v>
      </c>
      <c r="AI721" s="177">
        <v>0</v>
      </c>
      <c r="AJ721" s="177">
        <f t="shared" si="1650"/>
        <v>74146.33</v>
      </c>
      <c r="AK721" s="177">
        <f t="shared" si="1651"/>
        <v>37073.17</v>
      </c>
      <c r="AL721" s="177">
        <v>0</v>
      </c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9"/>
      <c r="BM721" s="149"/>
      <c r="BN721" s="149"/>
      <c r="BO721" s="149"/>
      <c r="BP721" s="149"/>
      <c r="BQ721" s="149"/>
      <c r="BR721" s="149"/>
      <c r="BS721" s="149"/>
      <c r="BT721" s="149"/>
      <c r="BU721" s="149"/>
      <c r="BV721" s="149"/>
      <c r="BW721" s="149"/>
      <c r="BY721" s="150"/>
      <c r="BZ721" s="151"/>
      <c r="CA721" s="152"/>
      <c r="CB721" s="148"/>
      <c r="CC721" s="153"/>
    </row>
    <row r="722" spans="1:82" s="147" customFormat="1" ht="12" customHeight="1">
      <c r="A722" s="360">
        <v>90</v>
      </c>
      <c r="B722" s="368" t="s">
        <v>584</v>
      </c>
      <c r="C722" s="370"/>
      <c r="D722" s="370"/>
      <c r="E722" s="371"/>
      <c r="F722" s="371"/>
      <c r="G722" s="362">
        <f t="shared" si="1647"/>
        <v>2471544.38</v>
      </c>
      <c r="H722" s="356">
        <f t="shared" si="1648"/>
        <v>0</v>
      </c>
      <c r="I722" s="365">
        <v>0</v>
      </c>
      <c r="J722" s="365">
        <v>0</v>
      </c>
      <c r="K722" s="365">
        <v>0</v>
      </c>
      <c r="L722" s="365">
        <v>0</v>
      </c>
      <c r="M722" s="365">
        <v>0</v>
      </c>
      <c r="N722" s="356">
        <v>0</v>
      </c>
      <c r="O722" s="356">
        <v>0</v>
      </c>
      <c r="P722" s="356">
        <v>0</v>
      </c>
      <c r="Q722" s="356">
        <v>0</v>
      </c>
      <c r="R722" s="356">
        <v>0</v>
      </c>
      <c r="S722" s="356">
        <v>0</v>
      </c>
      <c r="T722" s="366">
        <v>0</v>
      </c>
      <c r="U722" s="356">
        <v>0</v>
      </c>
      <c r="V722" s="371" t="s">
        <v>112</v>
      </c>
      <c r="W722" s="177">
        <v>612</v>
      </c>
      <c r="X722" s="356">
        <f t="shared" si="1649"/>
        <v>2360324.88</v>
      </c>
      <c r="Y722" s="177">
        <v>0</v>
      </c>
      <c r="Z722" s="177">
        <v>0</v>
      </c>
      <c r="AA722" s="177">
        <v>0</v>
      </c>
      <c r="AB722" s="177">
        <v>0</v>
      </c>
      <c r="AC722" s="177">
        <v>0</v>
      </c>
      <c r="AD722" s="177">
        <v>0</v>
      </c>
      <c r="AE722" s="177">
        <v>0</v>
      </c>
      <c r="AF722" s="177">
        <v>0</v>
      </c>
      <c r="AG722" s="177">
        <v>0</v>
      </c>
      <c r="AH722" s="177">
        <v>0</v>
      </c>
      <c r="AI722" s="177">
        <v>0</v>
      </c>
      <c r="AJ722" s="177">
        <f t="shared" si="1650"/>
        <v>74146.33</v>
      </c>
      <c r="AK722" s="177">
        <f t="shared" si="1651"/>
        <v>37073.17</v>
      </c>
      <c r="AL722" s="177">
        <v>0</v>
      </c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9"/>
      <c r="BM722" s="149"/>
      <c r="BN722" s="149"/>
      <c r="BO722" s="149"/>
      <c r="BP722" s="149"/>
      <c r="BQ722" s="149"/>
      <c r="BR722" s="149"/>
      <c r="BS722" s="149"/>
      <c r="BT722" s="149"/>
      <c r="BU722" s="149"/>
      <c r="BV722" s="149"/>
      <c r="BW722" s="149"/>
      <c r="BY722" s="150"/>
      <c r="BZ722" s="151"/>
      <c r="CA722" s="152"/>
      <c r="CB722" s="148"/>
      <c r="CC722" s="153"/>
    </row>
    <row r="723" spans="1:82" s="147" customFormat="1" ht="12" customHeight="1">
      <c r="A723" s="360">
        <v>91</v>
      </c>
      <c r="B723" s="368" t="s">
        <v>590</v>
      </c>
      <c r="C723" s="370"/>
      <c r="D723" s="370"/>
      <c r="E723" s="371"/>
      <c r="F723" s="371"/>
      <c r="G723" s="362">
        <f t="shared" si="1647"/>
        <v>2261543.88</v>
      </c>
      <c r="H723" s="356">
        <f t="shared" si="1648"/>
        <v>0</v>
      </c>
      <c r="I723" s="365">
        <v>0</v>
      </c>
      <c r="J723" s="365">
        <v>0</v>
      </c>
      <c r="K723" s="365">
        <v>0</v>
      </c>
      <c r="L723" s="365">
        <v>0</v>
      </c>
      <c r="M723" s="365">
        <v>0</v>
      </c>
      <c r="N723" s="356">
        <v>0</v>
      </c>
      <c r="O723" s="356">
        <v>0</v>
      </c>
      <c r="P723" s="356">
        <v>0</v>
      </c>
      <c r="Q723" s="356">
        <v>0</v>
      </c>
      <c r="R723" s="356">
        <v>0</v>
      </c>
      <c r="S723" s="356">
        <v>0</v>
      </c>
      <c r="T723" s="366">
        <v>0</v>
      </c>
      <c r="U723" s="356">
        <v>0</v>
      </c>
      <c r="V723" s="371" t="s">
        <v>112</v>
      </c>
      <c r="W723" s="177">
        <v>560</v>
      </c>
      <c r="X723" s="356">
        <f t="shared" si="1649"/>
        <v>2159774.4</v>
      </c>
      <c r="Y723" s="177">
        <v>0</v>
      </c>
      <c r="Z723" s="177">
        <v>0</v>
      </c>
      <c r="AA723" s="177">
        <v>0</v>
      </c>
      <c r="AB723" s="177">
        <v>0</v>
      </c>
      <c r="AC723" s="177">
        <v>0</v>
      </c>
      <c r="AD723" s="177">
        <v>0</v>
      </c>
      <c r="AE723" s="177">
        <v>0</v>
      </c>
      <c r="AF723" s="177">
        <v>0</v>
      </c>
      <c r="AG723" s="177">
        <v>0</v>
      </c>
      <c r="AH723" s="177">
        <v>0</v>
      </c>
      <c r="AI723" s="177">
        <v>0</v>
      </c>
      <c r="AJ723" s="177">
        <f t="shared" si="1650"/>
        <v>67846.320000000007</v>
      </c>
      <c r="AK723" s="177">
        <f t="shared" si="1651"/>
        <v>33923.160000000003</v>
      </c>
      <c r="AL723" s="177">
        <v>0</v>
      </c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9"/>
      <c r="BM723" s="149"/>
      <c r="BN723" s="149"/>
      <c r="BO723" s="149"/>
      <c r="BP723" s="149"/>
      <c r="BQ723" s="149"/>
      <c r="BR723" s="149"/>
      <c r="BS723" s="149"/>
      <c r="BT723" s="149"/>
      <c r="BU723" s="149"/>
      <c r="BV723" s="149"/>
      <c r="BW723" s="149"/>
      <c r="BY723" s="150"/>
      <c r="BZ723" s="151"/>
      <c r="CA723" s="152"/>
      <c r="CB723" s="148"/>
      <c r="CC723" s="153"/>
    </row>
    <row r="724" spans="1:82" s="147" customFormat="1" ht="12" customHeight="1">
      <c r="A724" s="360">
        <v>92</v>
      </c>
      <c r="B724" s="368" t="s">
        <v>591</v>
      </c>
      <c r="C724" s="370"/>
      <c r="D724" s="370"/>
      <c r="E724" s="371"/>
      <c r="F724" s="371"/>
      <c r="G724" s="362">
        <f t="shared" si="1647"/>
        <v>2305967.06</v>
      </c>
      <c r="H724" s="356">
        <f t="shared" si="1648"/>
        <v>0</v>
      </c>
      <c r="I724" s="365">
        <v>0</v>
      </c>
      <c r="J724" s="365">
        <v>0</v>
      </c>
      <c r="K724" s="365">
        <v>0</v>
      </c>
      <c r="L724" s="365">
        <v>0</v>
      </c>
      <c r="M724" s="365">
        <v>0</v>
      </c>
      <c r="N724" s="356">
        <v>0</v>
      </c>
      <c r="O724" s="356">
        <v>0</v>
      </c>
      <c r="P724" s="356">
        <v>0</v>
      </c>
      <c r="Q724" s="356">
        <v>0</v>
      </c>
      <c r="R724" s="356">
        <v>0</v>
      </c>
      <c r="S724" s="356">
        <v>0</v>
      </c>
      <c r="T724" s="366">
        <v>0</v>
      </c>
      <c r="U724" s="356">
        <v>0</v>
      </c>
      <c r="V724" s="371" t="s">
        <v>112</v>
      </c>
      <c r="W724" s="177">
        <v>571</v>
      </c>
      <c r="X724" s="356">
        <f t="shared" si="1649"/>
        <v>2202198.54</v>
      </c>
      <c r="Y724" s="177">
        <v>0</v>
      </c>
      <c r="Z724" s="177">
        <v>0</v>
      </c>
      <c r="AA724" s="177">
        <v>0</v>
      </c>
      <c r="AB724" s="177">
        <v>0</v>
      </c>
      <c r="AC724" s="177">
        <v>0</v>
      </c>
      <c r="AD724" s="177">
        <v>0</v>
      </c>
      <c r="AE724" s="177">
        <v>0</v>
      </c>
      <c r="AF724" s="177">
        <v>0</v>
      </c>
      <c r="AG724" s="177">
        <v>0</v>
      </c>
      <c r="AH724" s="177">
        <v>0</v>
      </c>
      <c r="AI724" s="177">
        <v>0</v>
      </c>
      <c r="AJ724" s="177">
        <f t="shared" si="1650"/>
        <v>69179.009999999995</v>
      </c>
      <c r="AK724" s="177">
        <f t="shared" si="1651"/>
        <v>34589.51</v>
      </c>
      <c r="AL724" s="177">
        <v>0</v>
      </c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9"/>
      <c r="BM724" s="149"/>
      <c r="BN724" s="149"/>
      <c r="BO724" s="149"/>
      <c r="BP724" s="149"/>
      <c r="BQ724" s="149"/>
      <c r="BR724" s="149"/>
      <c r="BS724" s="149"/>
      <c r="BT724" s="149"/>
      <c r="BU724" s="149"/>
      <c r="BV724" s="149"/>
      <c r="BW724" s="149"/>
      <c r="BY724" s="150"/>
      <c r="BZ724" s="151"/>
      <c r="CA724" s="152"/>
      <c r="CB724" s="148"/>
      <c r="CC724" s="153"/>
    </row>
    <row r="725" spans="1:82" s="147" customFormat="1" ht="12" customHeight="1">
      <c r="A725" s="360">
        <v>93</v>
      </c>
      <c r="B725" s="368" t="s">
        <v>592</v>
      </c>
      <c r="C725" s="370"/>
      <c r="D725" s="370"/>
      <c r="E725" s="371"/>
      <c r="F725" s="371"/>
      <c r="G725" s="362">
        <f t="shared" si="1647"/>
        <v>2281736.23</v>
      </c>
      <c r="H725" s="356">
        <f t="shared" si="1648"/>
        <v>0</v>
      </c>
      <c r="I725" s="365">
        <v>0</v>
      </c>
      <c r="J725" s="365">
        <v>0</v>
      </c>
      <c r="K725" s="365">
        <v>0</v>
      </c>
      <c r="L725" s="365">
        <v>0</v>
      </c>
      <c r="M725" s="365">
        <v>0</v>
      </c>
      <c r="N725" s="356">
        <v>0</v>
      </c>
      <c r="O725" s="356">
        <v>0</v>
      </c>
      <c r="P725" s="356">
        <v>0</v>
      </c>
      <c r="Q725" s="356">
        <v>0</v>
      </c>
      <c r="R725" s="356">
        <v>0</v>
      </c>
      <c r="S725" s="356">
        <v>0</v>
      </c>
      <c r="T725" s="366">
        <v>0</v>
      </c>
      <c r="U725" s="356">
        <v>0</v>
      </c>
      <c r="V725" s="371" t="s">
        <v>112</v>
      </c>
      <c r="W725" s="177">
        <v>565</v>
      </c>
      <c r="X725" s="356">
        <f t="shared" si="1649"/>
        <v>2179058.1</v>
      </c>
      <c r="Y725" s="177">
        <v>0</v>
      </c>
      <c r="Z725" s="177">
        <v>0</v>
      </c>
      <c r="AA725" s="177">
        <v>0</v>
      </c>
      <c r="AB725" s="177">
        <v>0</v>
      </c>
      <c r="AC725" s="177">
        <v>0</v>
      </c>
      <c r="AD725" s="177">
        <v>0</v>
      </c>
      <c r="AE725" s="177">
        <v>0</v>
      </c>
      <c r="AF725" s="177">
        <v>0</v>
      </c>
      <c r="AG725" s="177">
        <v>0</v>
      </c>
      <c r="AH725" s="177">
        <v>0</v>
      </c>
      <c r="AI725" s="177">
        <v>0</v>
      </c>
      <c r="AJ725" s="177">
        <f t="shared" si="1650"/>
        <v>68452.09</v>
      </c>
      <c r="AK725" s="177">
        <f t="shared" si="1651"/>
        <v>34226.04</v>
      </c>
      <c r="AL725" s="177">
        <v>0</v>
      </c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9"/>
      <c r="BM725" s="149"/>
      <c r="BN725" s="149"/>
      <c r="BO725" s="149"/>
      <c r="BP725" s="149"/>
      <c r="BQ725" s="149"/>
      <c r="BR725" s="149"/>
      <c r="BS725" s="149"/>
      <c r="BT725" s="149"/>
      <c r="BU725" s="149"/>
      <c r="BV725" s="149"/>
      <c r="BW725" s="149"/>
      <c r="BY725" s="150"/>
      <c r="BZ725" s="151"/>
      <c r="CA725" s="152"/>
      <c r="CB725" s="148"/>
      <c r="CC725" s="153"/>
    </row>
    <row r="726" spans="1:82" s="147" customFormat="1" ht="12" customHeight="1">
      <c r="A726" s="360">
        <v>94</v>
      </c>
      <c r="B726" s="368" t="s">
        <v>593</v>
      </c>
      <c r="C726" s="370"/>
      <c r="D726" s="370"/>
      <c r="E726" s="371"/>
      <c r="F726" s="371"/>
      <c r="G726" s="362">
        <f t="shared" si="1647"/>
        <v>2281736.23</v>
      </c>
      <c r="H726" s="356">
        <f t="shared" si="1648"/>
        <v>0</v>
      </c>
      <c r="I726" s="365">
        <v>0</v>
      </c>
      <c r="J726" s="365">
        <v>0</v>
      </c>
      <c r="K726" s="365">
        <v>0</v>
      </c>
      <c r="L726" s="365">
        <v>0</v>
      </c>
      <c r="M726" s="365">
        <v>0</v>
      </c>
      <c r="N726" s="356">
        <v>0</v>
      </c>
      <c r="O726" s="356">
        <v>0</v>
      </c>
      <c r="P726" s="356">
        <v>0</v>
      </c>
      <c r="Q726" s="356">
        <v>0</v>
      </c>
      <c r="R726" s="356">
        <v>0</v>
      </c>
      <c r="S726" s="356">
        <v>0</v>
      </c>
      <c r="T726" s="366">
        <v>0</v>
      </c>
      <c r="U726" s="356">
        <v>0</v>
      </c>
      <c r="V726" s="371" t="s">
        <v>112</v>
      </c>
      <c r="W726" s="177">
        <v>565</v>
      </c>
      <c r="X726" s="356">
        <f t="shared" si="1649"/>
        <v>2179058.1</v>
      </c>
      <c r="Y726" s="177">
        <v>0</v>
      </c>
      <c r="Z726" s="177">
        <v>0</v>
      </c>
      <c r="AA726" s="177">
        <v>0</v>
      </c>
      <c r="AB726" s="177">
        <v>0</v>
      </c>
      <c r="AC726" s="177">
        <v>0</v>
      </c>
      <c r="AD726" s="177">
        <v>0</v>
      </c>
      <c r="AE726" s="177">
        <v>0</v>
      </c>
      <c r="AF726" s="177">
        <v>0</v>
      </c>
      <c r="AG726" s="177">
        <v>0</v>
      </c>
      <c r="AH726" s="177">
        <v>0</v>
      </c>
      <c r="AI726" s="177">
        <v>0</v>
      </c>
      <c r="AJ726" s="177">
        <f t="shared" si="1650"/>
        <v>68452.09</v>
      </c>
      <c r="AK726" s="177">
        <f t="shared" si="1651"/>
        <v>34226.04</v>
      </c>
      <c r="AL726" s="177">
        <v>0</v>
      </c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9"/>
      <c r="BM726" s="149"/>
      <c r="BN726" s="149"/>
      <c r="BO726" s="149"/>
      <c r="BP726" s="149"/>
      <c r="BQ726" s="149"/>
      <c r="BR726" s="149"/>
      <c r="BS726" s="149"/>
      <c r="BT726" s="149"/>
      <c r="BU726" s="149"/>
      <c r="BV726" s="149"/>
      <c r="BW726" s="149"/>
      <c r="BY726" s="150"/>
      <c r="BZ726" s="151"/>
      <c r="CA726" s="152"/>
      <c r="CB726" s="148"/>
      <c r="CC726" s="153"/>
    </row>
    <row r="727" spans="1:82" s="147" customFormat="1" ht="12" customHeight="1">
      <c r="A727" s="360">
        <v>95</v>
      </c>
      <c r="B727" s="368" t="s">
        <v>504</v>
      </c>
      <c r="C727" s="370"/>
      <c r="D727" s="370"/>
      <c r="E727" s="371"/>
      <c r="F727" s="371"/>
      <c r="G727" s="362">
        <f>ROUND(H727+U727+X727+Z727+AB727+AD727+AF727+AH727+AI727+AJ727+AK727+AL727,2)</f>
        <v>7144055.5599999996</v>
      </c>
      <c r="H727" s="356">
        <f>I727+K727+M727+O727+Q727+S727</f>
        <v>0</v>
      </c>
      <c r="I727" s="365">
        <v>0</v>
      </c>
      <c r="J727" s="365">
        <v>0</v>
      </c>
      <c r="K727" s="365">
        <v>0</v>
      </c>
      <c r="L727" s="365">
        <v>0</v>
      </c>
      <c r="M727" s="365">
        <v>0</v>
      </c>
      <c r="N727" s="356">
        <v>0</v>
      </c>
      <c r="O727" s="356">
        <v>0</v>
      </c>
      <c r="P727" s="356">
        <v>0</v>
      </c>
      <c r="Q727" s="356">
        <v>0</v>
      </c>
      <c r="R727" s="356">
        <v>0</v>
      </c>
      <c r="S727" s="356">
        <v>0</v>
      </c>
      <c r="T727" s="366">
        <v>0</v>
      </c>
      <c r="U727" s="356">
        <v>0</v>
      </c>
      <c r="V727" s="371" t="s">
        <v>112</v>
      </c>
      <c r="W727" s="177">
        <v>1769</v>
      </c>
      <c r="X727" s="356">
        <f>ROUND(IF(V727="СК",3856.74,3886.86)*W727,2)</f>
        <v>6822573.0599999996</v>
      </c>
      <c r="Y727" s="177">
        <v>0</v>
      </c>
      <c r="Z727" s="177">
        <v>0</v>
      </c>
      <c r="AA727" s="177">
        <v>0</v>
      </c>
      <c r="AB727" s="177">
        <v>0</v>
      </c>
      <c r="AC727" s="177">
        <v>0</v>
      </c>
      <c r="AD727" s="177">
        <v>0</v>
      </c>
      <c r="AE727" s="177">
        <v>0</v>
      </c>
      <c r="AF727" s="177">
        <v>0</v>
      </c>
      <c r="AG727" s="177">
        <v>0</v>
      </c>
      <c r="AH727" s="177">
        <v>0</v>
      </c>
      <c r="AI727" s="177">
        <v>0</v>
      </c>
      <c r="AJ727" s="177">
        <f>ROUND(X727/95.5*3,2)</f>
        <v>214321.67</v>
      </c>
      <c r="AK727" s="177">
        <f>ROUND(X727/95.5*1.5,2)</f>
        <v>107160.83</v>
      </c>
      <c r="AL727" s="177">
        <v>0</v>
      </c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9"/>
      <c r="BM727" s="149"/>
      <c r="BN727" s="149"/>
      <c r="BO727" s="149"/>
      <c r="BP727" s="149"/>
      <c r="BQ727" s="149"/>
      <c r="BR727" s="149"/>
      <c r="BS727" s="149"/>
      <c r="BT727" s="149"/>
      <c r="BU727" s="149"/>
      <c r="BV727" s="149"/>
      <c r="BW727" s="149"/>
      <c r="BY727" s="150"/>
      <c r="BZ727" s="151"/>
      <c r="CA727" s="152"/>
      <c r="CB727" s="148"/>
      <c r="CC727" s="153"/>
      <c r="CD727" s="156"/>
    </row>
    <row r="728" spans="1:82" s="147" customFormat="1" ht="12" customHeight="1">
      <c r="A728" s="360">
        <v>96</v>
      </c>
      <c r="B728" s="368" t="s">
        <v>595</v>
      </c>
      <c r="C728" s="370"/>
      <c r="D728" s="370"/>
      <c r="E728" s="371"/>
      <c r="F728" s="371"/>
      <c r="G728" s="362">
        <f t="shared" si="1647"/>
        <v>2285774.7000000002</v>
      </c>
      <c r="H728" s="356">
        <f t="shared" si="1648"/>
        <v>0</v>
      </c>
      <c r="I728" s="365">
        <v>0</v>
      </c>
      <c r="J728" s="365">
        <v>0</v>
      </c>
      <c r="K728" s="365">
        <v>0</v>
      </c>
      <c r="L728" s="365">
        <v>0</v>
      </c>
      <c r="M728" s="365">
        <v>0</v>
      </c>
      <c r="N728" s="356">
        <v>0</v>
      </c>
      <c r="O728" s="356">
        <v>0</v>
      </c>
      <c r="P728" s="356">
        <v>0</v>
      </c>
      <c r="Q728" s="356">
        <v>0</v>
      </c>
      <c r="R728" s="356">
        <v>0</v>
      </c>
      <c r="S728" s="356">
        <v>0</v>
      </c>
      <c r="T728" s="366">
        <v>0</v>
      </c>
      <c r="U728" s="356">
        <v>0</v>
      </c>
      <c r="V728" s="371" t="s">
        <v>112</v>
      </c>
      <c r="W728" s="177">
        <v>566</v>
      </c>
      <c r="X728" s="356">
        <f t="shared" si="1649"/>
        <v>2182914.84</v>
      </c>
      <c r="Y728" s="177">
        <v>0</v>
      </c>
      <c r="Z728" s="177">
        <v>0</v>
      </c>
      <c r="AA728" s="177">
        <v>0</v>
      </c>
      <c r="AB728" s="177">
        <v>0</v>
      </c>
      <c r="AC728" s="177">
        <v>0</v>
      </c>
      <c r="AD728" s="177">
        <v>0</v>
      </c>
      <c r="AE728" s="177">
        <v>0</v>
      </c>
      <c r="AF728" s="177">
        <v>0</v>
      </c>
      <c r="AG728" s="177">
        <v>0</v>
      </c>
      <c r="AH728" s="177">
        <v>0</v>
      </c>
      <c r="AI728" s="177">
        <v>0</v>
      </c>
      <c r="AJ728" s="177">
        <f t="shared" si="1650"/>
        <v>68573.240000000005</v>
      </c>
      <c r="AK728" s="177">
        <f t="shared" si="1651"/>
        <v>34286.620000000003</v>
      </c>
      <c r="AL728" s="177">
        <v>0</v>
      </c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9"/>
      <c r="BM728" s="149"/>
      <c r="BN728" s="149"/>
      <c r="BO728" s="149"/>
      <c r="BP728" s="149"/>
      <c r="BQ728" s="149"/>
      <c r="BR728" s="149"/>
      <c r="BS728" s="149"/>
      <c r="BT728" s="149"/>
      <c r="BU728" s="149"/>
      <c r="BV728" s="149"/>
      <c r="BW728" s="149"/>
      <c r="BY728" s="150"/>
      <c r="BZ728" s="151"/>
      <c r="CA728" s="152"/>
      <c r="CB728" s="148"/>
      <c r="CC728" s="153"/>
    </row>
    <row r="729" spans="1:82" s="147" customFormat="1" ht="12" customHeight="1">
      <c r="A729" s="360">
        <v>97</v>
      </c>
      <c r="B729" s="368" t="s">
        <v>596</v>
      </c>
      <c r="C729" s="370"/>
      <c r="D729" s="370"/>
      <c r="E729" s="371"/>
      <c r="F729" s="371"/>
      <c r="G729" s="362">
        <f t="shared" si="1647"/>
        <v>3992680.27</v>
      </c>
      <c r="H729" s="356">
        <f t="shared" si="1648"/>
        <v>0</v>
      </c>
      <c r="I729" s="365">
        <v>0</v>
      </c>
      <c r="J729" s="365">
        <v>0</v>
      </c>
      <c r="K729" s="365">
        <v>0</v>
      </c>
      <c r="L729" s="365">
        <v>0</v>
      </c>
      <c r="M729" s="365">
        <v>0</v>
      </c>
      <c r="N729" s="356">
        <v>0</v>
      </c>
      <c r="O729" s="356">
        <v>0</v>
      </c>
      <c r="P729" s="356">
        <v>0</v>
      </c>
      <c r="Q729" s="356">
        <v>0</v>
      </c>
      <c r="R729" s="356">
        <v>0</v>
      </c>
      <c r="S729" s="356">
        <v>0</v>
      </c>
      <c r="T729" s="366">
        <v>0</v>
      </c>
      <c r="U729" s="356">
        <v>0</v>
      </c>
      <c r="V729" s="371" t="s">
        <v>111</v>
      </c>
      <c r="W729" s="177">
        <v>981</v>
      </c>
      <c r="X729" s="356">
        <f t="shared" si="1649"/>
        <v>3813009.66</v>
      </c>
      <c r="Y729" s="177">
        <v>0</v>
      </c>
      <c r="Z729" s="177">
        <v>0</v>
      </c>
      <c r="AA729" s="177">
        <v>0</v>
      </c>
      <c r="AB729" s="177">
        <v>0</v>
      </c>
      <c r="AC729" s="177">
        <v>0</v>
      </c>
      <c r="AD729" s="177">
        <v>0</v>
      </c>
      <c r="AE729" s="177">
        <v>0</v>
      </c>
      <c r="AF729" s="177">
        <v>0</v>
      </c>
      <c r="AG729" s="177">
        <v>0</v>
      </c>
      <c r="AH729" s="177">
        <v>0</v>
      </c>
      <c r="AI729" s="177">
        <v>0</v>
      </c>
      <c r="AJ729" s="177">
        <f t="shared" si="1650"/>
        <v>119780.41</v>
      </c>
      <c r="AK729" s="177">
        <f t="shared" si="1651"/>
        <v>59890.2</v>
      </c>
      <c r="AL729" s="177">
        <v>0</v>
      </c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9"/>
      <c r="BM729" s="149"/>
      <c r="BN729" s="149"/>
      <c r="BO729" s="149"/>
      <c r="BP729" s="149"/>
      <c r="BQ729" s="149"/>
      <c r="BR729" s="149"/>
      <c r="BS729" s="149"/>
      <c r="BT729" s="149"/>
      <c r="BU729" s="149"/>
      <c r="BV729" s="149"/>
      <c r="BW729" s="149"/>
      <c r="BY729" s="150"/>
      <c r="BZ729" s="151"/>
      <c r="CA729" s="152"/>
      <c r="CB729" s="148"/>
      <c r="CC729" s="153"/>
    </row>
    <row r="730" spans="1:82" s="147" customFormat="1" ht="12" customHeight="1">
      <c r="A730" s="360">
        <v>98</v>
      </c>
      <c r="B730" s="368" t="s">
        <v>607</v>
      </c>
      <c r="C730" s="370"/>
      <c r="D730" s="370"/>
      <c r="E730" s="371"/>
      <c r="F730" s="371"/>
      <c r="G730" s="362">
        <f t="shared" si="1647"/>
        <v>1816038.67</v>
      </c>
      <c r="H730" s="356">
        <f t="shared" si="1648"/>
        <v>0</v>
      </c>
      <c r="I730" s="365">
        <v>0</v>
      </c>
      <c r="J730" s="365">
        <v>0</v>
      </c>
      <c r="K730" s="365">
        <v>0</v>
      </c>
      <c r="L730" s="365">
        <v>0</v>
      </c>
      <c r="M730" s="365">
        <v>0</v>
      </c>
      <c r="N730" s="356">
        <v>0</v>
      </c>
      <c r="O730" s="356">
        <v>0</v>
      </c>
      <c r="P730" s="356">
        <v>0</v>
      </c>
      <c r="Q730" s="356">
        <v>0</v>
      </c>
      <c r="R730" s="356">
        <v>0</v>
      </c>
      <c r="S730" s="356">
        <v>0</v>
      </c>
      <c r="T730" s="366">
        <v>0</v>
      </c>
      <c r="U730" s="356">
        <v>0</v>
      </c>
      <c r="V730" s="371" t="s">
        <v>111</v>
      </c>
      <c r="W730" s="177">
        <v>446.2</v>
      </c>
      <c r="X730" s="356">
        <f t="shared" si="1649"/>
        <v>1734316.93</v>
      </c>
      <c r="Y730" s="177">
        <v>0</v>
      </c>
      <c r="Z730" s="177">
        <v>0</v>
      </c>
      <c r="AA730" s="177">
        <v>0</v>
      </c>
      <c r="AB730" s="177">
        <v>0</v>
      </c>
      <c r="AC730" s="177">
        <v>0</v>
      </c>
      <c r="AD730" s="177">
        <v>0</v>
      </c>
      <c r="AE730" s="177">
        <v>0</v>
      </c>
      <c r="AF730" s="177">
        <v>0</v>
      </c>
      <c r="AG730" s="177">
        <v>0</v>
      </c>
      <c r="AH730" s="177">
        <v>0</v>
      </c>
      <c r="AI730" s="177">
        <v>0</v>
      </c>
      <c r="AJ730" s="177">
        <f t="shared" si="1650"/>
        <v>54481.16</v>
      </c>
      <c r="AK730" s="177">
        <f t="shared" si="1651"/>
        <v>27240.58</v>
      </c>
      <c r="AL730" s="177">
        <v>0</v>
      </c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9"/>
      <c r="BM730" s="149"/>
      <c r="BN730" s="149"/>
      <c r="BO730" s="149"/>
      <c r="BP730" s="149"/>
      <c r="BQ730" s="149"/>
      <c r="BR730" s="149"/>
      <c r="BS730" s="149"/>
      <c r="BT730" s="149"/>
      <c r="BU730" s="149"/>
      <c r="BV730" s="149"/>
      <c r="BW730" s="149"/>
      <c r="BY730" s="150"/>
      <c r="BZ730" s="151"/>
      <c r="CA730" s="152"/>
      <c r="CB730" s="148"/>
      <c r="CC730" s="153"/>
    </row>
    <row r="731" spans="1:82" s="147" customFormat="1" ht="12" customHeight="1">
      <c r="A731" s="360">
        <v>99</v>
      </c>
      <c r="B731" s="368" t="s">
        <v>608</v>
      </c>
      <c r="C731" s="370"/>
      <c r="D731" s="370"/>
      <c r="E731" s="371"/>
      <c r="F731" s="371"/>
      <c r="G731" s="362">
        <f t="shared" si="1647"/>
        <v>3230776.96</v>
      </c>
      <c r="H731" s="356">
        <f t="shared" si="1648"/>
        <v>0</v>
      </c>
      <c r="I731" s="365">
        <v>0</v>
      </c>
      <c r="J731" s="365">
        <v>0</v>
      </c>
      <c r="K731" s="365">
        <v>0</v>
      </c>
      <c r="L731" s="365">
        <v>0</v>
      </c>
      <c r="M731" s="365">
        <v>0</v>
      </c>
      <c r="N731" s="356">
        <v>0</v>
      </c>
      <c r="O731" s="356">
        <v>0</v>
      </c>
      <c r="P731" s="356">
        <v>0</v>
      </c>
      <c r="Q731" s="356">
        <v>0</v>
      </c>
      <c r="R731" s="356">
        <v>0</v>
      </c>
      <c r="S731" s="356">
        <v>0</v>
      </c>
      <c r="T731" s="366">
        <v>0</v>
      </c>
      <c r="U731" s="356">
        <v>0</v>
      </c>
      <c r="V731" s="371" t="s">
        <v>112</v>
      </c>
      <c r="W731" s="177">
        <v>800</v>
      </c>
      <c r="X731" s="356">
        <f t="shared" si="1649"/>
        <v>3085392</v>
      </c>
      <c r="Y731" s="177">
        <v>0</v>
      </c>
      <c r="Z731" s="177">
        <v>0</v>
      </c>
      <c r="AA731" s="177">
        <v>0</v>
      </c>
      <c r="AB731" s="177">
        <v>0</v>
      </c>
      <c r="AC731" s="177">
        <v>0</v>
      </c>
      <c r="AD731" s="177">
        <v>0</v>
      </c>
      <c r="AE731" s="177">
        <v>0</v>
      </c>
      <c r="AF731" s="177">
        <v>0</v>
      </c>
      <c r="AG731" s="177">
        <v>0</v>
      </c>
      <c r="AH731" s="177">
        <v>0</v>
      </c>
      <c r="AI731" s="177">
        <v>0</v>
      </c>
      <c r="AJ731" s="177">
        <f t="shared" si="1650"/>
        <v>96923.31</v>
      </c>
      <c r="AK731" s="177">
        <f t="shared" si="1651"/>
        <v>48461.65</v>
      </c>
      <c r="AL731" s="177">
        <v>0</v>
      </c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9"/>
      <c r="BM731" s="149"/>
      <c r="BN731" s="149"/>
      <c r="BO731" s="149"/>
      <c r="BP731" s="149"/>
      <c r="BQ731" s="149"/>
      <c r="BR731" s="149"/>
      <c r="BS731" s="149"/>
      <c r="BT731" s="149"/>
      <c r="BU731" s="149"/>
      <c r="BV731" s="149"/>
      <c r="BW731" s="149"/>
      <c r="BY731" s="150"/>
      <c r="BZ731" s="151"/>
      <c r="CA731" s="152"/>
      <c r="CB731" s="148"/>
      <c r="CC731" s="153"/>
    </row>
    <row r="732" spans="1:82" s="147" customFormat="1" ht="12" customHeight="1">
      <c r="A732" s="360">
        <v>100</v>
      </c>
      <c r="B732" s="368" t="s">
        <v>266</v>
      </c>
      <c r="C732" s="370"/>
      <c r="D732" s="370"/>
      <c r="E732" s="371"/>
      <c r="F732" s="371"/>
      <c r="G732" s="362">
        <f t="shared" si="1647"/>
        <v>3988610.26</v>
      </c>
      <c r="H732" s="356">
        <f t="shared" si="1648"/>
        <v>0</v>
      </c>
      <c r="I732" s="365">
        <v>0</v>
      </c>
      <c r="J732" s="365">
        <v>0</v>
      </c>
      <c r="K732" s="365">
        <v>0</v>
      </c>
      <c r="L732" s="365">
        <v>0</v>
      </c>
      <c r="M732" s="365">
        <v>0</v>
      </c>
      <c r="N732" s="356">
        <v>0</v>
      </c>
      <c r="O732" s="356">
        <v>0</v>
      </c>
      <c r="P732" s="356">
        <v>0</v>
      </c>
      <c r="Q732" s="356">
        <v>0</v>
      </c>
      <c r="R732" s="356">
        <v>0</v>
      </c>
      <c r="S732" s="356">
        <v>0</v>
      </c>
      <c r="T732" s="366">
        <v>0</v>
      </c>
      <c r="U732" s="356">
        <v>0</v>
      </c>
      <c r="V732" s="371" t="s">
        <v>111</v>
      </c>
      <c r="W732" s="177">
        <v>980</v>
      </c>
      <c r="X732" s="356">
        <f t="shared" si="1649"/>
        <v>3809122.8</v>
      </c>
      <c r="Y732" s="177">
        <v>0</v>
      </c>
      <c r="Z732" s="177">
        <v>0</v>
      </c>
      <c r="AA732" s="177">
        <v>0</v>
      </c>
      <c r="AB732" s="177">
        <v>0</v>
      </c>
      <c r="AC732" s="177">
        <v>0</v>
      </c>
      <c r="AD732" s="177">
        <v>0</v>
      </c>
      <c r="AE732" s="177">
        <v>0</v>
      </c>
      <c r="AF732" s="177">
        <v>0</v>
      </c>
      <c r="AG732" s="177">
        <v>0</v>
      </c>
      <c r="AH732" s="177">
        <v>0</v>
      </c>
      <c r="AI732" s="177">
        <v>0</v>
      </c>
      <c r="AJ732" s="177">
        <f t="shared" si="1650"/>
        <v>119658.31</v>
      </c>
      <c r="AK732" s="177">
        <f t="shared" si="1651"/>
        <v>59829.15</v>
      </c>
      <c r="AL732" s="177">
        <v>0</v>
      </c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9"/>
      <c r="BM732" s="149"/>
      <c r="BN732" s="149"/>
      <c r="BO732" s="149"/>
      <c r="BP732" s="149"/>
      <c r="BQ732" s="149"/>
      <c r="BR732" s="149"/>
      <c r="BS732" s="149"/>
      <c r="BT732" s="149"/>
      <c r="BU732" s="149"/>
      <c r="BV732" s="149"/>
      <c r="BW732" s="149"/>
      <c r="BY732" s="150"/>
      <c r="BZ732" s="151"/>
      <c r="CA732" s="152"/>
      <c r="CB732" s="148"/>
      <c r="CC732" s="153"/>
    </row>
    <row r="733" spans="1:82" s="147" customFormat="1" ht="12" customHeight="1">
      <c r="A733" s="360">
        <v>101</v>
      </c>
      <c r="B733" s="368" t="s">
        <v>611</v>
      </c>
      <c r="C733" s="370"/>
      <c r="D733" s="370"/>
      <c r="E733" s="371"/>
      <c r="F733" s="371"/>
      <c r="G733" s="362">
        <f t="shared" si="1647"/>
        <v>5262523.54</v>
      </c>
      <c r="H733" s="356">
        <f t="shared" si="1648"/>
        <v>0</v>
      </c>
      <c r="I733" s="365">
        <v>0</v>
      </c>
      <c r="J733" s="365">
        <v>0</v>
      </c>
      <c r="K733" s="365">
        <v>0</v>
      </c>
      <c r="L733" s="365">
        <v>0</v>
      </c>
      <c r="M733" s="365">
        <v>0</v>
      </c>
      <c r="N733" s="356">
        <v>0</v>
      </c>
      <c r="O733" s="356">
        <v>0</v>
      </c>
      <c r="P733" s="356">
        <v>0</v>
      </c>
      <c r="Q733" s="356">
        <v>0</v>
      </c>
      <c r="R733" s="356">
        <v>0</v>
      </c>
      <c r="S733" s="356">
        <v>0</v>
      </c>
      <c r="T733" s="366">
        <v>0</v>
      </c>
      <c r="U733" s="356">
        <v>0</v>
      </c>
      <c r="V733" s="371" t="s">
        <v>111</v>
      </c>
      <c r="W733" s="177">
        <v>1293</v>
      </c>
      <c r="X733" s="356">
        <f t="shared" si="1649"/>
        <v>5025709.9800000004</v>
      </c>
      <c r="Y733" s="177">
        <v>0</v>
      </c>
      <c r="Z733" s="177">
        <v>0</v>
      </c>
      <c r="AA733" s="177">
        <v>0</v>
      </c>
      <c r="AB733" s="177">
        <v>0</v>
      </c>
      <c r="AC733" s="177">
        <v>0</v>
      </c>
      <c r="AD733" s="177">
        <v>0</v>
      </c>
      <c r="AE733" s="177">
        <v>0</v>
      </c>
      <c r="AF733" s="177">
        <v>0</v>
      </c>
      <c r="AG733" s="177">
        <v>0</v>
      </c>
      <c r="AH733" s="177">
        <v>0</v>
      </c>
      <c r="AI733" s="177">
        <v>0</v>
      </c>
      <c r="AJ733" s="177">
        <f t="shared" si="1650"/>
        <v>157875.71</v>
      </c>
      <c r="AK733" s="177">
        <f t="shared" si="1651"/>
        <v>78937.850000000006</v>
      </c>
      <c r="AL733" s="177">
        <v>0</v>
      </c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9"/>
      <c r="BM733" s="149"/>
      <c r="BN733" s="149"/>
      <c r="BO733" s="149"/>
      <c r="BP733" s="149"/>
      <c r="BQ733" s="149"/>
      <c r="BR733" s="149"/>
      <c r="BS733" s="149"/>
      <c r="BT733" s="149"/>
      <c r="BU733" s="149"/>
      <c r="BV733" s="149"/>
      <c r="BW733" s="149"/>
      <c r="BY733" s="150"/>
      <c r="BZ733" s="151"/>
      <c r="CA733" s="152"/>
      <c r="CB733" s="148"/>
      <c r="CC733" s="153"/>
    </row>
    <row r="734" spans="1:82" s="147" customFormat="1" ht="12" customHeight="1">
      <c r="A734" s="360">
        <v>102</v>
      </c>
      <c r="B734" s="368" t="s">
        <v>267</v>
      </c>
      <c r="C734" s="370"/>
      <c r="D734" s="370"/>
      <c r="E734" s="371"/>
      <c r="F734" s="371"/>
      <c r="G734" s="362">
        <f t="shared" si="1647"/>
        <v>3272288.42</v>
      </c>
      <c r="H734" s="356">
        <f t="shared" si="1648"/>
        <v>0</v>
      </c>
      <c r="I734" s="365">
        <v>0</v>
      </c>
      <c r="J734" s="365">
        <v>0</v>
      </c>
      <c r="K734" s="365">
        <v>0</v>
      </c>
      <c r="L734" s="365">
        <v>0</v>
      </c>
      <c r="M734" s="365">
        <v>0</v>
      </c>
      <c r="N734" s="356">
        <v>0</v>
      </c>
      <c r="O734" s="356">
        <v>0</v>
      </c>
      <c r="P734" s="356">
        <v>0</v>
      </c>
      <c r="Q734" s="356">
        <v>0</v>
      </c>
      <c r="R734" s="356">
        <v>0</v>
      </c>
      <c r="S734" s="356">
        <v>0</v>
      </c>
      <c r="T734" s="366">
        <v>0</v>
      </c>
      <c r="U734" s="356">
        <v>0</v>
      </c>
      <c r="V734" s="371" t="s">
        <v>111</v>
      </c>
      <c r="W734" s="177">
        <v>804</v>
      </c>
      <c r="X734" s="356">
        <f t="shared" si="1649"/>
        <v>3125035.44</v>
      </c>
      <c r="Y734" s="177">
        <v>0</v>
      </c>
      <c r="Z734" s="177">
        <v>0</v>
      </c>
      <c r="AA734" s="177">
        <v>0</v>
      </c>
      <c r="AB734" s="177">
        <v>0</v>
      </c>
      <c r="AC734" s="177">
        <v>0</v>
      </c>
      <c r="AD734" s="177">
        <v>0</v>
      </c>
      <c r="AE734" s="177">
        <v>0</v>
      </c>
      <c r="AF734" s="177">
        <v>0</v>
      </c>
      <c r="AG734" s="177">
        <v>0</v>
      </c>
      <c r="AH734" s="177">
        <v>0</v>
      </c>
      <c r="AI734" s="177">
        <v>0</v>
      </c>
      <c r="AJ734" s="177">
        <f t="shared" si="1650"/>
        <v>98168.65</v>
      </c>
      <c r="AK734" s="177">
        <f t="shared" si="1651"/>
        <v>49084.33</v>
      </c>
      <c r="AL734" s="177">
        <v>0</v>
      </c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9"/>
      <c r="BM734" s="149"/>
      <c r="BN734" s="149"/>
      <c r="BO734" s="149"/>
      <c r="BP734" s="149"/>
      <c r="BQ734" s="149"/>
      <c r="BR734" s="149"/>
      <c r="BS734" s="149"/>
      <c r="BT734" s="149"/>
      <c r="BU734" s="149"/>
      <c r="BV734" s="149"/>
      <c r="BW734" s="149"/>
      <c r="BY734" s="150"/>
      <c r="BZ734" s="151"/>
      <c r="CA734" s="152"/>
      <c r="CB734" s="148"/>
      <c r="CC734" s="153"/>
    </row>
    <row r="735" spans="1:82" s="147" customFormat="1" ht="12" customHeight="1">
      <c r="A735" s="360">
        <v>103</v>
      </c>
      <c r="B735" s="368" t="s">
        <v>609</v>
      </c>
      <c r="C735" s="370"/>
      <c r="D735" s="370"/>
      <c r="E735" s="371"/>
      <c r="F735" s="371"/>
      <c r="G735" s="362">
        <f t="shared" si="1647"/>
        <v>3747701.28</v>
      </c>
      <c r="H735" s="356">
        <f t="shared" si="1648"/>
        <v>0</v>
      </c>
      <c r="I735" s="365">
        <v>0</v>
      </c>
      <c r="J735" s="365">
        <v>0</v>
      </c>
      <c r="K735" s="365">
        <v>0</v>
      </c>
      <c r="L735" s="365">
        <v>0</v>
      </c>
      <c r="M735" s="365">
        <v>0</v>
      </c>
      <c r="N735" s="356">
        <v>0</v>
      </c>
      <c r="O735" s="356">
        <v>0</v>
      </c>
      <c r="P735" s="356">
        <v>0</v>
      </c>
      <c r="Q735" s="356">
        <v>0</v>
      </c>
      <c r="R735" s="356">
        <v>0</v>
      </c>
      <c r="S735" s="356">
        <v>0</v>
      </c>
      <c r="T735" s="366">
        <v>0</v>
      </c>
      <c r="U735" s="356">
        <v>0</v>
      </c>
      <c r="V735" s="371" t="s">
        <v>112</v>
      </c>
      <c r="W735" s="177">
        <v>928</v>
      </c>
      <c r="X735" s="356">
        <f t="shared" si="1649"/>
        <v>3579054.72</v>
      </c>
      <c r="Y735" s="177">
        <v>0</v>
      </c>
      <c r="Z735" s="177">
        <v>0</v>
      </c>
      <c r="AA735" s="177">
        <v>0</v>
      </c>
      <c r="AB735" s="177">
        <v>0</v>
      </c>
      <c r="AC735" s="177">
        <v>0</v>
      </c>
      <c r="AD735" s="177">
        <v>0</v>
      </c>
      <c r="AE735" s="177">
        <v>0</v>
      </c>
      <c r="AF735" s="177">
        <v>0</v>
      </c>
      <c r="AG735" s="177">
        <v>0</v>
      </c>
      <c r="AH735" s="177">
        <v>0</v>
      </c>
      <c r="AI735" s="177">
        <v>0</v>
      </c>
      <c r="AJ735" s="177">
        <f t="shared" si="1650"/>
        <v>112431.03999999999</v>
      </c>
      <c r="AK735" s="177">
        <f t="shared" si="1651"/>
        <v>56215.519999999997</v>
      </c>
      <c r="AL735" s="177">
        <v>0</v>
      </c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9"/>
      <c r="BM735" s="149"/>
      <c r="BN735" s="149"/>
      <c r="BO735" s="149"/>
      <c r="BP735" s="149"/>
      <c r="BQ735" s="149"/>
      <c r="BR735" s="149"/>
      <c r="BS735" s="149"/>
      <c r="BT735" s="149"/>
      <c r="BU735" s="149"/>
      <c r="BV735" s="149"/>
      <c r="BW735" s="149"/>
      <c r="BY735" s="150"/>
      <c r="BZ735" s="151"/>
      <c r="CA735" s="152"/>
      <c r="CB735" s="148"/>
      <c r="CC735" s="153"/>
    </row>
    <row r="736" spans="1:82" s="147" customFormat="1" ht="12" customHeight="1">
      <c r="A736" s="360">
        <v>104</v>
      </c>
      <c r="B736" s="368" t="s">
        <v>610</v>
      </c>
      <c r="C736" s="370"/>
      <c r="D736" s="370"/>
      <c r="E736" s="371"/>
      <c r="F736" s="371"/>
      <c r="G736" s="362">
        <f t="shared" si="1647"/>
        <v>2350390.2400000002</v>
      </c>
      <c r="H736" s="356">
        <f t="shared" si="1648"/>
        <v>0</v>
      </c>
      <c r="I736" s="365">
        <v>0</v>
      </c>
      <c r="J736" s="365">
        <v>0</v>
      </c>
      <c r="K736" s="365">
        <v>0</v>
      </c>
      <c r="L736" s="365">
        <v>0</v>
      </c>
      <c r="M736" s="365">
        <v>0</v>
      </c>
      <c r="N736" s="356">
        <v>0</v>
      </c>
      <c r="O736" s="356">
        <v>0</v>
      </c>
      <c r="P736" s="356">
        <v>0</v>
      </c>
      <c r="Q736" s="356">
        <v>0</v>
      </c>
      <c r="R736" s="356">
        <v>0</v>
      </c>
      <c r="S736" s="356">
        <v>0</v>
      </c>
      <c r="T736" s="366">
        <v>0</v>
      </c>
      <c r="U736" s="356">
        <v>0</v>
      </c>
      <c r="V736" s="371" t="s">
        <v>112</v>
      </c>
      <c r="W736" s="177">
        <v>582</v>
      </c>
      <c r="X736" s="356">
        <f t="shared" si="1649"/>
        <v>2244622.6800000002</v>
      </c>
      <c r="Y736" s="177">
        <v>0</v>
      </c>
      <c r="Z736" s="177">
        <v>0</v>
      </c>
      <c r="AA736" s="177">
        <v>0</v>
      </c>
      <c r="AB736" s="177">
        <v>0</v>
      </c>
      <c r="AC736" s="177">
        <v>0</v>
      </c>
      <c r="AD736" s="177">
        <v>0</v>
      </c>
      <c r="AE736" s="177">
        <v>0</v>
      </c>
      <c r="AF736" s="177">
        <v>0</v>
      </c>
      <c r="AG736" s="177">
        <v>0</v>
      </c>
      <c r="AH736" s="177">
        <v>0</v>
      </c>
      <c r="AI736" s="177">
        <v>0</v>
      </c>
      <c r="AJ736" s="177">
        <f t="shared" si="1650"/>
        <v>70511.710000000006</v>
      </c>
      <c r="AK736" s="177">
        <f t="shared" si="1651"/>
        <v>35255.85</v>
      </c>
      <c r="AL736" s="177">
        <v>0</v>
      </c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9"/>
      <c r="BM736" s="149"/>
      <c r="BN736" s="149"/>
      <c r="BO736" s="149"/>
      <c r="BP736" s="149"/>
      <c r="BQ736" s="149"/>
      <c r="BR736" s="149"/>
      <c r="BS736" s="149"/>
      <c r="BT736" s="149"/>
      <c r="BU736" s="149"/>
      <c r="BV736" s="149"/>
      <c r="BW736" s="149"/>
      <c r="BY736" s="150"/>
      <c r="BZ736" s="151"/>
      <c r="CA736" s="152"/>
      <c r="CB736" s="148"/>
      <c r="CC736" s="153"/>
    </row>
    <row r="737" spans="1:81" s="147" customFormat="1" ht="12" customHeight="1">
      <c r="A737" s="360">
        <v>105</v>
      </c>
      <c r="B737" s="368" t="s">
        <v>612</v>
      </c>
      <c r="C737" s="370"/>
      <c r="D737" s="370"/>
      <c r="E737" s="371"/>
      <c r="F737" s="371"/>
      <c r="G737" s="362">
        <f t="shared" si="1647"/>
        <v>977310.03</v>
      </c>
      <c r="H737" s="356">
        <f t="shared" si="1648"/>
        <v>0</v>
      </c>
      <c r="I737" s="365">
        <v>0</v>
      </c>
      <c r="J737" s="365">
        <v>0</v>
      </c>
      <c r="K737" s="365">
        <v>0</v>
      </c>
      <c r="L737" s="365">
        <v>0</v>
      </c>
      <c r="M737" s="365">
        <v>0</v>
      </c>
      <c r="N737" s="356">
        <v>0</v>
      </c>
      <c r="O737" s="356">
        <v>0</v>
      </c>
      <c r="P737" s="356">
        <v>0</v>
      </c>
      <c r="Q737" s="356">
        <v>0</v>
      </c>
      <c r="R737" s="356">
        <v>0</v>
      </c>
      <c r="S737" s="356">
        <v>0</v>
      </c>
      <c r="T737" s="366">
        <v>0</v>
      </c>
      <c r="U737" s="356">
        <v>0</v>
      </c>
      <c r="V737" s="371" t="s">
        <v>112</v>
      </c>
      <c r="W737" s="177">
        <v>242</v>
      </c>
      <c r="X737" s="356">
        <f t="shared" si="1649"/>
        <v>933331.08</v>
      </c>
      <c r="Y737" s="177">
        <v>0</v>
      </c>
      <c r="Z737" s="177">
        <v>0</v>
      </c>
      <c r="AA737" s="177">
        <v>0</v>
      </c>
      <c r="AB737" s="177">
        <v>0</v>
      </c>
      <c r="AC737" s="177">
        <v>0</v>
      </c>
      <c r="AD737" s="177">
        <v>0</v>
      </c>
      <c r="AE737" s="177">
        <v>0</v>
      </c>
      <c r="AF737" s="177">
        <v>0</v>
      </c>
      <c r="AG737" s="177">
        <v>0</v>
      </c>
      <c r="AH737" s="177">
        <v>0</v>
      </c>
      <c r="AI737" s="177">
        <v>0</v>
      </c>
      <c r="AJ737" s="177">
        <f t="shared" si="1650"/>
        <v>29319.3</v>
      </c>
      <c r="AK737" s="177">
        <f t="shared" si="1651"/>
        <v>14659.65</v>
      </c>
      <c r="AL737" s="177">
        <v>0</v>
      </c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9"/>
      <c r="BM737" s="149"/>
      <c r="BN737" s="149"/>
      <c r="BO737" s="149"/>
      <c r="BP737" s="149"/>
      <c r="BQ737" s="149"/>
      <c r="BR737" s="149"/>
      <c r="BS737" s="149"/>
      <c r="BT737" s="149"/>
      <c r="BU737" s="149"/>
      <c r="BV737" s="149"/>
      <c r="BW737" s="149"/>
      <c r="BY737" s="150"/>
      <c r="BZ737" s="151"/>
      <c r="CA737" s="152"/>
      <c r="CB737" s="148"/>
      <c r="CC737" s="153"/>
    </row>
    <row r="738" spans="1:81" s="147" customFormat="1" ht="12" customHeight="1">
      <c r="A738" s="360">
        <v>106</v>
      </c>
      <c r="B738" s="368" t="s">
        <v>615</v>
      </c>
      <c r="C738" s="370"/>
      <c r="D738" s="370"/>
      <c r="E738" s="371"/>
      <c r="F738" s="371"/>
      <c r="G738" s="362">
        <f t="shared" si="1647"/>
        <v>2192889.87</v>
      </c>
      <c r="H738" s="356">
        <f t="shared" si="1648"/>
        <v>0</v>
      </c>
      <c r="I738" s="365">
        <v>0</v>
      </c>
      <c r="J738" s="365">
        <v>0</v>
      </c>
      <c r="K738" s="365">
        <v>0</v>
      </c>
      <c r="L738" s="365">
        <v>0</v>
      </c>
      <c r="M738" s="365">
        <v>0</v>
      </c>
      <c r="N738" s="356">
        <v>0</v>
      </c>
      <c r="O738" s="356">
        <v>0</v>
      </c>
      <c r="P738" s="356">
        <v>0</v>
      </c>
      <c r="Q738" s="356">
        <v>0</v>
      </c>
      <c r="R738" s="356">
        <v>0</v>
      </c>
      <c r="S738" s="356">
        <v>0</v>
      </c>
      <c r="T738" s="366">
        <v>0</v>
      </c>
      <c r="U738" s="356">
        <v>0</v>
      </c>
      <c r="V738" s="371" t="s">
        <v>112</v>
      </c>
      <c r="W738" s="177">
        <v>543</v>
      </c>
      <c r="X738" s="356">
        <f t="shared" si="1649"/>
        <v>2094209.82</v>
      </c>
      <c r="Y738" s="177">
        <v>0</v>
      </c>
      <c r="Z738" s="177">
        <v>0</v>
      </c>
      <c r="AA738" s="177">
        <v>0</v>
      </c>
      <c r="AB738" s="177">
        <v>0</v>
      </c>
      <c r="AC738" s="177">
        <v>0</v>
      </c>
      <c r="AD738" s="177">
        <v>0</v>
      </c>
      <c r="AE738" s="177">
        <v>0</v>
      </c>
      <c r="AF738" s="177">
        <v>0</v>
      </c>
      <c r="AG738" s="177">
        <v>0</v>
      </c>
      <c r="AH738" s="177">
        <v>0</v>
      </c>
      <c r="AI738" s="177">
        <v>0</v>
      </c>
      <c r="AJ738" s="177">
        <f t="shared" si="1650"/>
        <v>65786.7</v>
      </c>
      <c r="AK738" s="177">
        <f t="shared" si="1651"/>
        <v>32893.35</v>
      </c>
      <c r="AL738" s="177">
        <v>0</v>
      </c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9"/>
      <c r="BM738" s="149"/>
      <c r="BN738" s="149"/>
      <c r="BO738" s="149"/>
      <c r="BP738" s="149"/>
      <c r="BQ738" s="149"/>
      <c r="BR738" s="149"/>
      <c r="BS738" s="149"/>
      <c r="BT738" s="149"/>
      <c r="BU738" s="149"/>
      <c r="BV738" s="149"/>
      <c r="BW738" s="149"/>
      <c r="BY738" s="150"/>
      <c r="BZ738" s="151"/>
      <c r="CA738" s="152"/>
      <c r="CB738" s="148"/>
      <c r="CC738" s="153"/>
    </row>
    <row r="739" spans="1:81" s="147" customFormat="1" ht="12" customHeight="1">
      <c r="A739" s="360">
        <v>107</v>
      </c>
      <c r="B739" s="368" t="s">
        <v>616</v>
      </c>
      <c r="C739" s="370"/>
      <c r="D739" s="370"/>
      <c r="E739" s="371"/>
      <c r="F739" s="371"/>
      <c r="G739" s="362">
        <f t="shared" si="1647"/>
        <v>3057122.7</v>
      </c>
      <c r="H739" s="356">
        <f t="shared" si="1648"/>
        <v>0</v>
      </c>
      <c r="I739" s="365">
        <v>0</v>
      </c>
      <c r="J739" s="365">
        <v>0</v>
      </c>
      <c r="K739" s="365">
        <v>0</v>
      </c>
      <c r="L739" s="365">
        <v>0</v>
      </c>
      <c r="M739" s="365">
        <v>0</v>
      </c>
      <c r="N739" s="356">
        <v>0</v>
      </c>
      <c r="O739" s="356">
        <v>0</v>
      </c>
      <c r="P739" s="356">
        <v>0</v>
      </c>
      <c r="Q739" s="356">
        <v>0</v>
      </c>
      <c r="R739" s="356">
        <v>0</v>
      </c>
      <c r="S739" s="356">
        <v>0</v>
      </c>
      <c r="T739" s="366">
        <v>0</v>
      </c>
      <c r="U739" s="356">
        <v>0</v>
      </c>
      <c r="V739" s="371" t="s">
        <v>112</v>
      </c>
      <c r="W739" s="177">
        <v>757</v>
      </c>
      <c r="X739" s="356">
        <f t="shared" si="1649"/>
        <v>2919552.18</v>
      </c>
      <c r="Y739" s="177">
        <v>0</v>
      </c>
      <c r="Z739" s="177">
        <v>0</v>
      </c>
      <c r="AA739" s="177">
        <v>0</v>
      </c>
      <c r="AB739" s="177">
        <v>0</v>
      </c>
      <c r="AC739" s="177">
        <v>0</v>
      </c>
      <c r="AD739" s="177">
        <v>0</v>
      </c>
      <c r="AE739" s="177">
        <v>0</v>
      </c>
      <c r="AF739" s="177">
        <v>0</v>
      </c>
      <c r="AG739" s="177">
        <v>0</v>
      </c>
      <c r="AH739" s="177">
        <v>0</v>
      </c>
      <c r="AI739" s="177">
        <v>0</v>
      </c>
      <c r="AJ739" s="177">
        <f t="shared" si="1650"/>
        <v>91713.68</v>
      </c>
      <c r="AK739" s="177">
        <f t="shared" si="1651"/>
        <v>45856.84</v>
      </c>
      <c r="AL739" s="177">
        <v>0</v>
      </c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9"/>
      <c r="BM739" s="149"/>
      <c r="BN739" s="149"/>
      <c r="BO739" s="149"/>
      <c r="BP739" s="149"/>
      <c r="BQ739" s="149"/>
      <c r="BR739" s="149"/>
      <c r="BS739" s="149"/>
      <c r="BT739" s="149"/>
      <c r="BU739" s="149"/>
      <c r="BV739" s="149"/>
      <c r="BW739" s="149"/>
      <c r="BY739" s="150"/>
      <c r="BZ739" s="151"/>
      <c r="CA739" s="152"/>
      <c r="CB739" s="148"/>
      <c r="CC739" s="153"/>
    </row>
    <row r="740" spans="1:81" s="147" customFormat="1" ht="12" customHeight="1">
      <c r="A740" s="360">
        <v>108</v>
      </c>
      <c r="B740" s="368" t="s">
        <v>617</v>
      </c>
      <c r="C740" s="370"/>
      <c r="D740" s="370"/>
      <c r="E740" s="371"/>
      <c r="F740" s="371"/>
      <c r="G740" s="362">
        <f t="shared" si="1647"/>
        <v>1833465.93</v>
      </c>
      <c r="H740" s="356">
        <f t="shared" si="1648"/>
        <v>0</v>
      </c>
      <c r="I740" s="365">
        <v>0</v>
      </c>
      <c r="J740" s="365">
        <v>0</v>
      </c>
      <c r="K740" s="365">
        <v>0</v>
      </c>
      <c r="L740" s="365">
        <v>0</v>
      </c>
      <c r="M740" s="365">
        <v>0</v>
      </c>
      <c r="N740" s="356">
        <v>0</v>
      </c>
      <c r="O740" s="356">
        <v>0</v>
      </c>
      <c r="P740" s="356">
        <v>0</v>
      </c>
      <c r="Q740" s="356">
        <v>0</v>
      </c>
      <c r="R740" s="356">
        <v>0</v>
      </c>
      <c r="S740" s="356">
        <v>0</v>
      </c>
      <c r="T740" s="366">
        <v>0</v>
      </c>
      <c r="U740" s="356">
        <v>0</v>
      </c>
      <c r="V740" s="371" t="s">
        <v>112</v>
      </c>
      <c r="W740" s="177">
        <v>454</v>
      </c>
      <c r="X740" s="356">
        <f t="shared" si="1649"/>
        <v>1750959.96</v>
      </c>
      <c r="Y740" s="177">
        <v>0</v>
      </c>
      <c r="Z740" s="177">
        <v>0</v>
      </c>
      <c r="AA740" s="177">
        <v>0</v>
      </c>
      <c r="AB740" s="177">
        <v>0</v>
      </c>
      <c r="AC740" s="177">
        <v>0</v>
      </c>
      <c r="AD740" s="177">
        <v>0</v>
      </c>
      <c r="AE740" s="177">
        <v>0</v>
      </c>
      <c r="AF740" s="177">
        <v>0</v>
      </c>
      <c r="AG740" s="177">
        <v>0</v>
      </c>
      <c r="AH740" s="177">
        <v>0</v>
      </c>
      <c r="AI740" s="177">
        <v>0</v>
      </c>
      <c r="AJ740" s="177">
        <f t="shared" si="1650"/>
        <v>55003.98</v>
      </c>
      <c r="AK740" s="177">
        <f t="shared" si="1651"/>
        <v>27501.99</v>
      </c>
      <c r="AL740" s="177">
        <v>0</v>
      </c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9"/>
      <c r="BM740" s="149"/>
      <c r="BN740" s="149"/>
      <c r="BO740" s="149"/>
      <c r="BP740" s="149"/>
      <c r="BQ740" s="149"/>
      <c r="BR740" s="149"/>
      <c r="BS740" s="149"/>
      <c r="BT740" s="149"/>
      <c r="BU740" s="149"/>
      <c r="BV740" s="149"/>
      <c r="BW740" s="149"/>
      <c r="BY740" s="150"/>
      <c r="BZ740" s="151"/>
      <c r="CA740" s="152"/>
      <c r="CB740" s="148"/>
      <c r="CC740" s="153"/>
    </row>
    <row r="741" spans="1:81" s="147" customFormat="1" ht="12" customHeight="1">
      <c r="A741" s="360">
        <v>109</v>
      </c>
      <c r="B741" s="368" t="s">
        <v>620</v>
      </c>
      <c r="C741" s="370"/>
      <c r="D741" s="370"/>
      <c r="E741" s="371"/>
      <c r="F741" s="371"/>
      <c r="G741" s="362">
        <f t="shared" si="1647"/>
        <v>4510972.34</v>
      </c>
      <c r="H741" s="356">
        <f t="shared" si="1648"/>
        <v>0</v>
      </c>
      <c r="I741" s="365">
        <v>0</v>
      </c>
      <c r="J741" s="365">
        <v>0</v>
      </c>
      <c r="K741" s="365">
        <v>0</v>
      </c>
      <c r="L741" s="365">
        <v>0</v>
      </c>
      <c r="M741" s="365">
        <v>0</v>
      </c>
      <c r="N741" s="356">
        <v>0</v>
      </c>
      <c r="O741" s="356">
        <v>0</v>
      </c>
      <c r="P741" s="356">
        <v>0</v>
      </c>
      <c r="Q741" s="356">
        <v>0</v>
      </c>
      <c r="R741" s="356">
        <v>0</v>
      </c>
      <c r="S741" s="356">
        <v>0</v>
      </c>
      <c r="T741" s="366">
        <v>0</v>
      </c>
      <c r="U741" s="356">
        <v>0</v>
      </c>
      <c r="V741" s="371" t="s">
        <v>112</v>
      </c>
      <c r="W741" s="177">
        <v>1117</v>
      </c>
      <c r="X741" s="356">
        <f t="shared" si="1649"/>
        <v>4307978.58</v>
      </c>
      <c r="Y741" s="177">
        <v>0</v>
      </c>
      <c r="Z741" s="177">
        <v>0</v>
      </c>
      <c r="AA741" s="177">
        <v>0</v>
      </c>
      <c r="AB741" s="177">
        <v>0</v>
      </c>
      <c r="AC741" s="177">
        <v>0</v>
      </c>
      <c r="AD741" s="177">
        <v>0</v>
      </c>
      <c r="AE741" s="177">
        <v>0</v>
      </c>
      <c r="AF741" s="177">
        <v>0</v>
      </c>
      <c r="AG741" s="177">
        <v>0</v>
      </c>
      <c r="AH741" s="177">
        <v>0</v>
      </c>
      <c r="AI741" s="177">
        <v>0</v>
      </c>
      <c r="AJ741" s="177">
        <f t="shared" si="1650"/>
        <v>135329.17000000001</v>
      </c>
      <c r="AK741" s="177">
        <f t="shared" si="1651"/>
        <v>67664.59</v>
      </c>
      <c r="AL741" s="177">
        <v>0</v>
      </c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9"/>
      <c r="BM741" s="149"/>
      <c r="BN741" s="149"/>
      <c r="BO741" s="149"/>
      <c r="BP741" s="149"/>
      <c r="BQ741" s="149"/>
      <c r="BR741" s="149"/>
      <c r="BS741" s="149"/>
      <c r="BT741" s="149"/>
      <c r="BU741" s="149"/>
      <c r="BV741" s="149"/>
      <c r="BW741" s="149"/>
      <c r="BY741" s="150"/>
      <c r="BZ741" s="151"/>
      <c r="CA741" s="152"/>
      <c r="CB741" s="148"/>
      <c r="CC741" s="153"/>
    </row>
    <row r="742" spans="1:81" s="147" customFormat="1" ht="12" customHeight="1">
      <c r="A742" s="360">
        <v>110</v>
      </c>
      <c r="B742" s="368" t="s">
        <v>621</v>
      </c>
      <c r="C742" s="370"/>
      <c r="D742" s="370"/>
      <c r="E742" s="371"/>
      <c r="F742" s="371"/>
      <c r="G742" s="362">
        <f t="shared" si="1647"/>
        <v>1575811.46</v>
      </c>
      <c r="H742" s="356">
        <f t="shared" si="1648"/>
        <v>0</v>
      </c>
      <c r="I742" s="365">
        <v>0</v>
      </c>
      <c r="J742" s="365">
        <v>0</v>
      </c>
      <c r="K742" s="365">
        <v>0</v>
      </c>
      <c r="L742" s="365">
        <v>0</v>
      </c>
      <c r="M742" s="365">
        <v>0</v>
      </c>
      <c r="N742" s="356">
        <v>0</v>
      </c>
      <c r="O742" s="356">
        <v>0</v>
      </c>
      <c r="P742" s="356">
        <v>0</v>
      </c>
      <c r="Q742" s="356">
        <v>0</v>
      </c>
      <c r="R742" s="356">
        <v>0</v>
      </c>
      <c r="S742" s="356">
        <v>0</v>
      </c>
      <c r="T742" s="366">
        <v>0</v>
      </c>
      <c r="U742" s="356">
        <v>0</v>
      </c>
      <c r="V742" s="371" t="s">
        <v>112</v>
      </c>
      <c r="W742" s="177">
        <v>390.2</v>
      </c>
      <c r="X742" s="356">
        <f t="shared" si="1649"/>
        <v>1504899.95</v>
      </c>
      <c r="Y742" s="177">
        <v>0</v>
      </c>
      <c r="Z742" s="177">
        <v>0</v>
      </c>
      <c r="AA742" s="177">
        <v>0</v>
      </c>
      <c r="AB742" s="177">
        <v>0</v>
      </c>
      <c r="AC742" s="177">
        <v>0</v>
      </c>
      <c r="AD742" s="177">
        <v>0</v>
      </c>
      <c r="AE742" s="177">
        <v>0</v>
      </c>
      <c r="AF742" s="177">
        <v>0</v>
      </c>
      <c r="AG742" s="177">
        <v>0</v>
      </c>
      <c r="AH742" s="177">
        <v>0</v>
      </c>
      <c r="AI742" s="177">
        <v>0</v>
      </c>
      <c r="AJ742" s="177">
        <f t="shared" si="1650"/>
        <v>47274.34</v>
      </c>
      <c r="AK742" s="177">
        <f t="shared" si="1651"/>
        <v>23637.17</v>
      </c>
      <c r="AL742" s="177">
        <v>0</v>
      </c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9"/>
      <c r="BM742" s="149"/>
      <c r="BN742" s="149"/>
      <c r="BO742" s="149"/>
      <c r="BP742" s="149"/>
      <c r="BQ742" s="149"/>
      <c r="BR742" s="149"/>
      <c r="BS742" s="149"/>
      <c r="BT742" s="149"/>
      <c r="BU742" s="149"/>
      <c r="BV742" s="149"/>
      <c r="BW742" s="149"/>
      <c r="BY742" s="150"/>
      <c r="BZ742" s="151"/>
      <c r="CA742" s="152"/>
      <c r="CB742" s="148"/>
      <c r="CC742" s="153"/>
    </row>
    <row r="743" spans="1:81" s="147" customFormat="1" ht="12" customHeight="1">
      <c r="A743" s="360">
        <v>111</v>
      </c>
      <c r="B743" s="368" t="s">
        <v>622</v>
      </c>
      <c r="C743" s="370"/>
      <c r="D743" s="370"/>
      <c r="E743" s="371"/>
      <c r="F743" s="371"/>
      <c r="G743" s="362">
        <f t="shared" si="1647"/>
        <v>4452591.45</v>
      </c>
      <c r="H743" s="356">
        <f t="shared" si="1648"/>
        <v>0</v>
      </c>
      <c r="I743" s="365">
        <v>0</v>
      </c>
      <c r="J743" s="365">
        <v>0</v>
      </c>
      <c r="K743" s="365">
        <v>0</v>
      </c>
      <c r="L743" s="365">
        <v>0</v>
      </c>
      <c r="M743" s="365">
        <v>0</v>
      </c>
      <c r="N743" s="356">
        <v>0</v>
      </c>
      <c r="O743" s="356">
        <v>0</v>
      </c>
      <c r="P743" s="356">
        <v>0</v>
      </c>
      <c r="Q743" s="356">
        <v>0</v>
      </c>
      <c r="R743" s="356">
        <v>0</v>
      </c>
      <c r="S743" s="356">
        <v>0</v>
      </c>
      <c r="T743" s="366">
        <v>0</v>
      </c>
      <c r="U743" s="356">
        <v>0</v>
      </c>
      <c r="V743" s="371" t="s">
        <v>111</v>
      </c>
      <c r="W743" s="177">
        <v>1094</v>
      </c>
      <c r="X743" s="356">
        <f t="shared" si="1649"/>
        <v>4252224.84</v>
      </c>
      <c r="Y743" s="177">
        <v>0</v>
      </c>
      <c r="Z743" s="177">
        <v>0</v>
      </c>
      <c r="AA743" s="177">
        <v>0</v>
      </c>
      <c r="AB743" s="177">
        <v>0</v>
      </c>
      <c r="AC743" s="177">
        <v>0</v>
      </c>
      <c r="AD743" s="177">
        <v>0</v>
      </c>
      <c r="AE743" s="177">
        <v>0</v>
      </c>
      <c r="AF743" s="177">
        <v>0</v>
      </c>
      <c r="AG743" s="177">
        <v>0</v>
      </c>
      <c r="AH743" s="177">
        <v>0</v>
      </c>
      <c r="AI743" s="177">
        <v>0</v>
      </c>
      <c r="AJ743" s="177">
        <f t="shared" si="1650"/>
        <v>133577.74</v>
      </c>
      <c r="AK743" s="177">
        <f t="shared" si="1651"/>
        <v>66788.87</v>
      </c>
      <c r="AL743" s="177">
        <v>0</v>
      </c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9"/>
      <c r="BM743" s="149"/>
      <c r="BN743" s="149"/>
      <c r="BO743" s="149"/>
      <c r="BP743" s="149"/>
      <c r="BQ743" s="149"/>
      <c r="BR743" s="149"/>
      <c r="BS743" s="149"/>
      <c r="BT743" s="149"/>
      <c r="BU743" s="149"/>
      <c r="BV743" s="149"/>
      <c r="BW743" s="149"/>
      <c r="BY743" s="150"/>
      <c r="BZ743" s="151"/>
      <c r="CA743" s="152"/>
      <c r="CB743" s="148"/>
      <c r="CC743" s="153"/>
    </row>
    <row r="744" spans="1:81" s="147" customFormat="1" ht="12" customHeight="1">
      <c r="A744" s="360">
        <v>112</v>
      </c>
      <c r="B744" s="368" t="s">
        <v>623</v>
      </c>
      <c r="C744" s="370"/>
      <c r="D744" s="370"/>
      <c r="E744" s="371"/>
      <c r="F744" s="371"/>
      <c r="G744" s="362">
        <f t="shared" si="1647"/>
        <v>2927891.62</v>
      </c>
      <c r="H744" s="356">
        <f t="shared" si="1648"/>
        <v>0</v>
      </c>
      <c r="I744" s="365">
        <v>0</v>
      </c>
      <c r="J744" s="365">
        <v>0</v>
      </c>
      <c r="K744" s="365">
        <v>0</v>
      </c>
      <c r="L744" s="365">
        <v>0</v>
      </c>
      <c r="M744" s="365">
        <v>0</v>
      </c>
      <c r="N744" s="356">
        <v>0</v>
      </c>
      <c r="O744" s="356">
        <v>0</v>
      </c>
      <c r="P744" s="356">
        <v>0</v>
      </c>
      <c r="Q744" s="356">
        <v>0</v>
      </c>
      <c r="R744" s="356">
        <v>0</v>
      </c>
      <c r="S744" s="356">
        <v>0</v>
      </c>
      <c r="T744" s="366">
        <v>0</v>
      </c>
      <c r="U744" s="356">
        <v>0</v>
      </c>
      <c r="V744" s="371" t="s">
        <v>112</v>
      </c>
      <c r="W744" s="177">
        <v>725</v>
      </c>
      <c r="X744" s="356">
        <f t="shared" si="1649"/>
        <v>2796136.5</v>
      </c>
      <c r="Y744" s="177">
        <v>0</v>
      </c>
      <c r="Z744" s="177">
        <v>0</v>
      </c>
      <c r="AA744" s="177">
        <v>0</v>
      </c>
      <c r="AB744" s="177">
        <v>0</v>
      </c>
      <c r="AC744" s="177">
        <v>0</v>
      </c>
      <c r="AD744" s="177">
        <v>0</v>
      </c>
      <c r="AE744" s="177">
        <v>0</v>
      </c>
      <c r="AF744" s="177">
        <v>0</v>
      </c>
      <c r="AG744" s="177">
        <v>0</v>
      </c>
      <c r="AH744" s="177">
        <v>0</v>
      </c>
      <c r="AI744" s="177">
        <v>0</v>
      </c>
      <c r="AJ744" s="177">
        <f t="shared" si="1650"/>
        <v>87836.75</v>
      </c>
      <c r="AK744" s="177">
        <f t="shared" si="1651"/>
        <v>43918.37</v>
      </c>
      <c r="AL744" s="177">
        <v>0</v>
      </c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9"/>
      <c r="BM744" s="149"/>
      <c r="BN744" s="149"/>
      <c r="BO744" s="149"/>
      <c r="BP744" s="149"/>
      <c r="BQ744" s="149"/>
      <c r="BR744" s="149"/>
      <c r="BS744" s="149"/>
      <c r="BT744" s="149"/>
      <c r="BU744" s="149"/>
      <c r="BV744" s="149"/>
      <c r="BW744" s="149"/>
      <c r="BY744" s="150"/>
      <c r="BZ744" s="151"/>
      <c r="CA744" s="152"/>
      <c r="CB744" s="148"/>
      <c r="CC744" s="153"/>
    </row>
    <row r="745" spans="1:81" s="147" customFormat="1" ht="12" customHeight="1">
      <c r="A745" s="360">
        <v>113</v>
      </c>
      <c r="B745" s="368" t="s">
        <v>625</v>
      </c>
      <c r="C745" s="370"/>
      <c r="D745" s="370"/>
      <c r="E745" s="371"/>
      <c r="F745" s="371"/>
      <c r="G745" s="362">
        <f t="shared" si="1647"/>
        <v>1566926.82</v>
      </c>
      <c r="H745" s="356">
        <f t="shared" si="1648"/>
        <v>0</v>
      </c>
      <c r="I745" s="365">
        <v>0</v>
      </c>
      <c r="J745" s="365">
        <v>0</v>
      </c>
      <c r="K745" s="365">
        <v>0</v>
      </c>
      <c r="L745" s="365">
        <v>0</v>
      </c>
      <c r="M745" s="365">
        <v>0</v>
      </c>
      <c r="N745" s="356">
        <v>0</v>
      </c>
      <c r="O745" s="356">
        <v>0</v>
      </c>
      <c r="P745" s="356">
        <v>0</v>
      </c>
      <c r="Q745" s="356">
        <v>0</v>
      </c>
      <c r="R745" s="356">
        <v>0</v>
      </c>
      <c r="S745" s="356">
        <v>0</v>
      </c>
      <c r="T745" s="366">
        <v>0</v>
      </c>
      <c r="U745" s="356">
        <v>0</v>
      </c>
      <c r="V745" s="371" t="s">
        <v>112</v>
      </c>
      <c r="W745" s="177">
        <v>388</v>
      </c>
      <c r="X745" s="356">
        <f t="shared" si="1649"/>
        <v>1496415.12</v>
      </c>
      <c r="Y745" s="177">
        <v>0</v>
      </c>
      <c r="Z745" s="177">
        <v>0</v>
      </c>
      <c r="AA745" s="177">
        <v>0</v>
      </c>
      <c r="AB745" s="177">
        <v>0</v>
      </c>
      <c r="AC745" s="177">
        <v>0</v>
      </c>
      <c r="AD745" s="177">
        <v>0</v>
      </c>
      <c r="AE745" s="177">
        <v>0</v>
      </c>
      <c r="AF745" s="177">
        <v>0</v>
      </c>
      <c r="AG745" s="177">
        <v>0</v>
      </c>
      <c r="AH745" s="177">
        <v>0</v>
      </c>
      <c r="AI745" s="177">
        <v>0</v>
      </c>
      <c r="AJ745" s="177">
        <f t="shared" si="1650"/>
        <v>47007.8</v>
      </c>
      <c r="AK745" s="177">
        <f t="shared" si="1651"/>
        <v>23503.9</v>
      </c>
      <c r="AL745" s="177">
        <v>0</v>
      </c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9"/>
      <c r="BM745" s="149"/>
      <c r="BN745" s="149"/>
      <c r="BO745" s="149"/>
      <c r="BP745" s="149"/>
      <c r="BQ745" s="149"/>
      <c r="BR745" s="149"/>
      <c r="BS745" s="149"/>
      <c r="BT745" s="149"/>
      <c r="BU745" s="149"/>
      <c r="BV745" s="149"/>
      <c r="BW745" s="149"/>
      <c r="BY745" s="150"/>
      <c r="BZ745" s="151"/>
      <c r="CA745" s="152"/>
      <c r="CB745" s="148"/>
      <c r="CC745" s="153"/>
    </row>
    <row r="746" spans="1:81" s="147" customFormat="1" ht="12" customHeight="1">
      <c r="A746" s="360">
        <v>114</v>
      </c>
      <c r="B746" s="368" t="s">
        <v>624</v>
      </c>
      <c r="C746" s="370"/>
      <c r="D746" s="370"/>
      <c r="E746" s="371"/>
      <c r="F746" s="371"/>
      <c r="G746" s="362">
        <f t="shared" si="1647"/>
        <v>1532599.82</v>
      </c>
      <c r="H746" s="356">
        <f t="shared" si="1648"/>
        <v>0</v>
      </c>
      <c r="I746" s="365">
        <v>0</v>
      </c>
      <c r="J746" s="365">
        <v>0</v>
      </c>
      <c r="K746" s="365">
        <v>0</v>
      </c>
      <c r="L746" s="365">
        <v>0</v>
      </c>
      <c r="M746" s="365">
        <v>0</v>
      </c>
      <c r="N746" s="356">
        <v>0</v>
      </c>
      <c r="O746" s="356">
        <v>0</v>
      </c>
      <c r="P746" s="356">
        <v>0</v>
      </c>
      <c r="Q746" s="356">
        <v>0</v>
      </c>
      <c r="R746" s="356">
        <v>0</v>
      </c>
      <c r="S746" s="356">
        <v>0</v>
      </c>
      <c r="T746" s="366">
        <v>0</v>
      </c>
      <c r="U746" s="356">
        <v>0</v>
      </c>
      <c r="V746" s="371" t="s">
        <v>112</v>
      </c>
      <c r="W746" s="177">
        <v>379.5</v>
      </c>
      <c r="X746" s="356">
        <f t="shared" si="1649"/>
        <v>1463632.83</v>
      </c>
      <c r="Y746" s="177">
        <v>0</v>
      </c>
      <c r="Z746" s="177">
        <v>0</v>
      </c>
      <c r="AA746" s="177">
        <v>0</v>
      </c>
      <c r="AB746" s="177">
        <v>0</v>
      </c>
      <c r="AC746" s="177">
        <v>0</v>
      </c>
      <c r="AD746" s="177">
        <v>0</v>
      </c>
      <c r="AE746" s="177">
        <v>0</v>
      </c>
      <c r="AF746" s="177">
        <v>0</v>
      </c>
      <c r="AG746" s="177">
        <v>0</v>
      </c>
      <c r="AH746" s="177">
        <v>0</v>
      </c>
      <c r="AI746" s="177">
        <v>0</v>
      </c>
      <c r="AJ746" s="177">
        <f t="shared" si="1650"/>
        <v>45977.99</v>
      </c>
      <c r="AK746" s="177">
        <f t="shared" si="1651"/>
        <v>22989</v>
      </c>
      <c r="AL746" s="177">
        <v>0</v>
      </c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9"/>
      <c r="BM746" s="149"/>
      <c r="BN746" s="149"/>
      <c r="BO746" s="149"/>
      <c r="BP746" s="149"/>
      <c r="BQ746" s="149"/>
      <c r="BR746" s="149"/>
      <c r="BS746" s="149"/>
      <c r="BT746" s="149"/>
      <c r="BU746" s="149"/>
      <c r="BV746" s="149"/>
      <c r="BW746" s="149"/>
      <c r="BY746" s="150"/>
      <c r="BZ746" s="151"/>
      <c r="CA746" s="152"/>
      <c r="CB746" s="148"/>
      <c r="CC746" s="153"/>
    </row>
    <row r="747" spans="1:81" s="147" customFormat="1" ht="12" customHeight="1">
      <c r="A747" s="360">
        <v>115</v>
      </c>
      <c r="B747" s="368" t="s">
        <v>626</v>
      </c>
      <c r="C747" s="370"/>
      <c r="D747" s="370"/>
      <c r="E747" s="371"/>
      <c r="F747" s="371"/>
      <c r="G747" s="362">
        <f t="shared" si="1647"/>
        <v>1627503.9</v>
      </c>
      <c r="H747" s="356">
        <f t="shared" si="1648"/>
        <v>0</v>
      </c>
      <c r="I747" s="365">
        <v>0</v>
      </c>
      <c r="J747" s="365">
        <v>0</v>
      </c>
      <c r="K747" s="365">
        <v>0</v>
      </c>
      <c r="L747" s="365">
        <v>0</v>
      </c>
      <c r="M747" s="365">
        <v>0</v>
      </c>
      <c r="N747" s="356">
        <v>0</v>
      </c>
      <c r="O747" s="356">
        <v>0</v>
      </c>
      <c r="P747" s="356">
        <v>0</v>
      </c>
      <c r="Q747" s="356">
        <v>0</v>
      </c>
      <c r="R747" s="356">
        <v>0</v>
      </c>
      <c r="S747" s="356">
        <v>0</v>
      </c>
      <c r="T747" s="366">
        <v>0</v>
      </c>
      <c r="U747" s="356">
        <v>0</v>
      </c>
      <c r="V747" s="371" t="s">
        <v>112</v>
      </c>
      <c r="W747" s="177">
        <v>403</v>
      </c>
      <c r="X747" s="356">
        <f t="shared" si="1649"/>
        <v>1554266.22</v>
      </c>
      <c r="Y747" s="177">
        <v>0</v>
      </c>
      <c r="Z747" s="177">
        <v>0</v>
      </c>
      <c r="AA747" s="177">
        <v>0</v>
      </c>
      <c r="AB747" s="177">
        <v>0</v>
      </c>
      <c r="AC747" s="177">
        <v>0</v>
      </c>
      <c r="AD747" s="177">
        <v>0</v>
      </c>
      <c r="AE747" s="177">
        <v>0</v>
      </c>
      <c r="AF747" s="177">
        <v>0</v>
      </c>
      <c r="AG747" s="177">
        <v>0</v>
      </c>
      <c r="AH747" s="177">
        <v>0</v>
      </c>
      <c r="AI747" s="177">
        <v>0</v>
      </c>
      <c r="AJ747" s="177">
        <f t="shared" si="1650"/>
        <v>48825.120000000003</v>
      </c>
      <c r="AK747" s="177">
        <f t="shared" si="1651"/>
        <v>24412.560000000001</v>
      </c>
      <c r="AL747" s="177">
        <v>0</v>
      </c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9"/>
      <c r="BM747" s="149"/>
      <c r="BN747" s="149"/>
      <c r="BO747" s="149"/>
      <c r="BP747" s="149"/>
      <c r="BQ747" s="149"/>
      <c r="BR747" s="149"/>
      <c r="BS747" s="149"/>
      <c r="BT747" s="149"/>
      <c r="BU747" s="149"/>
      <c r="BV747" s="149"/>
      <c r="BW747" s="149"/>
      <c r="BY747" s="150"/>
      <c r="BZ747" s="151"/>
      <c r="CA747" s="152"/>
      <c r="CB747" s="148"/>
      <c r="CC747" s="153"/>
    </row>
    <row r="748" spans="1:81" s="147" customFormat="1" ht="12" customHeight="1">
      <c r="A748" s="360">
        <v>116</v>
      </c>
      <c r="B748" s="368" t="s">
        <v>627</v>
      </c>
      <c r="C748" s="370"/>
      <c r="D748" s="370"/>
      <c r="E748" s="371"/>
      <c r="F748" s="371"/>
      <c r="G748" s="362">
        <f t="shared" si="1647"/>
        <v>1768850.39</v>
      </c>
      <c r="H748" s="356">
        <f t="shared" si="1648"/>
        <v>0</v>
      </c>
      <c r="I748" s="365">
        <v>0</v>
      </c>
      <c r="J748" s="365">
        <v>0</v>
      </c>
      <c r="K748" s="365">
        <v>0</v>
      </c>
      <c r="L748" s="365">
        <v>0</v>
      </c>
      <c r="M748" s="365">
        <v>0</v>
      </c>
      <c r="N748" s="356">
        <v>0</v>
      </c>
      <c r="O748" s="356">
        <v>0</v>
      </c>
      <c r="P748" s="356">
        <v>0</v>
      </c>
      <c r="Q748" s="356">
        <v>0</v>
      </c>
      <c r="R748" s="356">
        <v>0</v>
      </c>
      <c r="S748" s="356">
        <v>0</v>
      </c>
      <c r="T748" s="366">
        <v>0</v>
      </c>
      <c r="U748" s="356">
        <v>0</v>
      </c>
      <c r="V748" s="371" t="s">
        <v>112</v>
      </c>
      <c r="W748" s="177">
        <v>438</v>
      </c>
      <c r="X748" s="356">
        <f t="shared" si="1649"/>
        <v>1689252.12</v>
      </c>
      <c r="Y748" s="177">
        <v>0</v>
      </c>
      <c r="Z748" s="177">
        <v>0</v>
      </c>
      <c r="AA748" s="177">
        <v>0</v>
      </c>
      <c r="AB748" s="177">
        <v>0</v>
      </c>
      <c r="AC748" s="177">
        <v>0</v>
      </c>
      <c r="AD748" s="177">
        <v>0</v>
      </c>
      <c r="AE748" s="177">
        <v>0</v>
      </c>
      <c r="AF748" s="177">
        <v>0</v>
      </c>
      <c r="AG748" s="177">
        <v>0</v>
      </c>
      <c r="AH748" s="177">
        <v>0</v>
      </c>
      <c r="AI748" s="177">
        <v>0</v>
      </c>
      <c r="AJ748" s="177">
        <f t="shared" si="1650"/>
        <v>53065.51</v>
      </c>
      <c r="AK748" s="177">
        <f t="shared" si="1651"/>
        <v>26532.76</v>
      </c>
      <c r="AL748" s="177">
        <v>0</v>
      </c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9"/>
      <c r="BM748" s="149"/>
      <c r="BN748" s="149"/>
      <c r="BO748" s="149"/>
      <c r="BP748" s="149"/>
      <c r="BQ748" s="149"/>
      <c r="BR748" s="149"/>
      <c r="BS748" s="149"/>
      <c r="BT748" s="149"/>
      <c r="BU748" s="149"/>
      <c r="BV748" s="149"/>
      <c r="BW748" s="149"/>
      <c r="BY748" s="150"/>
      <c r="BZ748" s="151"/>
      <c r="CA748" s="152"/>
      <c r="CB748" s="148"/>
      <c r="CC748" s="153"/>
    </row>
    <row r="749" spans="1:81" s="147" customFormat="1" ht="12" customHeight="1">
      <c r="A749" s="360">
        <v>117</v>
      </c>
      <c r="B749" s="368" t="s">
        <v>634</v>
      </c>
      <c r="C749" s="370"/>
      <c r="D749" s="370"/>
      <c r="E749" s="371"/>
      <c r="F749" s="371"/>
      <c r="G749" s="362">
        <f t="shared" si="1647"/>
        <v>4691895.8499999996</v>
      </c>
      <c r="H749" s="356">
        <f t="shared" si="1648"/>
        <v>0</v>
      </c>
      <c r="I749" s="365">
        <v>0</v>
      </c>
      <c r="J749" s="365">
        <v>0</v>
      </c>
      <c r="K749" s="365">
        <v>0</v>
      </c>
      <c r="L749" s="365">
        <v>0</v>
      </c>
      <c r="M749" s="365">
        <v>0</v>
      </c>
      <c r="N749" s="356">
        <v>0</v>
      </c>
      <c r="O749" s="356">
        <v>0</v>
      </c>
      <c r="P749" s="356">
        <v>0</v>
      </c>
      <c r="Q749" s="356">
        <v>0</v>
      </c>
      <c r="R749" s="356">
        <v>0</v>
      </c>
      <c r="S749" s="356">
        <v>0</v>
      </c>
      <c r="T749" s="366">
        <v>0</v>
      </c>
      <c r="U749" s="356">
        <v>0</v>
      </c>
      <c r="V749" s="371" t="s">
        <v>112</v>
      </c>
      <c r="W749" s="177">
        <v>1161.8</v>
      </c>
      <c r="X749" s="356">
        <f t="shared" si="1649"/>
        <v>4480760.53</v>
      </c>
      <c r="Y749" s="177">
        <v>0</v>
      </c>
      <c r="Z749" s="177">
        <v>0</v>
      </c>
      <c r="AA749" s="177">
        <v>0</v>
      </c>
      <c r="AB749" s="177">
        <v>0</v>
      </c>
      <c r="AC749" s="177">
        <v>0</v>
      </c>
      <c r="AD749" s="177">
        <v>0</v>
      </c>
      <c r="AE749" s="177">
        <v>0</v>
      </c>
      <c r="AF749" s="177">
        <v>0</v>
      </c>
      <c r="AG749" s="177">
        <v>0</v>
      </c>
      <c r="AH749" s="177">
        <v>0</v>
      </c>
      <c r="AI749" s="177">
        <v>0</v>
      </c>
      <c r="AJ749" s="177">
        <f t="shared" si="1650"/>
        <v>140756.88</v>
      </c>
      <c r="AK749" s="177">
        <f t="shared" si="1651"/>
        <v>70378.44</v>
      </c>
      <c r="AL749" s="177">
        <v>0</v>
      </c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9"/>
      <c r="BM749" s="149"/>
      <c r="BN749" s="149"/>
      <c r="BO749" s="149"/>
      <c r="BP749" s="149"/>
      <c r="BQ749" s="149"/>
      <c r="BR749" s="149"/>
      <c r="BS749" s="149"/>
      <c r="BT749" s="149"/>
      <c r="BU749" s="149"/>
      <c r="BV749" s="149"/>
      <c r="BW749" s="149"/>
      <c r="BY749" s="150"/>
      <c r="BZ749" s="151"/>
      <c r="CA749" s="152"/>
      <c r="CB749" s="148"/>
      <c r="CC749" s="153"/>
    </row>
    <row r="750" spans="1:81" s="147" customFormat="1" ht="12" customHeight="1">
      <c r="A750" s="360">
        <v>118</v>
      </c>
      <c r="B750" s="368" t="s">
        <v>635</v>
      </c>
      <c r="C750" s="370"/>
      <c r="D750" s="370"/>
      <c r="E750" s="371"/>
      <c r="F750" s="371"/>
      <c r="G750" s="362">
        <f t="shared" si="1647"/>
        <v>4260587.12</v>
      </c>
      <c r="H750" s="356">
        <f t="shared" si="1648"/>
        <v>0</v>
      </c>
      <c r="I750" s="365">
        <v>0</v>
      </c>
      <c r="J750" s="365">
        <v>0</v>
      </c>
      <c r="K750" s="365">
        <v>0</v>
      </c>
      <c r="L750" s="365">
        <v>0</v>
      </c>
      <c r="M750" s="365">
        <v>0</v>
      </c>
      <c r="N750" s="356">
        <v>0</v>
      </c>
      <c r="O750" s="356">
        <v>0</v>
      </c>
      <c r="P750" s="356">
        <v>0</v>
      </c>
      <c r="Q750" s="356">
        <v>0</v>
      </c>
      <c r="R750" s="356">
        <v>0</v>
      </c>
      <c r="S750" s="356">
        <v>0</v>
      </c>
      <c r="T750" s="366">
        <v>0</v>
      </c>
      <c r="U750" s="356">
        <v>0</v>
      </c>
      <c r="V750" s="371" t="s">
        <v>112</v>
      </c>
      <c r="W750" s="177">
        <v>1055</v>
      </c>
      <c r="X750" s="356">
        <f t="shared" si="1649"/>
        <v>4068860.7</v>
      </c>
      <c r="Y750" s="177">
        <v>0</v>
      </c>
      <c r="Z750" s="177">
        <v>0</v>
      </c>
      <c r="AA750" s="177">
        <v>0</v>
      </c>
      <c r="AB750" s="177">
        <v>0</v>
      </c>
      <c r="AC750" s="177">
        <v>0</v>
      </c>
      <c r="AD750" s="177">
        <v>0</v>
      </c>
      <c r="AE750" s="177">
        <v>0</v>
      </c>
      <c r="AF750" s="177">
        <v>0</v>
      </c>
      <c r="AG750" s="177">
        <v>0</v>
      </c>
      <c r="AH750" s="177">
        <v>0</v>
      </c>
      <c r="AI750" s="177">
        <v>0</v>
      </c>
      <c r="AJ750" s="177">
        <f t="shared" si="1650"/>
        <v>127817.61</v>
      </c>
      <c r="AK750" s="177">
        <f t="shared" si="1651"/>
        <v>63908.81</v>
      </c>
      <c r="AL750" s="177">
        <v>0</v>
      </c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9"/>
      <c r="BM750" s="149"/>
      <c r="BN750" s="149"/>
      <c r="BO750" s="149"/>
      <c r="BP750" s="149"/>
      <c r="BQ750" s="149"/>
      <c r="BR750" s="149"/>
      <c r="BS750" s="149"/>
      <c r="BT750" s="149"/>
      <c r="BU750" s="149"/>
      <c r="BV750" s="149"/>
      <c r="BW750" s="149"/>
      <c r="BY750" s="150"/>
      <c r="BZ750" s="151"/>
      <c r="CA750" s="152"/>
      <c r="CB750" s="148"/>
      <c r="CC750" s="153"/>
    </row>
    <row r="751" spans="1:81" s="147" customFormat="1" ht="12" customHeight="1">
      <c r="A751" s="360">
        <v>119</v>
      </c>
      <c r="B751" s="368" t="s">
        <v>636</v>
      </c>
      <c r="C751" s="370"/>
      <c r="D751" s="370"/>
      <c r="E751" s="371"/>
      <c r="F751" s="371"/>
      <c r="G751" s="362">
        <f t="shared" si="1647"/>
        <v>4846165.4400000004</v>
      </c>
      <c r="H751" s="356">
        <f t="shared" si="1648"/>
        <v>0</v>
      </c>
      <c r="I751" s="365">
        <v>0</v>
      </c>
      <c r="J751" s="365">
        <v>0</v>
      </c>
      <c r="K751" s="365">
        <v>0</v>
      </c>
      <c r="L751" s="365">
        <v>0</v>
      </c>
      <c r="M751" s="365">
        <v>0</v>
      </c>
      <c r="N751" s="356">
        <v>0</v>
      </c>
      <c r="O751" s="356">
        <v>0</v>
      </c>
      <c r="P751" s="356">
        <v>0</v>
      </c>
      <c r="Q751" s="356">
        <v>0</v>
      </c>
      <c r="R751" s="356">
        <v>0</v>
      </c>
      <c r="S751" s="356">
        <v>0</v>
      </c>
      <c r="T751" s="366">
        <v>0</v>
      </c>
      <c r="U751" s="356">
        <v>0</v>
      </c>
      <c r="V751" s="371" t="s">
        <v>112</v>
      </c>
      <c r="W751" s="177">
        <v>1200</v>
      </c>
      <c r="X751" s="356">
        <f t="shared" si="1649"/>
        <v>4628088</v>
      </c>
      <c r="Y751" s="177">
        <v>0</v>
      </c>
      <c r="Z751" s="177">
        <v>0</v>
      </c>
      <c r="AA751" s="177">
        <v>0</v>
      </c>
      <c r="AB751" s="177">
        <v>0</v>
      </c>
      <c r="AC751" s="177">
        <v>0</v>
      </c>
      <c r="AD751" s="177">
        <v>0</v>
      </c>
      <c r="AE751" s="177">
        <v>0</v>
      </c>
      <c r="AF751" s="177">
        <v>0</v>
      </c>
      <c r="AG751" s="177">
        <v>0</v>
      </c>
      <c r="AH751" s="177">
        <v>0</v>
      </c>
      <c r="AI751" s="177">
        <v>0</v>
      </c>
      <c r="AJ751" s="177">
        <f t="shared" si="1650"/>
        <v>145384.95999999999</v>
      </c>
      <c r="AK751" s="177">
        <f t="shared" si="1651"/>
        <v>72692.479999999996</v>
      </c>
      <c r="AL751" s="177">
        <v>0</v>
      </c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9"/>
      <c r="BM751" s="149"/>
      <c r="BN751" s="149"/>
      <c r="BO751" s="149"/>
      <c r="BP751" s="149"/>
      <c r="BQ751" s="149"/>
      <c r="BR751" s="149"/>
      <c r="BS751" s="149"/>
      <c r="BT751" s="149"/>
      <c r="BU751" s="149"/>
      <c r="BV751" s="149"/>
      <c r="BW751" s="149"/>
      <c r="BY751" s="150"/>
      <c r="BZ751" s="151"/>
      <c r="CA751" s="152"/>
      <c r="CB751" s="148"/>
      <c r="CC751" s="153"/>
    </row>
    <row r="752" spans="1:81" s="147" customFormat="1" ht="12" customHeight="1">
      <c r="A752" s="360">
        <v>120</v>
      </c>
      <c r="B752" s="368" t="s">
        <v>630</v>
      </c>
      <c r="C752" s="370"/>
      <c r="D752" s="370"/>
      <c r="E752" s="371"/>
      <c r="F752" s="371"/>
      <c r="G752" s="362">
        <f t="shared" si="1647"/>
        <v>2798660.55</v>
      </c>
      <c r="H752" s="356">
        <f t="shared" si="1648"/>
        <v>0</v>
      </c>
      <c r="I752" s="365">
        <v>0</v>
      </c>
      <c r="J752" s="365">
        <v>0</v>
      </c>
      <c r="K752" s="365">
        <v>0</v>
      </c>
      <c r="L752" s="365">
        <v>0</v>
      </c>
      <c r="M752" s="365">
        <v>0</v>
      </c>
      <c r="N752" s="356">
        <v>0</v>
      </c>
      <c r="O752" s="356">
        <v>0</v>
      </c>
      <c r="P752" s="356">
        <v>0</v>
      </c>
      <c r="Q752" s="356">
        <v>0</v>
      </c>
      <c r="R752" s="356">
        <v>0</v>
      </c>
      <c r="S752" s="356">
        <v>0</v>
      </c>
      <c r="T752" s="366">
        <v>0</v>
      </c>
      <c r="U752" s="356">
        <v>0</v>
      </c>
      <c r="V752" s="371" t="s">
        <v>112</v>
      </c>
      <c r="W752" s="177">
        <v>693</v>
      </c>
      <c r="X752" s="356">
        <f t="shared" si="1649"/>
        <v>2672720.8199999998</v>
      </c>
      <c r="Y752" s="177">
        <v>0</v>
      </c>
      <c r="Z752" s="177">
        <v>0</v>
      </c>
      <c r="AA752" s="177">
        <v>0</v>
      </c>
      <c r="AB752" s="177">
        <v>0</v>
      </c>
      <c r="AC752" s="177">
        <v>0</v>
      </c>
      <c r="AD752" s="177">
        <v>0</v>
      </c>
      <c r="AE752" s="177">
        <v>0</v>
      </c>
      <c r="AF752" s="177">
        <v>0</v>
      </c>
      <c r="AG752" s="177">
        <v>0</v>
      </c>
      <c r="AH752" s="177">
        <v>0</v>
      </c>
      <c r="AI752" s="177">
        <v>0</v>
      </c>
      <c r="AJ752" s="177">
        <f t="shared" si="1650"/>
        <v>83959.82</v>
      </c>
      <c r="AK752" s="177">
        <f t="shared" si="1651"/>
        <v>41979.91</v>
      </c>
      <c r="AL752" s="177">
        <v>0</v>
      </c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9"/>
      <c r="BM752" s="149"/>
      <c r="BN752" s="149"/>
      <c r="BO752" s="149"/>
      <c r="BP752" s="149"/>
      <c r="BQ752" s="149"/>
      <c r="BR752" s="149"/>
      <c r="BS752" s="149"/>
      <c r="BT752" s="149"/>
      <c r="BU752" s="149"/>
      <c r="BV752" s="149"/>
      <c r="BW752" s="149"/>
      <c r="BY752" s="150"/>
      <c r="BZ752" s="151"/>
      <c r="CA752" s="152"/>
      <c r="CB752" s="148"/>
      <c r="CC752" s="153"/>
    </row>
    <row r="753" spans="1:81" s="147" customFormat="1" ht="12" customHeight="1">
      <c r="A753" s="360">
        <v>121</v>
      </c>
      <c r="B753" s="361" t="s">
        <v>631</v>
      </c>
      <c r="C753" s="370"/>
      <c r="D753" s="370"/>
      <c r="E753" s="371"/>
      <c r="F753" s="371"/>
      <c r="G753" s="362">
        <f t="shared" si="1647"/>
        <v>2879429.97</v>
      </c>
      <c r="H753" s="356">
        <f t="shared" si="1648"/>
        <v>0</v>
      </c>
      <c r="I753" s="365">
        <v>0</v>
      </c>
      <c r="J753" s="365">
        <v>0</v>
      </c>
      <c r="K753" s="365">
        <v>0</v>
      </c>
      <c r="L753" s="365">
        <v>0</v>
      </c>
      <c r="M753" s="365">
        <v>0</v>
      </c>
      <c r="N753" s="356">
        <v>0</v>
      </c>
      <c r="O753" s="356">
        <v>0</v>
      </c>
      <c r="P753" s="356">
        <v>0</v>
      </c>
      <c r="Q753" s="356">
        <v>0</v>
      </c>
      <c r="R753" s="356">
        <v>0</v>
      </c>
      <c r="S753" s="356">
        <v>0</v>
      </c>
      <c r="T753" s="366">
        <v>0</v>
      </c>
      <c r="U753" s="356">
        <v>0</v>
      </c>
      <c r="V753" s="371" t="s">
        <v>112</v>
      </c>
      <c r="W753" s="177">
        <v>713</v>
      </c>
      <c r="X753" s="356">
        <f t="shared" si="1649"/>
        <v>2749855.62</v>
      </c>
      <c r="Y753" s="177">
        <v>0</v>
      </c>
      <c r="Z753" s="177">
        <v>0</v>
      </c>
      <c r="AA753" s="177">
        <v>0</v>
      </c>
      <c r="AB753" s="177">
        <v>0</v>
      </c>
      <c r="AC753" s="177">
        <v>0</v>
      </c>
      <c r="AD753" s="177">
        <v>0</v>
      </c>
      <c r="AE753" s="177">
        <v>0</v>
      </c>
      <c r="AF753" s="177">
        <v>0</v>
      </c>
      <c r="AG753" s="177">
        <v>0</v>
      </c>
      <c r="AH753" s="177">
        <v>0</v>
      </c>
      <c r="AI753" s="177">
        <v>0</v>
      </c>
      <c r="AJ753" s="177">
        <f t="shared" si="1650"/>
        <v>86382.9</v>
      </c>
      <c r="AK753" s="177">
        <f t="shared" si="1651"/>
        <v>43191.45</v>
      </c>
      <c r="AL753" s="177">
        <v>0</v>
      </c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9"/>
      <c r="BM753" s="149"/>
      <c r="BN753" s="149"/>
      <c r="BO753" s="149"/>
      <c r="BP753" s="149"/>
      <c r="BQ753" s="149"/>
      <c r="BR753" s="149"/>
      <c r="BS753" s="149"/>
      <c r="BT753" s="149"/>
      <c r="BU753" s="149"/>
      <c r="BV753" s="149"/>
      <c r="BW753" s="149"/>
      <c r="BY753" s="150"/>
      <c r="BZ753" s="151"/>
      <c r="CA753" s="152"/>
      <c r="CB753" s="148"/>
      <c r="CC753" s="153"/>
    </row>
    <row r="754" spans="1:81" s="147" customFormat="1" ht="12" customHeight="1">
      <c r="A754" s="360">
        <v>122</v>
      </c>
      <c r="B754" s="361" t="s">
        <v>632</v>
      </c>
      <c r="C754" s="370"/>
      <c r="D754" s="370"/>
      <c r="E754" s="371"/>
      <c r="F754" s="371"/>
      <c r="G754" s="362">
        <f t="shared" si="1647"/>
        <v>2592698.52</v>
      </c>
      <c r="H754" s="356">
        <f t="shared" si="1648"/>
        <v>0</v>
      </c>
      <c r="I754" s="365">
        <v>0</v>
      </c>
      <c r="J754" s="365">
        <v>0</v>
      </c>
      <c r="K754" s="365">
        <v>0</v>
      </c>
      <c r="L754" s="365">
        <v>0</v>
      </c>
      <c r="M754" s="365">
        <v>0</v>
      </c>
      <c r="N754" s="356">
        <v>0</v>
      </c>
      <c r="O754" s="356">
        <v>0</v>
      </c>
      <c r="P754" s="356">
        <v>0</v>
      </c>
      <c r="Q754" s="356">
        <v>0</v>
      </c>
      <c r="R754" s="356">
        <v>0</v>
      </c>
      <c r="S754" s="356">
        <v>0</v>
      </c>
      <c r="T754" s="366">
        <v>0</v>
      </c>
      <c r="U754" s="356">
        <v>0</v>
      </c>
      <c r="V754" s="371" t="s">
        <v>112</v>
      </c>
      <c r="W754" s="177">
        <v>642</v>
      </c>
      <c r="X754" s="356">
        <f t="shared" si="1649"/>
        <v>2476027.08</v>
      </c>
      <c r="Y754" s="177">
        <v>0</v>
      </c>
      <c r="Z754" s="177">
        <v>0</v>
      </c>
      <c r="AA754" s="177">
        <v>0</v>
      </c>
      <c r="AB754" s="177">
        <v>0</v>
      </c>
      <c r="AC754" s="177">
        <v>0</v>
      </c>
      <c r="AD754" s="177">
        <v>0</v>
      </c>
      <c r="AE754" s="177">
        <v>0</v>
      </c>
      <c r="AF754" s="177">
        <v>0</v>
      </c>
      <c r="AG754" s="177">
        <v>0</v>
      </c>
      <c r="AH754" s="177">
        <v>0</v>
      </c>
      <c r="AI754" s="177">
        <v>0</v>
      </c>
      <c r="AJ754" s="177">
        <f t="shared" si="1650"/>
        <v>77780.960000000006</v>
      </c>
      <c r="AK754" s="177">
        <f t="shared" si="1651"/>
        <v>38890.480000000003</v>
      </c>
      <c r="AL754" s="177">
        <v>0</v>
      </c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9"/>
      <c r="BM754" s="149"/>
      <c r="BN754" s="149"/>
      <c r="BO754" s="149"/>
      <c r="BP754" s="149"/>
      <c r="BQ754" s="149"/>
      <c r="BR754" s="149"/>
      <c r="BS754" s="149"/>
      <c r="BT754" s="149"/>
      <c r="BU754" s="149"/>
      <c r="BV754" s="149"/>
      <c r="BW754" s="149"/>
      <c r="BY754" s="150"/>
      <c r="BZ754" s="151"/>
      <c r="CA754" s="152"/>
      <c r="CB754" s="148"/>
      <c r="CC754" s="153"/>
    </row>
    <row r="755" spans="1:81" s="147" customFormat="1" ht="12" customHeight="1">
      <c r="A755" s="360">
        <v>123</v>
      </c>
      <c r="B755" s="368" t="s">
        <v>633</v>
      </c>
      <c r="C755" s="370"/>
      <c r="D755" s="370"/>
      <c r="E755" s="371"/>
      <c r="F755" s="371"/>
      <c r="G755" s="362">
        <f t="shared" si="1647"/>
        <v>2305967.06</v>
      </c>
      <c r="H755" s="356">
        <f t="shared" si="1648"/>
        <v>0</v>
      </c>
      <c r="I755" s="365">
        <v>0</v>
      </c>
      <c r="J755" s="365">
        <v>0</v>
      </c>
      <c r="K755" s="365">
        <v>0</v>
      </c>
      <c r="L755" s="365">
        <v>0</v>
      </c>
      <c r="M755" s="365">
        <v>0</v>
      </c>
      <c r="N755" s="356">
        <v>0</v>
      </c>
      <c r="O755" s="356">
        <v>0</v>
      </c>
      <c r="P755" s="356">
        <v>0</v>
      </c>
      <c r="Q755" s="356">
        <v>0</v>
      </c>
      <c r="R755" s="356">
        <v>0</v>
      </c>
      <c r="S755" s="356">
        <v>0</v>
      </c>
      <c r="T755" s="366">
        <v>0</v>
      </c>
      <c r="U755" s="356">
        <v>0</v>
      </c>
      <c r="V755" s="371" t="s">
        <v>112</v>
      </c>
      <c r="W755" s="177">
        <v>571</v>
      </c>
      <c r="X755" s="356">
        <f t="shared" si="1649"/>
        <v>2202198.54</v>
      </c>
      <c r="Y755" s="177">
        <v>0</v>
      </c>
      <c r="Z755" s="177">
        <v>0</v>
      </c>
      <c r="AA755" s="177">
        <v>0</v>
      </c>
      <c r="AB755" s="177">
        <v>0</v>
      </c>
      <c r="AC755" s="177">
        <v>0</v>
      </c>
      <c r="AD755" s="177">
        <v>0</v>
      </c>
      <c r="AE755" s="177">
        <v>0</v>
      </c>
      <c r="AF755" s="177">
        <v>0</v>
      </c>
      <c r="AG755" s="177">
        <v>0</v>
      </c>
      <c r="AH755" s="177">
        <v>0</v>
      </c>
      <c r="AI755" s="177">
        <v>0</v>
      </c>
      <c r="AJ755" s="177">
        <f t="shared" si="1650"/>
        <v>69179.009999999995</v>
      </c>
      <c r="AK755" s="177">
        <f t="shared" si="1651"/>
        <v>34589.51</v>
      </c>
      <c r="AL755" s="177">
        <v>0</v>
      </c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9"/>
      <c r="BM755" s="149"/>
      <c r="BN755" s="149"/>
      <c r="BO755" s="149"/>
      <c r="BP755" s="149"/>
      <c r="BQ755" s="149"/>
      <c r="BR755" s="149"/>
      <c r="BS755" s="149"/>
      <c r="BT755" s="149"/>
      <c r="BU755" s="149"/>
      <c r="BV755" s="149"/>
      <c r="BW755" s="149"/>
      <c r="BY755" s="150"/>
      <c r="BZ755" s="151"/>
      <c r="CA755" s="152"/>
      <c r="CB755" s="148"/>
      <c r="CC755" s="153"/>
    </row>
    <row r="756" spans="1:81" s="147" customFormat="1" ht="12" customHeight="1">
      <c r="A756" s="360">
        <v>124</v>
      </c>
      <c r="B756" s="368" t="s">
        <v>628</v>
      </c>
      <c r="C756" s="370"/>
      <c r="D756" s="370"/>
      <c r="E756" s="371"/>
      <c r="F756" s="371"/>
      <c r="G756" s="362">
        <f t="shared" si="1647"/>
        <v>4531164.6900000004</v>
      </c>
      <c r="H756" s="356">
        <f t="shared" si="1648"/>
        <v>0</v>
      </c>
      <c r="I756" s="365">
        <v>0</v>
      </c>
      <c r="J756" s="365">
        <v>0</v>
      </c>
      <c r="K756" s="365">
        <v>0</v>
      </c>
      <c r="L756" s="365">
        <v>0</v>
      </c>
      <c r="M756" s="365">
        <v>0</v>
      </c>
      <c r="N756" s="356">
        <v>0</v>
      </c>
      <c r="O756" s="356">
        <v>0</v>
      </c>
      <c r="P756" s="356">
        <v>0</v>
      </c>
      <c r="Q756" s="356">
        <v>0</v>
      </c>
      <c r="R756" s="356">
        <v>0</v>
      </c>
      <c r="S756" s="356">
        <v>0</v>
      </c>
      <c r="T756" s="366">
        <v>0</v>
      </c>
      <c r="U756" s="356">
        <v>0</v>
      </c>
      <c r="V756" s="371" t="s">
        <v>112</v>
      </c>
      <c r="W756" s="177">
        <v>1122</v>
      </c>
      <c r="X756" s="356">
        <f t="shared" si="1649"/>
        <v>4327262.28</v>
      </c>
      <c r="Y756" s="177">
        <v>0</v>
      </c>
      <c r="Z756" s="177">
        <v>0</v>
      </c>
      <c r="AA756" s="177">
        <v>0</v>
      </c>
      <c r="AB756" s="177">
        <v>0</v>
      </c>
      <c r="AC756" s="177">
        <v>0</v>
      </c>
      <c r="AD756" s="177">
        <v>0</v>
      </c>
      <c r="AE756" s="177">
        <v>0</v>
      </c>
      <c r="AF756" s="177">
        <v>0</v>
      </c>
      <c r="AG756" s="177">
        <v>0</v>
      </c>
      <c r="AH756" s="177">
        <v>0</v>
      </c>
      <c r="AI756" s="177">
        <v>0</v>
      </c>
      <c r="AJ756" s="177">
        <f t="shared" si="1650"/>
        <v>135934.94</v>
      </c>
      <c r="AK756" s="177">
        <f t="shared" si="1651"/>
        <v>67967.47</v>
      </c>
      <c r="AL756" s="177">
        <v>0</v>
      </c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9"/>
      <c r="BM756" s="149"/>
      <c r="BN756" s="149"/>
      <c r="BO756" s="149"/>
      <c r="BP756" s="149"/>
      <c r="BQ756" s="149"/>
      <c r="BR756" s="149"/>
      <c r="BS756" s="149"/>
      <c r="BT756" s="149"/>
      <c r="BU756" s="149"/>
      <c r="BV756" s="149"/>
      <c r="BW756" s="149"/>
      <c r="BY756" s="150"/>
      <c r="BZ756" s="151"/>
      <c r="CA756" s="152"/>
      <c r="CB756" s="148"/>
      <c r="CC756" s="153"/>
    </row>
    <row r="757" spans="1:81" s="147" customFormat="1" ht="12" customHeight="1">
      <c r="A757" s="360">
        <v>125</v>
      </c>
      <c r="B757" s="368" t="s">
        <v>629</v>
      </c>
      <c r="C757" s="370"/>
      <c r="D757" s="370"/>
      <c r="E757" s="371"/>
      <c r="F757" s="371"/>
      <c r="G757" s="362">
        <f t="shared" si="1647"/>
        <v>2633083.23</v>
      </c>
      <c r="H757" s="356">
        <f t="shared" si="1648"/>
        <v>0</v>
      </c>
      <c r="I757" s="365">
        <v>0</v>
      </c>
      <c r="J757" s="365">
        <v>0</v>
      </c>
      <c r="K757" s="365">
        <v>0</v>
      </c>
      <c r="L757" s="365">
        <v>0</v>
      </c>
      <c r="M757" s="365">
        <v>0</v>
      </c>
      <c r="N757" s="356">
        <v>0</v>
      </c>
      <c r="O757" s="356">
        <v>0</v>
      </c>
      <c r="P757" s="356">
        <v>0</v>
      </c>
      <c r="Q757" s="356">
        <v>0</v>
      </c>
      <c r="R757" s="356">
        <v>0</v>
      </c>
      <c r="S757" s="356">
        <v>0</v>
      </c>
      <c r="T757" s="366">
        <v>0</v>
      </c>
      <c r="U757" s="356">
        <v>0</v>
      </c>
      <c r="V757" s="371" t="s">
        <v>112</v>
      </c>
      <c r="W757" s="177">
        <v>652</v>
      </c>
      <c r="X757" s="356">
        <f t="shared" si="1649"/>
        <v>2514594.48</v>
      </c>
      <c r="Y757" s="177">
        <v>0</v>
      </c>
      <c r="Z757" s="177">
        <v>0</v>
      </c>
      <c r="AA757" s="177">
        <v>0</v>
      </c>
      <c r="AB757" s="177">
        <v>0</v>
      </c>
      <c r="AC757" s="177">
        <v>0</v>
      </c>
      <c r="AD757" s="177">
        <v>0</v>
      </c>
      <c r="AE757" s="177">
        <v>0</v>
      </c>
      <c r="AF757" s="177">
        <v>0</v>
      </c>
      <c r="AG757" s="177">
        <v>0</v>
      </c>
      <c r="AH757" s="177">
        <v>0</v>
      </c>
      <c r="AI757" s="177">
        <v>0</v>
      </c>
      <c r="AJ757" s="177">
        <f t="shared" si="1650"/>
        <v>78992.5</v>
      </c>
      <c r="AK757" s="177">
        <f t="shared" si="1651"/>
        <v>39496.25</v>
      </c>
      <c r="AL757" s="177">
        <v>0</v>
      </c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9"/>
      <c r="BM757" s="149"/>
      <c r="BN757" s="149"/>
      <c r="BO757" s="149"/>
      <c r="BP757" s="149"/>
      <c r="BQ757" s="149"/>
      <c r="BR757" s="149"/>
      <c r="BS757" s="149"/>
      <c r="BT757" s="149"/>
      <c r="BU757" s="149"/>
      <c r="BV757" s="149"/>
      <c r="BW757" s="149"/>
      <c r="BY757" s="150"/>
      <c r="BZ757" s="151"/>
      <c r="CA757" s="152"/>
      <c r="CB757" s="148"/>
      <c r="CC757" s="153"/>
    </row>
    <row r="758" spans="1:81" s="147" customFormat="1" ht="12" customHeight="1">
      <c r="A758" s="360">
        <v>126</v>
      </c>
      <c r="B758" s="368" t="s">
        <v>637</v>
      </c>
      <c r="C758" s="370"/>
      <c r="D758" s="370"/>
      <c r="E758" s="371"/>
      <c r="F758" s="371"/>
      <c r="G758" s="362">
        <f t="shared" si="1647"/>
        <v>1098464.17</v>
      </c>
      <c r="H758" s="356">
        <f t="shared" si="1648"/>
        <v>0</v>
      </c>
      <c r="I758" s="365">
        <v>0</v>
      </c>
      <c r="J758" s="365">
        <v>0</v>
      </c>
      <c r="K758" s="365">
        <v>0</v>
      </c>
      <c r="L758" s="365">
        <v>0</v>
      </c>
      <c r="M758" s="365">
        <v>0</v>
      </c>
      <c r="N758" s="356">
        <v>0</v>
      </c>
      <c r="O758" s="356">
        <v>0</v>
      </c>
      <c r="P758" s="356">
        <v>0</v>
      </c>
      <c r="Q758" s="356">
        <v>0</v>
      </c>
      <c r="R758" s="356">
        <v>0</v>
      </c>
      <c r="S758" s="356">
        <v>0</v>
      </c>
      <c r="T758" s="366">
        <v>0</v>
      </c>
      <c r="U758" s="356">
        <v>0</v>
      </c>
      <c r="V758" s="371" t="s">
        <v>112</v>
      </c>
      <c r="W758" s="177">
        <v>272</v>
      </c>
      <c r="X758" s="356">
        <f t="shared" si="1649"/>
        <v>1049033.28</v>
      </c>
      <c r="Y758" s="177">
        <v>0</v>
      </c>
      <c r="Z758" s="177">
        <v>0</v>
      </c>
      <c r="AA758" s="177">
        <v>0</v>
      </c>
      <c r="AB758" s="177">
        <v>0</v>
      </c>
      <c r="AC758" s="177">
        <v>0</v>
      </c>
      <c r="AD758" s="177">
        <v>0</v>
      </c>
      <c r="AE758" s="177">
        <v>0</v>
      </c>
      <c r="AF758" s="177">
        <v>0</v>
      </c>
      <c r="AG758" s="177">
        <v>0</v>
      </c>
      <c r="AH758" s="177">
        <v>0</v>
      </c>
      <c r="AI758" s="177">
        <v>0</v>
      </c>
      <c r="AJ758" s="177">
        <f t="shared" si="1650"/>
        <v>32953.93</v>
      </c>
      <c r="AK758" s="177">
        <f t="shared" si="1651"/>
        <v>16476.96</v>
      </c>
      <c r="AL758" s="177">
        <v>0</v>
      </c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9"/>
      <c r="BM758" s="149"/>
      <c r="BN758" s="149"/>
      <c r="BO758" s="149"/>
      <c r="BP758" s="149"/>
      <c r="BQ758" s="149"/>
      <c r="BR758" s="149"/>
      <c r="BS758" s="149"/>
      <c r="BT758" s="149"/>
      <c r="BU758" s="149"/>
      <c r="BV758" s="149"/>
      <c r="BW758" s="149"/>
      <c r="BY758" s="150"/>
      <c r="BZ758" s="151"/>
      <c r="CA758" s="152"/>
      <c r="CB758" s="148"/>
      <c r="CC758" s="153"/>
    </row>
    <row r="759" spans="1:81" s="147" customFormat="1" ht="12" customHeight="1">
      <c r="A759" s="360">
        <v>127</v>
      </c>
      <c r="B759" s="368" t="s">
        <v>638</v>
      </c>
      <c r="C759" s="370"/>
      <c r="D759" s="370"/>
      <c r="E759" s="371"/>
      <c r="F759" s="371"/>
      <c r="G759" s="362">
        <f t="shared" si="1647"/>
        <v>1098464.17</v>
      </c>
      <c r="H759" s="356">
        <f t="shared" si="1648"/>
        <v>0</v>
      </c>
      <c r="I759" s="365">
        <v>0</v>
      </c>
      <c r="J759" s="365">
        <v>0</v>
      </c>
      <c r="K759" s="365">
        <v>0</v>
      </c>
      <c r="L759" s="365">
        <v>0</v>
      </c>
      <c r="M759" s="365">
        <v>0</v>
      </c>
      <c r="N759" s="356">
        <v>0</v>
      </c>
      <c r="O759" s="356">
        <v>0</v>
      </c>
      <c r="P759" s="356">
        <v>0</v>
      </c>
      <c r="Q759" s="356">
        <v>0</v>
      </c>
      <c r="R759" s="356">
        <v>0</v>
      </c>
      <c r="S759" s="356">
        <v>0</v>
      </c>
      <c r="T759" s="366">
        <v>0</v>
      </c>
      <c r="U759" s="356">
        <v>0</v>
      </c>
      <c r="V759" s="371" t="s">
        <v>112</v>
      </c>
      <c r="W759" s="177">
        <v>272</v>
      </c>
      <c r="X759" s="356">
        <f t="shared" si="1649"/>
        <v>1049033.28</v>
      </c>
      <c r="Y759" s="177">
        <v>0</v>
      </c>
      <c r="Z759" s="177">
        <v>0</v>
      </c>
      <c r="AA759" s="177">
        <v>0</v>
      </c>
      <c r="AB759" s="177">
        <v>0</v>
      </c>
      <c r="AC759" s="177">
        <v>0</v>
      </c>
      <c r="AD759" s="177">
        <v>0</v>
      </c>
      <c r="AE759" s="177">
        <v>0</v>
      </c>
      <c r="AF759" s="177">
        <v>0</v>
      </c>
      <c r="AG759" s="177">
        <v>0</v>
      </c>
      <c r="AH759" s="177">
        <v>0</v>
      </c>
      <c r="AI759" s="177">
        <v>0</v>
      </c>
      <c r="AJ759" s="177">
        <f t="shared" si="1650"/>
        <v>32953.93</v>
      </c>
      <c r="AK759" s="177">
        <f t="shared" si="1651"/>
        <v>16476.96</v>
      </c>
      <c r="AL759" s="177">
        <v>0</v>
      </c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9"/>
      <c r="BM759" s="149"/>
      <c r="BN759" s="149"/>
      <c r="BO759" s="149"/>
      <c r="BP759" s="149"/>
      <c r="BQ759" s="149"/>
      <c r="BR759" s="149"/>
      <c r="BS759" s="149"/>
      <c r="BT759" s="149"/>
      <c r="BU759" s="149"/>
      <c r="BV759" s="149"/>
      <c r="BW759" s="149"/>
      <c r="BY759" s="150"/>
      <c r="BZ759" s="151"/>
      <c r="CA759" s="152"/>
      <c r="CB759" s="148"/>
      <c r="CC759" s="153"/>
    </row>
    <row r="760" spans="1:81" s="147" customFormat="1" ht="12" customHeight="1">
      <c r="A760" s="360">
        <v>128</v>
      </c>
      <c r="B760" s="368" t="s">
        <v>639</v>
      </c>
      <c r="C760" s="370"/>
      <c r="D760" s="370"/>
      <c r="E760" s="371"/>
      <c r="F760" s="371"/>
      <c r="G760" s="362">
        <f t="shared" ref="G760:G793" si="1652">ROUND(H760+U760+X760+Z760+AB760+AD760+AF760+AH760+AI760+AJ760+AK760+AL760,2)</f>
        <v>1554811.41</v>
      </c>
      <c r="H760" s="356">
        <f t="shared" si="1648"/>
        <v>0</v>
      </c>
      <c r="I760" s="365">
        <v>0</v>
      </c>
      <c r="J760" s="365">
        <v>0</v>
      </c>
      <c r="K760" s="365">
        <v>0</v>
      </c>
      <c r="L760" s="365">
        <v>0</v>
      </c>
      <c r="M760" s="365">
        <v>0</v>
      </c>
      <c r="N760" s="356">
        <v>0</v>
      </c>
      <c r="O760" s="356">
        <v>0</v>
      </c>
      <c r="P760" s="356">
        <v>0</v>
      </c>
      <c r="Q760" s="356">
        <v>0</v>
      </c>
      <c r="R760" s="356">
        <v>0</v>
      </c>
      <c r="S760" s="356">
        <v>0</v>
      </c>
      <c r="T760" s="366">
        <v>0</v>
      </c>
      <c r="U760" s="356">
        <v>0</v>
      </c>
      <c r="V760" s="371" t="s">
        <v>112</v>
      </c>
      <c r="W760" s="177">
        <v>385</v>
      </c>
      <c r="X760" s="356">
        <f t="shared" si="1649"/>
        <v>1484844.9</v>
      </c>
      <c r="Y760" s="177">
        <v>0</v>
      </c>
      <c r="Z760" s="177">
        <v>0</v>
      </c>
      <c r="AA760" s="177">
        <v>0</v>
      </c>
      <c r="AB760" s="177">
        <v>0</v>
      </c>
      <c r="AC760" s="177">
        <v>0</v>
      </c>
      <c r="AD760" s="177">
        <v>0</v>
      </c>
      <c r="AE760" s="177">
        <v>0</v>
      </c>
      <c r="AF760" s="177">
        <v>0</v>
      </c>
      <c r="AG760" s="177">
        <v>0</v>
      </c>
      <c r="AH760" s="177">
        <v>0</v>
      </c>
      <c r="AI760" s="177">
        <v>0</v>
      </c>
      <c r="AJ760" s="177">
        <f t="shared" si="1650"/>
        <v>46644.34</v>
      </c>
      <c r="AK760" s="177">
        <f t="shared" si="1651"/>
        <v>23322.17</v>
      </c>
      <c r="AL760" s="177">
        <v>0</v>
      </c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9"/>
      <c r="BM760" s="149"/>
      <c r="BN760" s="149"/>
      <c r="BO760" s="149"/>
      <c r="BP760" s="149"/>
      <c r="BQ760" s="149"/>
      <c r="BR760" s="149"/>
      <c r="BS760" s="149"/>
      <c r="BT760" s="149"/>
      <c r="BU760" s="149"/>
      <c r="BV760" s="149"/>
      <c r="BW760" s="149"/>
      <c r="BY760" s="150"/>
      <c r="BZ760" s="151"/>
      <c r="CA760" s="152"/>
      <c r="CB760" s="148"/>
      <c r="CC760" s="153"/>
    </row>
    <row r="761" spans="1:81" s="147" customFormat="1" ht="12" customHeight="1">
      <c r="A761" s="360">
        <v>129</v>
      </c>
      <c r="B761" s="368" t="s">
        <v>640</v>
      </c>
      <c r="C761" s="370"/>
      <c r="D761" s="370"/>
      <c r="E761" s="371"/>
      <c r="F761" s="371"/>
      <c r="G761" s="362">
        <f t="shared" si="1652"/>
        <v>2253466.9300000002</v>
      </c>
      <c r="H761" s="356">
        <f t="shared" si="1648"/>
        <v>0</v>
      </c>
      <c r="I761" s="365">
        <v>0</v>
      </c>
      <c r="J761" s="365">
        <v>0</v>
      </c>
      <c r="K761" s="365">
        <v>0</v>
      </c>
      <c r="L761" s="365">
        <v>0</v>
      </c>
      <c r="M761" s="365">
        <v>0</v>
      </c>
      <c r="N761" s="356">
        <v>0</v>
      </c>
      <c r="O761" s="356">
        <v>0</v>
      </c>
      <c r="P761" s="356">
        <v>0</v>
      </c>
      <c r="Q761" s="356">
        <v>0</v>
      </c>
      <c r="R761" s="356">
        <v>0</v>
      </c>
      <c r="S761" s="356">
        <v>0</v>
      </c>
      <c r="T761" s="366">
        <v>0</v>
      </c>
      <c r="U761" s="356">
        <v>0</v>
      </c>
      <c r="V761" s="371" t="s">
        <v>112</v>
      </c>
      <c r="W761" s="177">
        <v>558</v>
      </c>
      <c r="X761" s="356">
        <f t="shared" si="1649"/>
        <v>2152060.92</v>
      </c>
      <c r="Y761" s="177">
        <v>0</v>
      </c>
      <c r="Z761" s="177">
        <v>0</v>
      </c>
      <c r="AA761" s="177">
        <v>0</v>
      </c>
      <c r="AB761" s="177">
        <v>0</v>
      </c>
      <c r="AC761" s="177">
        <v>0</v>
      </c>
      <c r="AD761" s="177">
        <v>0</v>
      </c>
      <c r="AE761" s="177">
        <v>0</v>
      </c>
      <c r="AF761" s="177">
        <v>0</v>
      </c>
      <c r="AG761" s="177">
        <v>0</v>
      </c>
      <c r="AH761" s="177">
        <v>0</v>
      </c>
      <c r="AI761" s="177">
        <v>0</v>
      </c>
      <c r="AJ761" s="177">
        <f t="shared" si="1650"/>
        <v>67604.009999999995</v>
      </c>
      <c r="AK761" s="177">
        <f t="shared" si="1651"/>
        <v>33802</v>
      </c>
      <c r="AL761" s="177">
        <v>0</v>
      </c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9"/>
      <c r="BM761" s="149"/>
      <c r="BN761" s="149"/>
      <c r="BO761" s="149"/>
      <c r="BP761" s="149"/>
      <c r="BQ761" s="149"/>
      <c r="BR761" s="149"/>
      <c r="BS761" s="149"/>
      <c r="BT761" s="149"/>
      <c r="BU761" s="149"/>
      <c r="BV761" s="149"/>
      <c r="BW761" s="149"/>
      <c r="BY761" s="150"/>
      <c r="BZ761" s="151"/>
      <c r="CA761" s="152"/>
      <c r="CB761" s="148"/>
      <c r="CC761" s="153"/>
    </row>
    <row r="762" spans="1:81" s="147" customFormat="1" ht="12" customHeight="1">
      <c r="A762" s="360">
        <v>130</v>
      </c>
      <c r="B762" s="368" t="s">
        <v>641</v>
      </c>
      <c r="C762" s="370"/>
      <c r="D762" s="370"/>
      <c r="E762" s="371"/>
      <c r="F762" s="371"/>
      <c r="G762" s="362">
        <f t="shared" si="1652"/>
        <v>4321164.1900000004</v>
      </c>
      <c r="H762" s="356">
        <f t="shared" si="1648"/>
        <v>0</v>
      </c>
      <c r="I762" s="365">
        <v>0</v>
      </c>
      <c r="J762" s="365">
        <v>0</v>
      </c>
      <c r="K762" s="365">
        <v>0</v>
      </c>
      <c r="L762" s="365">
        <v>0</v>
      </c>
      <c r="M762" s="365">
        <v>0</v>
      </c>
      <c r="N762" s="356">
        <v>0</v>
      </c>
      <c r="O762" s="356">
        <v>0</v>
      </c>
      <c r="P762" s="356">
        <v>0</v>
      </c>
      <c r="Q762" s="356">
        <v>0</v>
      </c>
      <c r="R762" s="356">
        <v>0</v>
      </c>
      <c r="S762" s="356">
        <v>0</v>
      </c>
      <c r="T762" s="366">
        <v>0</v>
      </c>
      <c r="U762" s="356">
        <v>0</v>
      </c>
      <c r="V762" s="371" t="s">
        <v>112</v>
      </c>
      <c r="W762" s="177">
        <v>1070</v>
      </c>
      <c r="X762" s="356">
        <f t="shared" si="1649"/>
        <v>4126711.8</v>
      </c>
      <c r="Y762" s="177">
        <v>0</v>
      </c>
      <c r="Z762" s="177">
        <v>0</v>
      </c>
      <c r="AA762" s="177">
        <v>0</v>
      </c>
      <c r="AB762" s="177">
        <v>0</v>
      </c>
      <c r="AC762" s="177">
        <v>0</v>
      </c>
      <c r="AD762" s="177">
        <v>0</v>
      </c>
      <c r="AE762" s="177">
        <v>0</v>
      </c>
      <c r="AF762" s="177">
        <v>0</v>
      </c>
      <c r="AG762" s="177">
        <v>0</v>
      </c>
      <c r="AH762" s="177">
        <v>0</v>
      </c>
      <c r="AI762" s="177">
        <v>0</v>
      </c>
      <c r="AJ762" s="177">
        <f t="shared" si="1650"/>
        <v>129634.93</v>
      </c>
      <c r="AK762" s="177">
        <f t="shared" si="1651"/>
        <v>64817.46</v>
      </c>
      <c r="AL762" s="177">
        <v>0</v>
      </c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9"/>
      <c r="BM762" s="149"/>
      <c r="BN762" s="149"/>
      <c r="BO762" s="149"/>
      <c r="BP762" s="149"/>
      <c r="BQ762" s="149"/>
      <c r="BR762" s="149"/>
      <c r="BS762" s="149"/>
      <c r="BT762" s="149"/>
      <c r="BU762" s="149"/>
      <c r="BV762" s="149"/>
      <c r="BW762" s="149"/>
      <c r="BY762" s="150"/>
      <c r="BZ762" s="151"/>
      <c r="CA762" s="152"/>
      <c r="CB762" s="148"/>
      <c r="CC762" s="153"/>
    </row>
    <row r="763" spans="1:81" s="147" customFormat="1" ht="12" customHeight="1">
      <c r="A763" s="360">
        <v>131</v>
      </c>
      <c r="B763" s="368" t="s">
        <v>643</v>
      </c>
      <c r="C763" s="370"/>
      <c r="D763" s="370"/>
      <c r="E763" s="371"/>
      <c r="F763" s="371"/>
      <c r="G763" s="362">
        <f t="shared" si="1652"/>
        <v>3586162.43</v>
      </c>
      <c r="H763" s="356">
        <f t="shared" ref="H763:H793" si="1653">I763+K763+M763+O763+Q763+S763</f>
        <v>0</v>
      </c>
      <c r="I763" s="365">
        <v>0</v>
      </c>
      <c r="J763" s="365">
        <v>0</v>
      </c>
      <c r="K763" s="365">
        <v>0</v>
      </c>
      <c r="L763" s="365">
        <v>0</v>
      </c>
      <c r="M763" s="365">
        <v>0</v>
      </c>
      <c r="N763" s="356">
        <v>0</v>
      </c>
      <c r="O763" s="356">
        <v>0</v>
      </c>
      <c r="P763" s="356">
        <v>0</v>
      </c>
      <c r="Q763" s="356">
        <v>0</v>
      </c>
      <c r="R763" s="356">
        <v>0</v>
      </c>
      <c r="S763" s="356">
        <v>0</v>
      </c>
      <c r="T763" s="366">
        <v>0</v>
      </c>
      <c r="U763" s="356">
        <v>0</v>
      </c>
      <c r="V763" s="371" t="s">
        <v>112</v>
      </c>
      <c r="W763" s="177">
        <v>888</v>
      </c>
      <c r="X763" s="356">
        <f t="shared" ref="X763:X793" si="1654">ROUND(IF(V763="СК",3856.74,3886.86)*W763,2)</f>
        <v>3424785.12</v>
      </c>
      <c r="Y763" s="177">
        <v>0</v>
      </c>
      <c r="Z763" s="177">
        <v>0</v>
      </c>
      <c r="AA763" s="177">
        <v>0</v>
      </c>
      <c r="AB763" s="177">
        <v>0</v>
      </c>
      <c r="AC763" s="177">
        <v>0</v>
      </c>
      <c r="AD763" s="177">
        <v>0</v>
      </c>
      <c r="AE763" s="177">
        <v>0</v>
      </c>
      <c r="AF763" s="177">
        <v>0</v>
      </c>
      <c r="AG763" s="177">
        <v>0</v>
      </c>
      <c r="AH763" s="177">
        <v>0</v>
      </c>
      <c r="AI763" s="177">
        <v>0</v>
      </c>
      <c r="AJ763" s="177">
        <f t="shared" ref="AJ763:AJ793" si="1655">ROUND(X763/95.5*3,2)</f>
        <v>107584.87</v>
      </c>
      <c r="AK763" s="177">
        <f t="shared" ref="AK763:AK793" si="1656">ROUND(X763/95.5*1.5,2)</f>
        <v>53792.44</v>
      </c>
      <c r="AL763" s="177">
        <v>0</v>
      </c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9"/>
      <c r="BM763" s="149"/>
      <c r="BN763" s="149"/>
      <c r="BO763" s="149"/>
      <c r="BP763" s="149"/>
      <c r="BQ763" s="149"/>
      <c r="BR763" s="149"/>
      <c r="BS763" s="149"/>
      <c r="BT763" s="149"/>
      <c r="BU763" s="149"/>
      <c r="BV763" s="149"/>
      <c r="BW763" s="149"/>
      <c r="BY763" s="150"/>
      <c r="BZ763" s="151"/>
      <c r="CA763" s="152"/>
      <c r="CB763" s="148"/>
      <c r="CC763" s="153"/>
    </row>
    <row r="764" spans="1:81" s="147" customFormat="1" ht="12" customHeight="1">
      <c r="A764" s="360">
        <v>132</v>
      </c>
      <c r="B764" s="368" t="s">
        <v>644</v>
      </c>
      <c r="C764" s="370"/>
      <c r="D764" s="370"/>
      <c r="E764" s="371"/>
      <c r="F764" s="371"/>
      <c r="G764" s="362">
        <f t="shared" si="1652"/>
        <v>3844624.59</v>
      </c>
      <c r="H764" s="356">
        <f t="shared" si="1653"/>
        <v>0</v>
      </c>
      <c r="I764" s="365">
        <v>0</v>
      </c>
      <c r="J764" s="365">
        <v>0</v>
      </c>
      <c r="K764" s="365">
        <v>0</v>
      </c>
      <c r="L764" s="365">
        <v>0</v>
      </c>
      <c r="M764" s="365">
        <v>0</v>
      </c>
      <c r="N764" s="356">
        <v>0</v>
      </c>
      <c r="O764" s="356">
        <v>0</v>
      </c>
      <c r="P764" s="356">
        <v>0</v>
      </c>
      <c r="Q764" s="356">
        <v>0</v>
      </c>
      <c r="R764" s="356">
        <v>0</v>
      </c>
      <c r="S764" s="356">
        <v>0</v>
      </c>
      <c r="T764" s="366">
        <v>0</v>
      </c>
      <c r="U764" s="356">
        <v>0</v>
      </c>
      <c r="V764" s="371" t="s">
        <v>112</v>
      </c>
      <c r="W764" s="177">
        <v>952</v>
      </c>
      <c r="X764" s="356">
        <f t="shared" si="1654"/>
        <v>3671616.48</v>
      </c>
      <c r="Y764" s="177">
        <v>0</v>
      </c>
      <c r="Z764" s="177">
        <v>0</v>
      </c>
      <c r="AA764" s="177">
        <v>0</v>
      </c>
      <c r="AB764" s="177">
        <v>0</v>
      </c>
      <c r="AC764" s="177">
        <v>0</v>
      </c>
      <c r="AD764" s="177">
        <v>0</v>
      </c>
      <c r="AE764" s="177">
        <v>0</v>
      </c>
      <c r="AF764" s="177">
        <v>0</v>
      </c>
      <c r="AG764" s="177">
        <v>0</v>
      </c>
      <c r="AH764" s="177">
        <v>0</v>
      </c>
      <c r="AI764" s="177">
        <v>0</v>
      </c>
      <c r="AJ764" s="177">
        <f t="shared" si="1655"/>
        <v>115338.74</v>
      </c>
      <c r="AK764" s="177">
        <f t="shared" si="1656"/>
        <v>57669.37</v>
      </c>
      <c r="AL764" s="177">
        <v>0</v>
      </c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9"/>
      <c r="BM764" s="149"/>
      <c r="BN764" s="149"/>
      <c r="BO764" s="149"/>
      <c r="BP764" s="149"/>
      <c r="BQ764" s="149"/>
      <c r="BR764" s="149"/>
      <c r="BS764" s="149"/>
      <c r="BT764" s="149"/>
      <c r="BU764" s="149"/>
      <c r="BV764" s="149"/>
      <c r="BW764" s="149"/>
      <c r="BY764" s="150"/>
      <c r="BZ764" s="151"/>
      <c r="CA764" s="152"/>
      <c r="CB764" s="148"/>
      <c r="CC764" s="153"/>
    </row>
    <row r="765" spans="1:81" s="147" customFormat="1" ht="12" customHeight="1">
      <c r="A765" s="360">
        <v>133</v>
      </c>
      <c r="B765" s="368" t="s">
        <v>645</v>
      </c>
      <c r="C765" s="370"/>
      <c r="D765" s="370"/>
      <c r="E765" s="371"/>
      <c r="F765" s="371"/>
      <c r="G765" s="362">
        <f t="shared" si="1652"/>
        <v>4038471.21</v>
      </c>
      <c r="H765" s="356">
        <f t="shared" si="1653"/>
        <v>0</v>
      </c>
      <c r="I765" s="365">
        <v>0</v>
      </c>
      <c r="J765" s="365">
        <v>0</v>
      </c>
      <c r="K765" s="365">
        <v>0</v>
      </c>
      <c r="L765" s="365">
        <v>0</v>
      </c>
      <c r="M765" s="365">
        <v>0</v>
      </c>
      <c r="N765" s="356">
        <v>0</v>
      </c>
      <c r="O765" s="356">
        <v>0</v>
      </c>
      <c r="P765" s="356">
        <v>0</v>
      </c>
      <c r="Q765" s="356">
        <v>0</v>
      </c>
      <c r="R765" s="356">
        <v>0</v>
      </c>
      <c r="S765" s="356">
        <v>0</v>
      </c>
      <c r="T765" s="366">
        <v>0</v>
      </c>
      <c r="U765" s="356">
        <v>0</v>
      </c>
      <c r="V765" s="371" t="s">
        <v>112</v>
      </c>
      <c r="W765" s="177">
        <v>1000</v>
      </c>
      <c r="X765" s="356">
        <f t="shared" si="1654"/>
        <v>3856740</v>
      </c>
      <c r="Y765" s="177">
        <v>0</v>
      </c>
      <c r="Z765" s="177">
        <v>0</v>
      </c>
      <c r="AA765" s="177">
        <v>0</v>
      </c>
      <c r="AB765" s="177">
        <v>0</v>
      </c>
      <c r="AC765" s="177">
        <v>0</v>
      </c>
      <c r="AD765" s="177">
        <v>0</v>
      </c>
      <c r="AE765" s="177">
        <v>0</v>
      </c>
      <c r="AF765" s="177">
        <v>0</v>
      </c>
      <c r="AG765" s="177">
        <v>0</v>
      </c>
      <c r="AH765" s="177">
        <v>0</v>
      </c>
      <c r="AI765" s="177">
        <v>0</v>
      </c>
      <c r="AJ765" s="177">
        <f t="shared" si="1655"/>
        <v>121154.14</v>
      </c>
      <c r="AK765" s="177">
        <f t="shared" si="1656"/>
        <v>60577.07</v>
      </c>
      <c r="AL765" s="177">
        <v>0</v>
      </c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9"/>
      <c r="BM765" s="149"/>
      <c r="BN765" s="149"/>
      <c r="BO765" s="149"/>
      <c r="BP765" s="149"/>
      <c r="BQ765" s="149"/>
      <c r="BR765" s="149"/>
      <c r="BS765" s="149"/>
      <c r="BT765" s="149"/>
      <c r="BU765" s="149"/>
      <c r="BV765" s="149"/>
      <c r="BW765" s="149"/>
      <c r="BY765" s="150"/>
      <c r="BZ765" s="151"/>
      <c r="CA765" s="152"/>
      <c r="CB765" s="148"/>
      <c r="CC765" s="153"/>
    </row>
    <row r="766" spans="1:81" s="147" customFormat="1" ht="12" customHeight="1">
      <c r="A766" s="360">
        <v>134</v>
      </c>
      <c r="B766" s="368" t="s">
        <v>646</v>
      </c>
      <c r="C766" s="370"/>
      <c r="D766" s="370"/>
      <c r="E766" s="371"/>
      <c r="F766" s="371"/>
      <c r="G766" s="362">
        <f t="shared" si="1652"/>
        <v>2023844.97</v>
      </c>
      <c r="H766" s="356">
        <f t="shared" si="1653"/>
        <v>1413619.4</v>
      </c>
      <c r="I766" s="362">
        <f>ROUND(242.99*'Приложение 1'!J764,2)</f>
        <v>214924.66</v>
      </c>
      <c r="J766" s="365">
        <v>725</v>
      </c>
      <c r="K766" s="365">
        <f>ROUND(J766*1176.73,2)</f>
        <v>853129.25</v>
      </c>
      <c r="L766" s="365">
        <v>125</v>
      </c>
      <c r="M766" s="362">
        <f>ROUND(L766*891.36*0.96,2)</f>
        <v>106963.2</v>
      </c>
      <c r="N766" s="356">
        <v>151</v>
      </c>
      <c r="O766" s="356">
        <f>ROUND(N766*627.71,2)</f>
        <v>94784.21</v>
      </c>
      <c r="P766" s="356">
        <v>0</v>
      </c>
      <c r="Q766" s="356">
        <v>0</v>
      </c>
      <c r="R766" s="356">
        <v>168</v>
      </c>
      <c r="S766" s="356">
        <f>ROUND(R766*856.06,2)</f>
        <v>143818.07999999999</v>
      </c>
      <c r="T766" s="366">
        <v>0</v>
      </c>
      <c r="U766" s="356">
        <v>0</v>
      </c>
      <c r="V766" s="371"/>
      <c r="W766" s="177">
        <v>0</v>
      </c>
      <c r="X766" s="356">
        <v>0</v>
      </c>
      <c r="Y766" s="177">
        <v>0</v>
      </c>
      <c r="Z766" s="177">
        <v>0</v>
      </c>
      <c r="AA766" s="177">
        <v>0</v>
      </c>
      <c r="AB766" s="177">
        <v>0</v>
      </c>
      <c r="AC766" s="177">
        <v>0</v>
      </c>
      <c r="AD766" s="177">
        <v>0</v>
      </c>
      <c r="AE766" s="177">
        <v>0</v>
      </c>
      <c r="AF766" s="177">
        <v>0</v>
      </c>
      <c r="AG766" s="177">
        <v>0</v>
      </c>
      <c r="AH766" s="177">
        <v>0</v>
      </c>
      <c r="AI766" s="356">
        <f>ROUND(429276+89876.55,2)</f>
        <v>519152.55</v>
      </c>
      <c r="AJ766" s="177">
        <f>ROUND((X766+H766+AI766)/95.5*3,2)</f>
        <v>60715.35</v>
      </c>
      <c r="AK766" s="177">
        <f>ROUND((X766+H766+AI766)/95.5*1.5,2)</f>
        <v>30357.67</v>
      </c>
      <c r="AL766" s="177">
        <v>0</v>
      </c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9"/>
      <c r="BM766" s="149"/>
      <c r="BN766" s="149"/>
      <c r="BO766" s="149"/>
      <c r="BP766" s="149"/>
      <c r="BQ766" s="149"/>
      <c r="BR766" s="149"/>
      <c r="BS766" s="149"/>
      <c r="BT766" s="149"/>
      <c r="BU766" s="149"/>
      <c r="BV766" s="149"/>
      <c r="BW766" s="149"/>
      <c r="BY766" s="150"/>
      <c r="BZ766" s="151"/>
      <c r="CA766" s="152"/>
      <c r="CB766" s="148"/>
      <c r="CC766" s="153"/>
    </row>
    <row r="767" spans="1:81" s="147" customFormat="1" ht="12" customHeight="1">
      <c r="A767" s="360">
        <v>135</v>
      </c>
      <c r="B767" s="361" t="s">
        <v>647</v>
      </c>
      <c r="C767" s="370"/>
      <c r="D767" s="370"/>
      <c r="E767" s="371"/>
      <c r="F767" s="371"/>
      <c r="G767" s="362">
        <f t="shared" si="1652"/>
        <v>3354502.63</v>
      </c>
      <c r="H767" s="356">
        <f t="shared" si="1653"/>
        <v>0</v>
      </c>
      <c r="I767" s="365">
        <v>0</v>
      </c>
      <c r="J767" s="365">
        <v>0</v>
      </c>
      <c r="K767" s="365">
        <v>0</v>
      </c>
      <c r="L767" s="365">
        <v>0</v>
      </c>
      <c r="M767" s="365">
        <v>0</v>
      </c>
      <c r="N767" s="356">
        <v>0</v>
      </c>
      <c r="O767" s="356">
        <v>0</v>
      </c>
      <c r="P767" s="356">
        <v>0</v>
      </c>
      <c r="Q767" s="356">
        <v>0</v>
      </c>
      <c r="R767" s="356">
        <v>0</v>
      </c>
      <c r="S767" s="356">
        <v>0</v>
      </c>
      <c r="T767" s="366">
        <v>0</v>
      </c>
      <c r="U767" s="356">
        <v>0</v>
      </c>
      <c r="V767" s="371" t="s">
        <v>111</v>
      </c>
      <c r="W767" s="177">
        <v>824.2</v>
      </c>
      <c r="X767" s="356">
        <f t="shared" si="1654"/>
        <v>3203550.01</v>
      </c>
      <c r="Y767" s="177">
        <v>0</v>
      </c>
      <c r="Z767" s="177">
        <v>0</v>
      </c>
      <c r="AA767" s="177">
        <v>0</v>
      </c>
      <c r="AB767" s="177">
        <v>0</v>
      </c>
      <c r="AC767" s="177">
        <v>0</v>
      </c>
      <c r="AD767" s="177">
        <v>0</v>
      </c>
      <c r="AE767" s="177">
        <v>0</v>
      </c>
      <c r="AF767" s="177">
        <v>0</v>
      </c>
      <c r="AG767" s="177">
        <v>0</v>
      </c>
      <c r="AH767" s="177">
        <v>0</v>
      </c>
      <c r="AI767" s="177">
        <v>0</v>
      </c>
      <c r="AJ767" s="177">
        <f t="shared" si="1655"/>
        <v>100635.08</v>
      </c>
      <c r="AK767" s="177">
        <f t="shared" si="1656"/>
        <v>50317.54</v>
      </c>
      <c r="AL767" s="177">
        <v>0</v>
      </c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9"/>
      <c r="BM767" s="149"/>
      <c r="BN767" s="149"/>
      <c r="BO767" s="149"/>
      <c r="BP767" s="149"/>
      <c r="BQ767" s="149"/>
      <c r="BR767" s="149"/>
      <c r="BS767" s="149"/>
      <c r="BT767" s="149"/>
      <c r="BU767" s="149"/>
      <c r="BV767" s="149"/>
      <c r="BW767" s="149"/>
      <c r="BY767" s="150"/>
      <c r="BZ767" s="151"/>
      <c r="CA767" s="152"/>
      <c r="CB767" s="148"/>
      <c r="CC767" s="153"/>
    </row>
    <row r="768" spans="1:81" s="147" customFormat="1" ht="12" customHeight="1">
      <c r="A768" s="360">
        <v>136</v>
      </c>
      <c r="B768" s="464" t="s">
        <v>648</v>
      </c>
      <c r="C768" s="370"/>
      <c r="D768" s="370"/>
      <c r="E768" s="371"/>
      <c r="F768" s="371"/>
      <c r="G768" s="362">
        <f t="shared" si="1652"/>
        <v>3335373.58</v>
      </c>
      <c r="H768" s="356">
        <f t="shared" si="1653"/>
        <v>0</v>
      </c>
      <c r="I768" s="365">
        <v>0</v>
      </c>
      <c r="J768" s="365">
        <v>0</v>
      </c>
      <c r="K768" s="365">
        <v>0</v>
      </c>
      <c r="L768" s="365">
        <v>0</v>
      </c>
      <c r="M768" s="365">
        <v>0</v>
      </c>
      <c r="N768" s="356">
        <v>0</v>
      </c>
      <c r="O768" s="356">
        <v>0</v>
      </c>
      <c r="P768" s="356">
        <v>0</v>
      </c>
      <c r="Q768" s="356">
        <v>0</v>
      </c>
      <c r="R768" s="356">
        <v>0</v>
      </c>
      <c r="S768" s="356">
        <v>0</v>
      </c>
      <c r="T768" s="366">
        <v>0</v>
      </c>
      <c r="U768" s="356">
        <v>0</v>
      </c>
      <c r="V768" s="371" t="s">
        <v>111</v>
      </c>
      <c r="W768" s="177">
        <v>819.5</v>
      </c>
      <c r="X768" s="356">
        <f t="shared" si="1654"/>
        <v>3185281.77</v>
      </c>
      <c r="Y768" s="177">
        <v>0</v>
      </c>
      <c r="Z768" s="177">
        <v>0</v>
      </c>
      <c r="AA768" s="177">
        <v>0</v>
      </c>
      <c r="AB768" s="177">
        <v>0</v>
      </c>
      <c r="AC768" s="177">
        <v>0</v>
      </c>
      <c r="AD768" s="177">
        <v>0</v>
      </c>
      <c r="AE768" s="177">
        <v>0</v>
      </c>
      <c r="AF768" s="177">
        <v>0</v>
      </c>
      <c r="AG768" s="177">
        <v>0</v>
      </c>
      <c r="AH768" s="177">
        <v>0</v>
      </c>
      <c r="AI768" s="177">
        <v>0</v>
      </c>
      <c r="AJ768" s="177">
        <f t="shared" si="1655"/>
        <v>100061.21</v>
      </c>
      <c r="AK768" s="177">
        <f t="shared" si="1656"/>
        <v>50030.6</v>
      </c>
      <c r="AL768" s="177">
        <v>0</v>
      </c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9"/>
      <c r="BM768" s="149"/>
      <c r="BN768" s="149"/>
      <c r="BO768" s="149"/>
      <c r="BP768" s="149"/>
      <c r="BQ768" s="149"/>
      <c r="BR768" s="149"/>
      <c r="BS768" s="149"/>
      <c r="BT768" s="149"/>
      <c r="BU768" s="149"/>
      <c r="BV768" s="149"/>
      <c r="BW768" s="149"/>
      <c r="BY768" s="150"/>
      <c r="BZ768" s="151"/>
      <c r="CA768" s="152"/>
      <c r="CB768" s="148"/>
      <c r="CC768" s="153"/>
    </row>
    <row r="769" spans="1:81" s="147" customFormat="1" ht="12" customHeight="1">
      <c r="A769" s="360">
        <v>137</v>
      </c>
      <c r="B769" s="361" t="s">
        <v>192</v>
      </c>
      <c r="C769" s="370"/>
      <c r="D769" s="370"/>
      <c r="E769" s="371"/>
      <c r="F769" s="371"/>
      <c r="G769" s="362">
        <f t="shared" si="1652"/>
        <v>4884012.57</v>
      </c>
      <c r="H769" s="356">
        <f t="shared" si="1653"/>
        <v>0</v>
      </c>
      <c r="I769" s="365">
        <v>0</v>
      </c>
      <c r="J769" s="365">
        <v>0</v>
      </c>
      <c r="K769" s="365">
        <v>0</v>
      </c>
      <c r="L769" s="365">
        <v>0</v>
      </c>
      <c r="M769" s="365">
        <v>0</v>
      </c>
      <c r="N769" s="356">
        <v>0</v>
      </c>
      <c r="O769" s="356">
        <v>0</v>
      </c>
      <c r="P769" s="356">
        <v>0</v>
      </c>
      <c r="Q769" s="356">
        <v>0</v>
      </c>
      <c r="R769" s="356">
        <v>0</v>
      </c>
      <c r="S769" s="356">
        <v>0</v>
      </c>
      <c r="T769" s="366">
        <v>0</v>
      </c>
      <c r="U769" s="356">
        <v>0</v>
      </c>
      <c r="V769" s="371" t="s">
        <v>111</v>
      </c>
      <c r="W769" s="177">
        <v>1200</v>
      </c>
      <c r="X769" s="356">
        <f t="shared" si="1654"/>
        <v>4664232</v>
      </c>
      <c r="Y769" s="177">
        <v>0</v>
      </c>
      <c r="Z769" s="177">
        <v>0</v>
      </c>
      <c r="AA769" s="177">
        <v>0</v>
      </c>
      <c r="AB769" s="177">
        <v>0</v>
      </c>
      <c r="AC769" s="177">
        <v>0</v>
      </c>
      <c r="AD769" s="177">
        <v>0</v>
      </c>
      <c r="AE769" s="177">
        <v>0</v>
      </c>
      <c r="AF769" s="177">
        <v>0</v>
      </c>
      <c r="AG769" s="177">
        <v>0</v>
      </c>
      <c r="AH769" s="177">
        <v>0</v>
      </c>
      <c r="AI769" s="177">
        <v>0</v>
      </c>
      <c r="AJ769" s="177">
        <f t="shared" si="1655"/>
        <v>146520.38</v>
      </c>
      <c r="AK769" s="177">
        <f t="shared" si="1656"/>
        <v>73260.19</v>
      </c>
      <c r="AL769" s="177">
        <v>0</v>
      </c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9"/>
      <c r="BM769" s="149"/>
      <c r="BN769" s="149"/>
      <c r="BO769" s="149"/>
      <c r="BP769" s="149"/>
      <c r="BQ769" s="149"/>
      <c r="BR769" s="149"/>
      <c r="BS769" s="149"/>
      <c r="BT769" s="149"/>
      <c r="BU769" s="149"/>
      <c r="BV769" s="149"/>
      <c r="BW769" s="149"/>
      <c r="BY769" s="150"/>
      <c r="BZ769" s="151"/>
      <c r="CA769" s="152"/>
      <c r="CB769" s="148"/>
      <c r="CC769" s="153"/>
    </row>
    <row r="770" spans="1:81" s="147" customFormat="1" ht="12" customHeight="1">
      <c r="A770" s="360">
        <v>138</v>
      </c>
      <c r="B770" s="361" t="s">
        <v>199</v>
      </c>
      <c r="C770" s="370"/>
      <c r="D770" s="370"/>
      <c r="E770" s="371"/>
      <c r="F770" s="371"/>
      <c r="G770" s="362">
        <f t="shared" si="1652"/>
        <v>908512.31</v>
      </c>
      <c r="H770" s="356">
        <f t="shared" si="1653"/>
        <v>0</v>
      </c>
      <c r="I770" s="365">
        <v>0</v>
      </c>
      <c r="J770" s="365">
        <v>0</v>
      </c>
      <c r="K770" s="365">
        <v>0</v>
      </c>
      <c r="L770" s="365">
        <v>0</v>
      </c>
      <c r="M770" s="365">
        <v>0</v>
      </c>
      <c r="N770" s="356">
        <v>0</v>
      </c>
      <c r="O770" s="356">
        <v>0</v>
      </c>
      <c r="P770" s="356">
        <v>0</v>
      </c>
      <c r="Q770" s="356">
        <v>0</v>
      </c>
      <c r="R770" s="356">
        <v>0</v>
      </c>
      <c r="S770" s="356">
        <v>0</v>
      </c>
      <c r="T770" s="366">
        <v>0</v>
      </c>
      <c r="U770" s="356">
        <v>0</v>
      </c>
      <c r="V770" s="371"/>
      <c r="W770" s="177">
        <v>0</v>
      </c>
      <c r="X770" s="356">
        <f t="shared" si="1654"/>
        <v>0</v>
      </c>
      <c r="Y770" s="177">
        <v>0</v>
      </c>
      <c r="Z770" s="177">
        <v>0</v>
      </c>
      <c r="AA770" s="177">
        <v>0</v>
      </c>
      <c r="AB770" s="177">
        <v>0</v>
      </c>
      <c r="AC770" s="177">
        <v>0</v>
      </c>
      <c r="AD770" s="177">
        <v>0</v>
      </c>
      <c r="AE770" s="177">
        <v>0</v>
      </c>
      <c r="AF770" s="177">
        <v>0</v>
      </c>
      <c r="AG770" s="177">
        <v>0</v>
      </c>
      <c r="AH770" s="177">
        <v>0</v>
      </c>
      <c r="AI770" s="356">
        <f>ROUND(348476.71+89876.55+429276,2)</f>
        <v>867629.26</v>
      </c>
      <c r="AJ770" s="177">
        <f>ROUND((X770+H770+AI770)/95.5*3,2)</f>
        <v>27255.37</v>
      </c>
      <c r="AK770" s="177">
        <f>ROUND((X770+H770+AI770)/95.5*1.5,2)</f>
        <v>13627.68</v>
      </c>
      <c r="AL770" s="177">
        <v>0</v>
      </c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9"/>
      <c r="BM770" s="149"/>
      <c r="BN770" s="149"/>
      <c r="BO770" s="149"/>
      <c r="BP770" s="149"/>
      <c r="BQ770" s="149"/>
      <c r="BR770" s="149"/>
      <c r="BS770" s="149"/>
      <c r="BT770" s="149"/>
      <c r="BU770" s="149"/>
      <c r="BV770" s="149"/>
      <c r="BW770" s="149"/>
      <c r="BY770" s="150"/>
      <c r="BZ770" s="151"/>
      <c r="CA770" s="152"/>
      <c r="CB770" s="148"/>
      <c r="CC770" s="153"/>
    </row>
    <row r="771" spans="1:81" s="147" customFormat="1" ht="12" customHeight="1">
      <c r="A771" s="360">
        <v>139</v>
      </c>
      <c r="B771" s="368" t="s">
        <v>323</v>
      </c>
      <c r="C771" s="370"/>
      <c r="D771" s="370"/>
      <c r="E771" s="371"/>
      <c r="F771" s="371"/>
      <c r="G771" s="362">
        <f t="shared" si="1652"/>
        <v>8262121.2599999998</v>
      </c>
      <c r="H771" s="356">
        <f t="shared" si="1653"/>
        <v>0</v>
      </c>
      <c r="I771" s="365">
        <v>0</v>
      </c>
      <c r="J771" s="365">
        <v>0</v>
      </c>
      <c r="K771" s="365">
        <v>0</v>
      </c>
      <c r="L771" s="365">
        <v>0</v>
      </c>
      <c r="M771" s="365">
        <v>0</v>
      </c>
      <c r="N771" s="356">
        <v>0</v>
      </c>
      <c r="O771" s="356">
        <v>0</v>
      </c>
      <c r="P771" s="356">
        <v>0</v>
      </c>
      <c r="Q771" s="356">
        <v>0</v>
      </c>
      <c r="R771" s="356">
        <v>0</v>
      </c>
      <c r="S771" s="356">
        <v>0</v>
      </c>
      <c r="T771" s="366">
        <v>0</v>
      </c>
      <c r="U771" s="356">
        <v>0</v>
      </c>
      <c r="V771" s="371" t="s">
        <v>111</v>
      </c>
      <c r="W771" s="177">
        <v>2030</v>
      </c>
      <c r="X771" s="356">
        <f t="shared" si="1654"/>
        <v>7890325.7999999998</v>
      </c>
      <c r="Y771" s="177">
        <v>0</v>
      </c>
      <c r="Z771" s="177">
        <v>0</v>
      </c>
      <c r="AA771" s="177">
        <v>0</v>
      </c>
      <c r="AB771" s="177">
        <v>0</v>
      </c>
      <c r="AC771" s="177">
        <v>0</v>
      </c>
      <c r="AD771" s="177">
        <v>0</v>
      </c>
      <c r="AE771" s="177">
        <v>0</v>
      </c>
      <c r="AF771" s="177">
        <v>0</v>
      </c>
      <c r="AG771" s="177">
        <v>0</v>
      </c>
      <c r="AH771" s="177">
        <v>0</v>
      </c>
      <c r="AI771" s="177">
        <v>0</v>
      </c>
      <c r="AJ771" s="177">
        <f t="shared" si="1655"/>
        <v>247863.64</v>
      </c>
      <c r="AK771" s="177">
        <f t="shared" si="1656"/>
        <v>123931.82</v>
      </c>
      <c r="AL771" s="177">
        <v>0</v>
      </c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9"/>
      <c r="BM771" s="149"/>
      <c r="BN771" s="149"/>
      <c r="BO771" s="149"/>
      <c r="BP771" s="149"/>
      <c r="BQ771" s="149"/>
      <c r="BR771" s="149"/>
      <c r="BS771" s="149"/>
      <c r="BT771" s="149"/>
      <c r="BU771" s="149"/>
      <c r="BV771" s="149"/>
      <c r="BW771" s="149"/>
      <c r="BY771" s="150"/>
      <c r="BZ771" s="151"/>
      <c r="CA771" s="152"/>
      <c r="CB771" s="148"/>
      <c r="CC771" s="153"/>
    </row>
    <row r="772" spans="1:81" s="147" customFormat="1" ht="12" customHeight="1">
      <c r="A772" s="360">
        <v>140</v>
      </c>
      <c r="B772" s="368" t="s">
        <v>333</v>
      </c>
      <c r="C772" s="370"/>
      <c r="D772" s="370"/>
      <c r="E772" s="371"/>
      <c r="F772" s="371"/>
      <c r="G772" s="362">
        <f t="shared" si="1652"/>
        <v>3760689.68</v>
      </c>
      <c r="H772" s="356">
        <f t="shared" si="1653"/>
        <v>0</v>
      </c>
      <c r="I772" s="365">
        <v>0</v>
      </c>
      <c r="J772" s="365">
        <v>0</v>
      </c>
      <c r="K772" s="365">
        <v>0</v>
      </c>
      <c r="L772" s="365">
        <v>0</v>
      </c>
      <c r="M772" s="365">
        <v>0</v>
      </c>
      <c r="N772" s="356">
        <v>0</v>
      </c>
      <c r="O772" s="356">
        <v>0</v>
      </c>
      <c r="P772" s="356">
        <v>0</v>
      </c>
      <c r="Q772" s="356">
        <v>0</v>
      </c>
      <c r="R772" s="356">
        <v>0</v>
      </c>
      <c r="S772" s="356">
        <v>0</v>
      </c>
      <c r="T772" s="366">
        <v>0</v>
      </c>
      <c r="U772" s="356">
        <v>0</v>
      </c>
      <c r="V772" s="371" t="s">
        <v>111</v>
      </c>
      <c r="W772" s="177">
        <v>924</v>
      </c>
      <c r="X772" s="356">
        <f t="shared" si="1654"/>
        <v>3591458.64</v>
      </c>
      <c r="Y772" s="177">
        <v>0</v>
      </c>
      <c r="Z772" s="177">
        <v>0</v>
      </c>
      <c r="AA772" s="177">
        <v>0</v>
      </c>
      <c r="AB772" s="177">
        <v>0</v>
      </c>
      <c r="AC772" s="177">
        <v>0</v>
      </c>
      <c r="AD772" s="177">
        <v>0</v>
      </c>
      <c r="AE772" s="177">
        <v>0</v>
      </c>
      <c r="AF772" s="177">
        <v>0</v>
      </c>
      <c r="AG772" s="177">
        <v>0</v>
      </c>
      <c r="AH772" s="177">
        <v>0</v>
      </c>
      <c r="AI772" s="177">
        <v>0</v>
      </c>
      <c r="AJ772" s="177">
        <f t="shared" si="1655"/>
        <v>112820.69</v>
      </c>
      <c r="AK772" s="177">
        <f t="shared" si="1656"/>
        <v>56410.35</v>
      </c>
      <c r="AL772" s="177">
        <v>0</v>
      </c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9"/>
      <c r="BM772" s="149"/>
      <c r="BN772" s="149"/>
      <c r="BO772" s="149"/>
      <c r="BP772" s="149"/>
      <c r="BQ772" s="149"/>
      <c r="BR772" s="149"/>
      <c r="BS772" s="149"/>
      <c r="BT772" s="149"/>
      <c r="BU772" s="149"/>
      <c r="BV772" s="149"/>
      <c r="BW772" s="149"/>
      <c r="BY772" s="150"/>
      <c r="BZ772" s="151"/>
      <c r="CA772" s="152"/>
      <c r="CB772" s="148"/>
      <c r="CC772" s="153"/>
    </row>
    <row r="773" spans="1:81" s="147" customFormat="1" ht="12" customHeight="1">
      <c r="A773" s="360">
        <v>141</v>
      </c>
      <c r="B773" s="368" t="s">
        <v>334</v>
      </c>
      <c r="C773" s="370"/>
      <c r="D773" s="370"/>
      <c r="E773" s="371"/>
      <c r="F773" s="371"/>
      <c r="G773" s="362">
        <f t="shared" si="1652"/>
        <v>3732199.6</v>
      </c>
      <c r="H773" s="356">
        <f t="shared" si="1653"/>
        <v>0</v>
      </c>
      <c r="I773" s="365">
        <v>0</v>
      </c>
      <c r="J773" s="365">
        <v>0</v>
      </c>
      <c r="K773" s="365">
        <v>0</v>
      </c>
      <c r="L773" s="365">
        <v>0</v>
      </c>
      <c r="M773" s="365">
        <v>0</v>
      </c>
      <c r="N773" s="356">
        <v>0</v>
      </c>
      <c r="O773" s="356">
        <v>0</v>
      </c>
      <c r="P773" s="356">
        <v>0</v>
      </c>
      <c r="Q773" s="356">
        <v>0</v>
      </c>
      <c r="R773" s="356">
        <v>0</v>
      </c>
      <c r="S773" s="356">
        <v>0</v>
      </c>
      <c r="T773" s="366">
        <v>0</v>
      </c>
      <c r="U773" s="356">
        <v>0</v>
      </c>
      <c r="V773" s="371" t="s">
        <v>111</v>
      </c>
      <c r="W773" s="177">
        <v>917</v>
      </c>
      <c r="X773" s="356">
        <f t="shared" si="1654"/>
        <v>3564250.62</v>
      </c>
      <c r="Y773" s="177">
        <v>0</v>
      </c>
      <c r="Z773" s="177">
        <v>0</v>
      </c>
      <c r="AA773" s="177">
        <v>0</v>
      </c>
      <c r="AB773" s="177">
        <v>0</v>
      </c>
      <c r="AC773" s="177">
        <v>0</v>
      </c>
      <c r="AD773" s="177">
        <v>0</v>
      </c>
      <c r="AE773" s="177">
        <v>0</v>
      </c>
      <c r="AF773" s="177">
        <v>0</v>
      </c>
      <c r="AG773" s="177">
        <v>0</v>
      </c>
      <c r="AH773" s="177">
        <v>0</v>
      </c>
      <c r="AI773" s="177">
        <v>0</v>
      </c>
      <c r="AJ773" s="177">
        <f t="shared" si="1655"/>
        <v>111965.99</v>
      </c>
      <c r="AK773" s="177">
        <f t="shared" si="1656"/>
        <v>55982.99</v>
      </c>
      <c r="AL773" s="177">
        <v>0</v>
      </c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9"/>
      <c r="BM773" s="149"/>
      <c r="BN773" s="149"/>
      <c r="BO773" s="149"/>
      <c r="BP773" s="149"/>
      <c r="BQ773" s="149"/>
      <c r="BR773" s="149"/>
      <c r="BS773" s="149"/>
      <c r="BT773" s="149"/>
      <c r="BU773" s="149"/>
      <c r="BV773" s="149"/>
      <c r="BW773" s="149"/>
      <c r="BY773" s="150"/>
      <c r="BZ773" s="151"/>
      <c r="CA773" s="152"/>
      <c r="CB773" s="148"/>
      <c r="CC773" s="153"/>
    </row>
    <row r="774" spans="1:81" s="147" customFormat="1" ht="12" customHeight="1">
      <c r="A774" s="360">
        <v>142</v>
      </c>
      <c r="B774" s="368" t="s">
        <v>335</v>
      </c>
      <c r="C774" s="370"/>
      <c r="D774" s="370"/>
      <c r="E774" s="371"/>
      <c r="F774" s="371"/>
      <c r="G774" s="362">
        <f t="shared" si="1652"/>
        <v>18315047.120000001</v>
      </c>
      <c r="H774" s="356">
        <f t="shared" si="1653"/>
        <v>0</v>
      </c>
      <c r="I774" s="365">
        <v>0</v>
      </c>
      <c r="J774" s="365">
        <v>0</v>
      </c>
      <c r="K774" s="365">
        <v>0</v>
      </c>
      <c r="L774" s="365">
        <v>0</v>
      </c>
      <c r="M774" s="365">
        <v>0</v>
      </c>
      <c r="N774" s="356">
        <v>0</v>
      </c>
      <c r="O774" s="356">
        <v>0</v>
      </c>
      <c r="P774" s="356">
        <v>0</v>
      </c>
      <c r="Q774" s="356">
        <v>0</v>
      </c>
      <c r="R774" s="356">
        <v>0</v>
      </c>
      <c r="S774" s="356">
        <v>0</v>
      </c>
      <c r="T774" s="366">
        <v>0</v>
      </c>
      <c r="U774" s="356">
        <v>0</v>
      </c>
      <c r="V774" s="371" t="s">
        <v>111</v>
      </c>
      <c r="W774" s="177">
        <v>4500</v>
      </c>
      <c r="X774" s="356">
        <f t="shared" si="1654"/>
        <v>17490870</v>
      </c>
      <c r="Y774" s="177">
        <v>0</v>
      </c>
      <c r="Z774" s="177">
        <v>0</v>
      </c>
      <c r="AA774" s="177">
        <v>0</v>
      </c>
      <c r="AB774" s="177">
        <v>0</v>
      </c>
      <c r="AC774" s="177">
        <v>0</v>
      </c>
      <c r="AD774" s="177">
        <v>0</v>
      </c>
      <c r="AE774" s="177">
        <v>0</v>
      </c>
      <c r="AF774" s="177">
        <v>0</v>
      </c>
      <c r="AG774" s="177">
        <v>0</v>
      </c>
      <c r="AH774" s="177">
        <v>0</v>
      </c>
      <c r="AI774" s="177">
        <v>0</v>
      </c>
      <c r="AJ774" s="177">
        <f t="shared" si="1655"/>
        <v>549451.41</v>
      </c>
      <c r="AK774" s="177">
        <f t="shared" si="1656"/>
        <v>274725.71000000002</v>
      </c>
      <c r="AL774" s="177">
        <v>0</v>
      </c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9"/>
      <c r="BM774" s="149"/>
      <c r="BN774" s="149"/>
      <c r="BO774" s="149"/>
      <c r="BP774" s="149"/>
      <c r="BQ774" s="149"/>
      <c r="BR774" s="149"/>
      <c r="BS774" s="149"/>
      <c r="BT774" s="149"/>
      <c r="BU774" s="149"/>
      <c r="BV774" s="149"/>
      <c r="BW774" s="149"/>
      <c r="BY774" s="150"/>
      <c r="BZ774" s="151"/>
      <c r="CA774" s="152"/>
      <c r="CB774" s="148"/>
      <c r="CC774" s="153"/>
    </row>
    <row r="775" spans="1:81" s="147" customFormat="1" ht="12" customHeight="1">
      <c r="A775" s="360">
        <v>143</v>
      </c>
      <c r="B775" s="368" t="s">
        <v>410</v>
      </c>
      <c r="C775" s="370"/>
      <c r="D775" s="370"/>
      <c r="E775" s="371"/>
      <c r="F775" s="371"/>
      <c r="G775" s="362">
        <f t="shared" si="1652"/>
        <v>3256008.38</v>
      </c>
      <c r="H775" s="356">
        <f t="shared" si="1653"/>
        <v>0</v>
      </c>
      <c r="I775" s="365">
        <v>0</v>
      </c>
      <c r="J775" s="365">
        <v>0</v>
      </c>
      <c r="K775" s="365">
        <v>0</v>
      </c>
      <c r="L775" s="365">
        <v>0</v>
      </c>
      <c r="M775" s="365">
        <v>0</v>
      </c>
      <c r="N775" s="356">
        <v>0</v>
      </c>
      <c r="O775" s="356">
        <v>0</v>
      </c>
      <c r="P775" s="356">
        <v>0</v>
      </c>
      <c r="Q775" s="356">
        <v>0</v>
      </c>
      <c r="R775" s="356">
        <v>0</v>
      </c>
      <c r="S775" s="356">
        <v>0</v>
      </c>
      <c r="T775" s="366">
        <v>0</v>
      </c>
      <c r="U775" s="356">
        <v>0</v>
      </c>
      <c r="V775" s="371" t="s">
        <v>111</v>
      </c>
      <c r="W775" s="177">
        <v>800</v>
      </c>
      <c r="X775" s="356">
        <f t="shared" si="1654"/>
        <v>3109488</v>
      </c>
      <c r="Y775" s="177">
        <v>0</v>
      </c>
      <c r="Z775" s="177">
        <v>0</v>
      </c>
      <c r="AA775" s="177">
        <v>0</v>
      </c>
      <c r="AB775" s="177">
        <v>0</v>
      </c>
      <c r="AC775" s="177">
        <v>0</v>
      </c>
      <c r="AD775" s="177">
        <v>0</v>
      </c>
      <c r="AE775" s="177">
        <v>0</v>
      </c>
      <c r="AF775" s="177">
        <v>0</v>
      </c>
      <c r="AG775" s="177">
        <v>0</v>
      </c>
      <c r="AH775" s="177">
        <v>0</v>
      </c>
      <c r="AI775" s="177">
        <v>0</v>
      </c>
      <c r="AJ775" s="177">
        <f t="shared" si="1655"/>
        <v>97680.25</v>
      </c>
      <c r="AK775" s="177">
        <f t="shared" si="1656"/>
        <v>48840.13</v>
      </c>
      <c r="AL775" s="177">
        <v>0</v>
      </c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9"/>
      <c r="BM775" s="149"/>
      <c r="BN775" s="149"/>
      <c r="BO775" s="149"/>
      <c r="BP775" s="149"/>
      <c r="BQ775" s="149"/>
      <c r="BR775" s="149"/>
      <c r="BS775" s="149"/>
      <c r="BT775" s="149"/>
      <c r="BU775" s="149"/>
      <c r="BV775" s="149"/>
      <c r="BW775" s="149"/>
      <c r="BY775" s="150"/>
      <c r="BZ775" s="151"/>
      <c r="CA775" s="152"/>
      <c r="CB775" s="148"/>
      <c r="CC775" s="153"/>
    </row>
    <row r="776" spans="1:81" s="147" customFormat="1" ht="12" customHeight="1">
      <c r="A776" s="360">
        <v>144</v>
      </c>
      <c r="B776" s="368" t="s">
        <v>417</v>
      </c>
      <c r="C776" s="370"/>
      <c r="D776" s="370"/>
      <c r="E776" s="371"/>
      <c r="F776" s="371"/>
      <c r="G776" s="362">
        <f t="shared" si="1652"/>
        <v>5413113.9299999997</v>
      </c>
      <c r="H776" s="356">
        <f t="shared" si="1653"/>
        <v>0</v>
      </c>
      <c r="I776" s="365">
        <v>0</v>
      </c>
      <c r="J776" s="365">
        <v>0</v>
      </c>
      <c r="K776" s="365">
        <v>0</v>
      </c>
      <c r="L776" s="365">
        <v>0</v>
      </c>
      <c r="M776" s="365">
        <v>0</v>
      </c>
      <c r="N776" s="356">
        <v>0</v>
      </c>
      <c r="O776" s="356">
        <v>0</v>
      </c>
      <c r="P776" s="356">
        <v>0</v>
      </c>
      <c r="Q776" s="356">
        <v>0</v>
      </c>
      <c r="R776" s="356">
        <v>0</v>
      </c>
      <c r="S776" s="356">
        <v>0</v>
      </c>
      <c r="T776" s="366">
        <v>0</v>
      </c>
      <c r="U776" s="356">
        <v>0</v>
      </c>
      <c r="V776" s="371" t="s">
        <v>111</v>
      </c>
      <c r="W776" s="177">
        <v>1330</v>
      </c>
      <c r="X776" s="356">
        <f t="shared" si="1654"/>
        <v>5169523.8</v>
      </c>
      <c r="Y776" s="177">
        <v>0</v>
      </c>
      <c r="Z776" s="177">
        <v>0</v>
      </c>
      <c r="AA776" s="177">
        <v>0</v>
      </c>
      <c r="AB776" s="177">
        <v>0</v>
      </c>
      <c r="AC776" s="177">
        <v>0</v>
      </c>
      <c r="AD776" s="177">
        <v>0</v>
      </c>
      <c r="AE776" s="177">
        <v>0</v>
      </c>
      <c r="AF776" s="177">
        <v>0</v>
      </c>
      <c r="AG776" s="177">
        <v>0</v>
      </c>
      <c r="AH776" s="177">
        <v>0</v>
      </c>
      <c r="AI776" s="177">
        <v>0</v>
      </c>
      <c r="AJ776" s="177">
        <f t="shared" si="1655"/>
        <v>162393.42000000001</v>
      </c>
      <c r="AK776" s="177">
        <f t="shared" si="1656"/>
        <v>81196.710000000006</v>
      </c>
      <c r="AL776" s="177">
        <v>0</v>
      </c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9"/>
      <c r="BM776" s="149"/>
      <c r="BN776" s="149"/>
      <c r="BO776" s="149"/>
      <c r="BP776" s="149"/>
      <c r="BQ776" s="149"/>
      <c r="BR776" s="149"/>
      <c r="BS776" s="149"/>
      <c r="BT776" s="149"/>
      <c r="BU776" s="149"/>
      <c r="BV776" s="149"/>
      <c r="BW776" s="149"/>
      <c r="BY776" s="150"/>
      <c r="BZ776" s="151"/>
      <c r="CA776" s="152"/>
      <c r="CB776" s="148"/>
      <c r="CC776" s="153"/>
    </row>
    <row r="777" spans="1:81" s="147" customFormat="1" ht="12" customHeight="1">
      <c r="A777" s="360">
        <v>145</v>
      </c>
      <c r="B777" s="368" t="s">
        <v>258</v>
      </c>
      <c r="C777" s="370"/>
      <c r="D777" s="370"/>
      <c r="E777" s="371"/>
      <c r="F777" s="371"/>
      <c r="G777" s="362">
        <f t="shared" si="1652"/>
        <v>2246645.7799999998</v>
      </c>
      <c r="H777" s="356">
        <f t="shared" si="1653"/>
        <v>0</v>
      </c>
      <c r="I777" s="365">
        <v>0</v>
      </c>
      <c r="J777" s="365">
        <v>0</v>
      </c>
      <c r="K777" s="365">
        <v>0</v>
      </c>
      <c r="L777" s="365">
        <v>0</v>
      </c>
      <c r="M777" s="365">
        <v>0</v>
      </c>
      <c r="N777" s="356">
        <v>0</v>
      </c>
      <c r="O777" s="356">
        <v>0</v>
      </c>
      <c r="P777" s="356">
        <v>0</v>
      </c>
      <c r="Q777" s="356">
        <v>0</v>
      </c>
      <c r="R777" s="356">
        <v>0</v>
      </c>
      <c r="S777" s="356">
        <v>0</v>
      </c>
      <c r="T777" s="366">
        <v>0</v>
      </c>
      <c r="U777" s="356">
        <v>0</v>
      </c>
      <c r="V777" s="371" t="s">
        <v>111</v>
      </c>
      <c r="W777" s="177">
        <v>552</v>
      </c>
      <c r="X777" s="356">
        <f t="shared" si="1654"/>
        <v>2145546.7200000002</v>
      </c>
      <c r="Y777" s="177">
        <v>0</v>
      </c>
      <c r="Z777" s="177">
        <v>0</v>
      </c>
      <c r="AA777" s="177">
        <v>0</v>
      </c>
      <c r="AB777" s="177">
        <v>0</v>
      </c>
      <c r="AC777" s="177">
        <v>0</v>
      </c>
      <c r="AD777" s="177">
        <v>0</v>
      </c>
      <c r="AE777" s="177">
        <v>0</v>
      </c>
      <c r="AF777" s="177">
        <v>0</v>
      </c>
      <c r="AG777" s="177">
        <v>0</v>
      </c>
      <c r="AH777" s="177">
        <v>0</v>
      </c>
      <c r="AI777" s="177">
        <v>0</v>
      </c>
      <c r="AJ777" s="177">
        <f t="shared" si="1655"/>
        <v>67399.37</v>
      </c>
      <c r="AK777" s="177">
        <f t="shared" si="1656"/>
        <v>33699.69</v>
      </c>
      <c r="AL777" s="177">
        <v>0</v>
      </c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9"/>
      <c r="BM777" s="149"/>
      <c r="BN777" s="149"/>
      <c r="BO777" s="149"/>
      <c r="BP777" s="149"/>
      <c r="BQ777" s="149"/>
      <c r="BR777" s="149"/>
      <c r="BS777" s="149"/>
      <c r="BT777" s="149"/>
      <c r="BU777" s="149"/>
      <c r="BV777" s="149"/>
      <c r="BW777" s="149"/>
      <c r="BY777" s="150"/>
      <c r="BZ777" s="151"/>
      <c r="CA777" s="152"/>
      <c r="CB777" s="148"/>
      <c r="CC777" s="153"/>
    </row>
    <row r="778" spans="1:81" s="147" customFormat="1" ht="12" customHeight="1">
      <c r="A778" s="360">
        <v>146</v>
      </c>
      <c r="B778" s="368" t="s">
        <v>433</v>
      </c>
      <c r="C778" s="370"/>
      <c r="D778" s="370"/>
      <c r="E778" s="371"/>
      <c r="F778" s="371"/>
      <c r="G778" s="362">
        <f t="shared" si="1652"/>
        <v>15559650.029999999</v>
      </c>
      <c r="H778" s="356">
        <f t="shared" si="1653"/>
        <v>0</v>
      </c>
      <c r="I778" s="365">
        <v>0</v>
      </c>
      <c r="J778" s="365">
        <v>0</v>
      </c>
      <c r="K778" s="365">
        <v>0</v>
      </c>
      <c r="L778" s="365">
        <v>0</v>
      </c>
      <c r="M778" s="365">
        <v>0</v>
      </c>
      <c r="N778" s="356">
        <v>0</v>
      </c>
      <c r="O778" s="356">
        <v>0</v>
      </c>
      <c r="P778" s="356">
        <v>0</v>
      </c>
      <c r="Q778" s="356">
        <v>0</v>
      </c>
      <c r="R778" s="356">
        <v>0</v>
      </c>
      <c r="S778" s="356">
        <v>0</v>
      </c>
      <c r="T778" s="366">
        <v>0</v>
      </c>
      <c r="U778" s="356">
        <v>0</v>
      </c>
      <c r="V778" s="371" t="s">
        <v>111</v>
      </c>
      <c r="W778" s="177">
        <v>3823</v>
      </c>
      <c r="X778" s="356">
        <f t="shared" si="1654"/>
        <v>14859465.779999999</v>
      </c>
      <c r="Y778" s="177">
        <v>0</v>
      </c>
      <c r="Z778" s="177">
        <v>0</v>
      </c>
      <c r="AA778" s="177">
        <v>0</v>
      </c>
      <c r="AB778" s="177">
        <v>0</v>
      </c>
      <c r="AC778" s="177">
        <v>0</v>
      </c>
      <c r="AD778" s="177">
        <v>0</v>
      </c>
      <c r="AE778" s="177">
        <v>0</v>
      </c>
      <c r="AF778" s="177">
        <v>0</v>
      </c>
      <c r="AG778" s="177">
        <v>0</v>
      </c>
      <c r="AH778" s="177">
        <v>0</v>
      </c>
      <c r="AI778" s="177">
        <v>0</v>
      </c>
      <c r="AJ778" s="177">
        <f t="shared" si="1655"/>
        <v>466789.5</v>
      </c>
      <c r="AK778" s="177">
        <f t="shared" si="1656"/>
        <v>233394.75</v>
      </c>
      <c r="AL778" s="177">
        <v>0</v>
      </c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9"/>
      <c r="BM778" s="149"/>
      <c r="BN778" s="149"/>
      <c r="BO778" s="149"/>
      <c r="BP778" s="149"/>
      <c r="BQ778" s="149"/>
      <c r="BR778" s="149"/>
      <c r="BS778" s="149"/>
      <c r="BT778" s="149"/>
      <c r="BU778" s="149"/>
      <c r="BV778" s="149"/>
      <c r="BW778" s="149"/>
      <c r="BY778" s="150"/>
      <c r="BZ778" s="151"/>
      <c r="CA778" s="152"/>
      <c r="CB778" s="148"/>
      <c r="CC778" s="153"/>
    </row>
    <row r="779" spans="1:81" s="147" customFormat="1" ht="12" customHeight="1">
      <c r="A779" s="360">
        <v>147</v>
      </c>
      <c r="B779" s="368" t="s">
        <v>445</v>
      </c>
      <c r="C779" s="370"/>
      <c r="D779" s="370"/>
      <c r="E779" s="371"/>
      <c r="F779" s="371"/>
      <c r="G779" s="362">
        <f t="shared" si="1652"/>
        <v>8303096.79</v>
      </c>
      <c r="H779" s="356">
        <f t="shared" si="1653"/>
        <v>0</v>
      </c>
      <c r="I779" s="365">
        <v>0</v>
      </c>
      <c r="J779" s="365">
        <v>0</v>
      </c>
      <c r="K779" s="365">
        <v>0</v>
      </c>
      <c r="L779" s="365">
        <v>0</v>
      </c>
      <c r="M779" s="365">
        <v>0</v>
      </c>
      <c r="N779" s="356">
        <v>0</v>
      </c>
      <c r="O779" s="356">
        <v>0</v>
      </c>
      <c r="P779" s="356">
        <v>0</v>
      </c>
      <c r="Q779" s="356">
        <v>0</v>
      </c>
      <c r="R779" s="356">
        <v>0</v>
      </c>
      <c r="S779" s="356">
        <v>0</v>
      </c>
      <c r="T779" s="366">
        <v>0</v>
      </c>
      <c r="U779" s="356">
        <v>0</v>
      </c>
      <c r="V779" s="371" t="s">
        <v>112</v>
      </c>
      <c r="W779" s="177">
        <v>2056</v>
      </c>
      <c r="X779" s="356">
        <f t="shared" si="1654"/>
        <v>7929457.4400000004</v>
      </c>
      <c r="Y779" s="177">
        <v>0</v>
      </c>
      <c r="Z779" s="177">
        <v>0</v>
      </c>
      <c r="AA779" s="177">
        <v>0</v>
      </c>
      <c r="AB779" s="177">
        <v>0</v>
      </c>
      <c r="AC779" s="177">
        <v>0</v>
      </c>
      <c r="AD779" s="177">
        <v>0</v>
      </c>
      <c r="AE779" s="177">
        <v>0</v>
      </c>
      <c r="AF779" s="177">
        <v>0</v>
      </c>
      <c r="AG779" s="177">
        <v>0</v>
      </c>
      <c r="AH779" s="177">
        <v>0</v>
      </c>
      <c r="AI779" s="177">
        <v>0</v>
      </c>
      <c r="AJ779" s="177">
        <f t="shared" si="1655"/>
        <v>249092.9</v>
      </c>
      <c r="AK779" s="177">
        <f t="shared" si="1656"/>
        <v>124546.45</v>
      </c>
      <c r="AL779" s="177">
        <v>0</v>
      </c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9"/>
      <c r="BM779" s="149"/>
      <c r="BN779" s="149"/>
      <c r="BO779" s="149"/>
      <c r="BP779" s="149"/>
      <c r="BQ779" s="149"/>
      <c r="BR779" s="149"/>
      <c r="BS779" s="149"/>
      <c r="BT779" s="149"/>
      <c r="BU779" s="149"/>
      <c r="BV779" s="149"/>
      <c r="BW779" s="149"/>
      <c r="BY779" s="150"/>
      <c r="BZ779" s="151"/>
      <c r="CA779" s="152"/>
      <c r="CB779" s="148"/>
      <c r="CC779" s="153"/>
    </row>
    <row r="780" spans="1:81" s="147" customFormat="1" ht="12" customHeight="1">
      <c r="A780" s="360">
        <v>148</v>
      </c>
      <c r="B780" s="368" t="s">
        <v>474</v>
      </c>
      <c r="C780" s="370"/>
      <c r="D780" s="370"/>
      <c r="E780" s="371"/>
      <c r="F780" s="371"/>
      <c r="G780" s="362">
        <f t="shared" si="1652"/>
        <v>835427.61</v>
      </c>
      <c r="H780" s="356">
        <f t="shared" si="1653"/>
        <v>797833.37</v>
      </c>
      <c r="I780" s="362">
        <f>ROUND(242.99*'Приложение 1'!J778,2)</f>
        <v>797833.37</v>
      </c>
      <c r="J780" s="365">
        <v>0</v>
      </c>
      <c r="K780" s="365">
        <v>0</v>
      </c>
      <c r="L780" s="365">
        <v>0</v>
      </c>
      <c r="M780" s="365">
        <v>0</v>
      </c>
      <c r="N780" s="356">
        <v>0</v>
      </c>
      <c r="O780" s="356">
        <v>0</v>
      </c>
      <c r="P780" s="356">
        <v>0</v>
      </c>
      <c r="Q780" s="356">
        <v>0</v>
      </c>
      <c r="R780" s="356">
        <v>0</v>
      </c>
      <c r="S780" s="356">
        <v>0</v>
      </c>
      <c r="T780" s="366">
        <v>0</v>
      </c>
      <c r="U780" s="356">
        <v>0</v>
      </c>
      <c r="V780" s="371"/>
      <c r="W780" s="177">
        <v>0</v>
      </c>
      <c r="X780" s="356">
        <v>0</v>
      </c>
      <c r="Y780" s="177">
        <v>0</v>
      </c>
      <c r="Z780" s="177">
        <v>0</v>
      </c>
      <c r="AA780" s="177">
        <v>0</v>
      </c>
      <c r="AB780" s="177">
        <v>0</v>
      </c>
      <c r="AC780" s="177">
        <v>0</v>
      </c>
      <c r="AD780" s="177">
        <v>0</v>
      </c>
      <c r="AE780" s="177">
        <v>0</v>
      </c>
      <c r="AF780" s="177">
        <v>0</v>
      </c>
      <c r="AG780" s="177">
        <v>0</v>
      </c>
      <c r="AH780" s="177">
        <v>0</v>
      </c>
      <c r="AI780" s="177">
        <v>0</v>
      </c>
      <c r="AJ780" s="177">
        <f>ROUND((X780+H780+AI780)/95.5*3,2)</f>
        <v>25062.83</v>
      </c>
      <c r="AK780" s="177">
        <f>ROUND((X780+H780+AI780)/95.5*1.5,2)</f>
        <v>12531.41</v>
      </c>
      <c r="AL780" s="177">
        <v>0</v>
      </c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9"/>
      <c r="BM780" s="149"/>
      <c r="BN780" s="149"/>
      <c r="BO780" s="149"/>
      <c r="BP780" s="149"/>
      <c r="BQ780" s="149"/>
      <c r="BR780" s="149"/>
      <c r="BS780" s="149"/>
      <c r="BT780" s="149"/>
      <c r="BU780" s="149"/>
      <c r="BV780" s="149"/>
      <c r="BW780" s="149"/>
      <c r="BY780" s="150"/>
      <c r="BZ780" s="151"/>
      <c r="CA780" s="152"/>
      <c r="CB780" s="148"/>
      <c r="CC780" s="153"/>
    </row>
    <row r="781" spans="1:81" s="147" customFormat="1" ht="12" customHeight="1">
      <c r="A781" s="360">
        <v>149</v>
      </c>
      <c r="B781" s="368" t="s">
        <v>169</v>
      </c>
      <c r="C781" s="370"/>
      <c r="D781" s="370"/>
      <c r="E781" s="371"/>
      <c r="F781" s="371"/>
      <c r="G781" s="362">
        <f>ROUND(H781+U781+X781+Z781+AB781+AD781+AF781+AH781+AI781+AJ781+AK781+AL781,2)</f>
        <v>5105559.0199999996</v>
      </c>
      <c r="H781" s="356">
        <f t="shared" si="1653"/>
        <v>0</v>
      </c>
      <c r="I781" s="365">
        <v>0</v>
      </c>
      <c r="J781" s="365">
        <v>0</v>
      </c>
      <c r="K781" s="365">
        <v>0</v>
      </c>
      <c r="L781" s="365">
        <v>0</v>
      </c>
      <c r="M781" s="365">
        <v>0</v>
      </c>
      <c r="N781" s="356">
        <v>0</v>
      </c>
      <c r="O781" s="356">
        <v>0</v>
      </c>
      <c r="P781" s="356">
        <v>0</v>
      </c>
      <c r="Q781" s="356">
        <v>0</v>
      </c>
      <c r="R781" s="356">
        <v>0</v>
      </c>
      <c r="S781" s="356">
        <v>0</v>
      </c>
      <c r="T781" s="366">
        <v>0</v>
      </c>
      <c r="U781" s="356">
        <v>0</v>
      </c>
      <c r="V781" s="371"/>
      <c r="W781" s="177">
        <v>0</v>
      </c>
      <c r="X781" s="356">
        <v>0</v>
      </c>
      <c r="Y781" s="177">
        <v>0</v>
      </c>
      <c r="Z781" s="177">
        <v>0</v>
      </c>
      <c r="AA781" s="177">
        <v>1521</v>
      </c>
      <c r="AB781" s="177">
        <f>ROUND(AA781*3205.66,2)</f>
        <v>4875808.8600000003</v>
      </c>
      <c r="AC781" s="177">
        <v>0</v>
      </c>
      <c r="AD781" s="177">
        <v>0</v>
      </c>
      <c r="AE781" s="177">
        <v>0</v>
      </c>
      <c r="AF781" s="177">
        <v>0</v>
      </c>
      <c r="AG781" s="177">
        <v>0</v>
      </c>
      <c r="AH781" s="177">
        <v>0</v>
      </c>
      <c r="AI781" s="177">
        <v>0</v>
      </c>
      <c r="AJ781" s="177">
        <f>ROUND(AB781/95.5*3,2)</f>
        <v>153166.76999999999</v>
      </c>
      <c r="AK781" s="177">
        <f>ROUND(AB781/95.5*1.5,2)</f>
        <v>76583.39</v>
      </c>
      <c r="AL781" s="177">
        <v>0</v>
      </c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9"/>
      <c r="BM781" s="149"/>
      <c r="BN781" s="149"/>
      <c r="BO781" s="149"/>
      <c r="BP781" s="149"/>
      <c r="BQ781" s="149"/>
      <c r="BR781" s="149"/>
      <c r="BS781" s="149"/>
      <c r="BT781" s="149"/>
      <c r="BU781" s="149"/>
      <c r="BV781" s="149"/>
      <c r="BW781" s="149"/>
      <c r="BY781" s="150"/>
      <c r="BZ781" s="151"/>
      <c r="CA781" s="152"/>
      <c r="CB781" s="148"/>
      <c r="CC781" s="153"/>
    </row>
    <row r="782" spans="1:81" s="147" customFormat="1" ht="12" customHeight="1">
      <c r="A782" s="360">
        <v>150</v>
      </c>
      <c r="B782" s="368" t="s">
        <v>642</v>
      </c>
      <c r="C782" s="370"/>
      <c r="D782" s="370"/>
      <c r="E782" s="371"/>
      <c r="F782" s="371"/>
      <c r="G782" s="362">
        <f t="shared" si="1652"/>
        <v>4939050.28</v>
      </c>
      <c r="H782" s="356">
        <f t="shared" si="1653"/>
        <v>0</v>
      </c>
      <c r="I782" s="365">
        <v>0</v>
      </c>
      <c r="J782" s="365">
        <v>0</v>
      </c>
      <c r="K782" s="365">
        <v>0</v>
      </c>
      <c r="L782" s="365">
        <v>0</v>
      </c>
      <c r="M782" s="365">
        <v>0</v>
      </c>
      <c r="N782" s="356">
        <v>0</v>
      </c>
      <c r="O782" s="356">
        <v>0</v>
      </c>
      <c r="P782" s="356">
        <v>0</v>
      </c>
      <c r="Q782" s="356">
        <v>0</v>
      </c>
      <c r="R782" s="356">
        <v>0</v>
      </c>
      <c r="S782" s="356">
        <v>0</v>
      </c>
      <c r="T782" s="366">
        <v>0</v>
      </c>
      <c r="U782" s="356">
        <v>0</v>
      </c>
      <c r="V782" s="371" t="s">
        <v>112</v>
      </c>
      <c r="W782" s="177">
        <v>1223</v>
      </c>
      <c r="X782" s="356">
        <f t="shared" si="1654"/>
        <v>4716793.0199999996</v>
      </c>
      <c r="Y782" s="177">
        <v>0</v>
      </c>
      <c r="Z782" s="177">
        <v>0</v>
      </c>
      <c r="AA782" s="177">
        <v>0</v>
      </c>
      <c r="AB782" s="177">
        <v>0</v>
      </c>
      <c r="AC782" s="177">
        <v>0</v>
      </c>
      <c r="AD782" s="177">
        <v>0</v>
      </c>
      <c r="AE782" s="177">
        <v>0</v>
      </c>
      <c r="AF782" s="177">
        <v>0</v>
      </c>
      <c r="AG782" s="177">
        <v>0</v>
      </c>
      <c r="AH782" s="177">
        <v>0</v>
      </c>
      <c r="AI782" s="177">
        <v>0</v>
      </c>
      <c r="AJ782" s="177">
        <f t="shared" si="1655"/>
        <v>148171.51</v>
      </c>
      <c r="AK782" s="177">
        <f t="shared" si="1656"/>
        <v>74085.75</v>
      </c>
      <c r="AL782" s="177">
        <v>0</v>
      </c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9"/>
      <c r="BM782" s="149"/>
      <c r="BN782" s="149"/>
      <c r="BO782" s="149"/>
      <c r="BP782" s="149"/>
      <c r="BQ782" s="149"/>
      <c r="BR782" s="149"/>
      <c r="BS782" s="149"/>
      <c r="BT782" s="149"/>
      <c r="BU782" s="149"/>
      <c r="BV782" s="149"/>
      <c r="BW782" s="149"/>
      <c r="BY782" s="150"/>
      <c r="BZ782" s="151"/>
      <c r="CA782" s="152"/>
      <c r="CB782" s="148"/>
      <c r="CC782" s="153"/>
    </row>
    <row r="783" spans="1:81" s="147" customFormat="1" ht="12" customHeight="1">
      <c r="A783" s="360">
        <v>151</v>
      </c>
      <c r="B783" s="368" t="s">
        <v>342</v>
      </c>
      <c r="C783" s="370"/>
      <c r="D783" s="370"/>
      <c r="E783" s="371"/>
      <c r="F783" s="371"/>
      <c r="G783" s="362">
        <f t="shared" si="1652"/>
        <v>7342298.8899999997</v>
      </c>
      <c r="H783" s="356">
        <f t="shared" si="1653"/>
        <v>0</v>
      </c>
      <c r="I783" s="365">
        <v>0</v>
      </c>
      <c r="J783" s="365">
        <v>0</v>
      </c>
      <c r="K783" s="365">
        <v>0</v>
      </c>
      <c r="L783" s="365">
        <v>0</v>
      </c>
      <c r="M783" s="365">
        <v>0</v>
      </c>
      <c r="N783" s="356">
        <v>0</v>
      </c>
      <c r="O783" s="356">
        <v>0</v>
      </c>
      <c r="P783" s="356">
        <v>0</v>
      </c>
      <c r="Q783" s="356">
        <v>0</v>
      </c>
      <c r="R783" s="356">
        <v>0</v>
      </c>
      <c r="S783" s="356">
        <v>0</v>
      </c>
      <c r="T783" s="366">
        <v>0</v>
      </c>
      <c r="U783" s="356">
        <v>0</v>
      </c>
      <c r="V783" s="371" t="s">
        <v>111</v>
      </c>
      <c r="W783" s="177">
        <v>1804</v>
      </c>
      <c r="X783" s="356">
        <f t="shared" si="1654"/>
        <v>7011895.4400000004</v>
      </c>
      <c r="Y783" s="177">
        <v>0</v>
      </c>
      <c r="Z783" s="177">
        <v>0</v>
      </c>
      <c r="AA783" s="177">
        <v>0</v>
      </c>
      <c r="AB783" s="177">
        <v>0</v>
      </c>
      <c r="AC783" s="177">
        <v>0</v>
      </c>
      <c r="AD783" s="177">
        <v>0</v>
      </c>
      <c r="AE783" s="177">
        <v>0</v>
      </c>
      <c r="AF783" s="177">
        <v>0</v>
      </c>
      <c r="AG783" s="177">
        <v>0</v>
      </c>
      <c r="AH783" s="177">
        <v>0</v>
      </c>
      <c r="AI783" s="177">
        <v>0</v>
      </c>
      <c r="AJ783" s="177">
        <f t="shared" si="1655"/>
        <v>220268.97</v>
      </c>
      <c r="AK783" s="177">
        <f t="shared" si="1656"/>
        <v>110134.48</v>
      </c>
      <c r="AL783" s="177">
        <v>0</v>
      </c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9"/>
      <c r="BM783" s="149"/>
      <c r="BN783" s="149"/>
      <c r="BO783" s="149"/>
      <c r="BP783" s="149"/>
      <c r="BQ783" s="149"/>
      <c r="BR783" s="149"/>
      <c r="BS783" s="149"/>
      <c r="BT783" s="149"/>
      <c r="BU783" s="149"/>
      <c r="BV783" s="149"/>
      <c r="BW783" s="149"/>
      <c r="BY783" s="150"/>
      <c r="BZ783" s="151"/>
      <c r="CA783" s="152"/>
      <c r="CB783" s="148"/>
      <c r="CC783" s="153"/>
    </row>
    <row r="784" spans="1:81" s="147" customFormat="1" ht="12" customHeight="1">
      <c r="A784" s="360">
        <v>152</v>
      </c>
      <c r="B784" s="368" t="s">
        <v>379</v>
      </c>
      <c r="C784" s="370"/>
      <c r="D784" s="370"/>
      <c r="E784" s="371"/>
      <c r="F784" s="371"/>
      <c r="G784" s="362">
        <f t="shared" si="1652"/>
        <v>1794874.62</v>
      </c>
      <c r="H784" s="356">
        <f t="shared" si="1653"/>
        <v>0</v>
      </c>
      <c r="I784" s="365">
        <v>0</v>
      </c>
      <c r="J784" s="365">
        <v>0</v>
      </c>
      <c r="K784" s="365">
        <v>0</v>
      </c>
      <c r="L784" s="365">
        <v>0</v>
      </c>
      <c r="M784" s="365">
        <v>0</v>
      </c>
      <c r="N784" s="356">
        <v>0</v>
      </c>
      <c r="O784" s="356">
        <v>0</v>
      </c>
      <c r="P784" s="356">
        <v>0</v>
      </c>
      <c r="Q784" s="356">
        <v>0</v>
      </c>
      <c r="R784" s="356">
        <v>0</v>
      </c>
      <c r="S784" s="356">
        <v>0</v>
      </c>
      <c r="T784" s="366">
        <v>0</v>
      </c>
      <c r="U784" s="356">
        <v>0</v>
      </c>
      <c r="V784" s="371" t="s">
        <v>111</v>
      </c>
      <c r="W784" s="177">
        <v>441</v>
      </c>
      <c r="X784" s="356">
        <f t="shared" si="1654"/>
        <v>1714105.26</v>
      </c>
      <c r="Y784" s="177">
        <v>0</v>
      </c>
      <c r="Z784" s="177">
        <v>0</v>
      </c>
      <c r="AA784" s="177">
        <v>0</v>
      </c>
      <c r="AB784" s="177">
        <v>0</v>
      </c>
      <c r="AC784" s="177">
        <v>0</v>
      </c>
      <c r="AD784" s="177">
        <v>0</v>
      </c>
      <c r="AE784" s="177">
        <v>0</v>
      </c>
      <c r="AF784" s="177">
        <v>0</v>
      </c>
      <c r="AG784" s="177">
        <v>0</v>
      </c>
      <c r="AH784" s="177">
        <v>0</v>
      </c>
      <c r="AI784" s="177">
        <v>0</v>
      </c>
      <c r="AJ784" s="177">
        <f t="shared" si="1655"/>
        <v>53846.239999999998</v>
      </c>
      <c r="AK784" s="177">
        <f t="shared" si="1656"/>
        <v>26923.119999999999</v>
      </c>
      <c r="AL784" s="177">
        <v>0</v>
      </c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9"/>
      <c r="BM784" s="149"/>
      <c r="BN784" s="149"/>
      <c r="BO784" s="149"/>
      <c r="BP784" s="149"/>
      <c r="BQ784" s="149"/>
      <c r="BR784" s="149"/>
      <c r="BS784" s="149"/>
      <c r="BT784" s="149"/>
      <c r="BU784" s="149"/>
      <c r="BV784" s="149"/>
      <c r="BW784" s="149"/>
      <c r="BY784" s="150"/>
      <c r="BZ784" s="151"/>
      <c r="CA784" s="152"/>
      <c r="CB784" s="148"/>
      <c r="CC784" s="153"/>
    </row>
    <row r="785" spans="1:82" s="147" customFormat="1" ht="12" customHeight="1">
      <c r="A785" s="360">
        <v>153</v>
      </c>
      <c r="B785" s="368" t="s">
        <v>382</v>
      </c>
      <c r="C785" s="370"/>
      <c r="D785" s="370"/>
      <c r="E785" s="371"/>
      <c r="F785" s="371"/>
      <c r="G785" s="362">
        <f t="shared" si="1652"/>
        <v>1155002.76</v>
      </c>
      <c r="H785" s="356">
        <f t="shared" si="1653"/>
        <v>0</v>
      </c>
      <c r="I785" s="365">
        <v>0</v>
      </c>
      <c r="J785" s="365">
        <v>0</v>
      </c>
      <c r="K785" s="365">
        <v>0</v>
      </c>
      <c r="L785" s="365">
        <v>0</v>
      </c>
      <c r="M785" s="365">
        <v>0</v>
      </c>
      <c r="N785" s="356">
        <v>0</v>
      </c>
      <c r="O785" s="356">
        <v>0</v>
      </c>
      <c r="P785" s="356">
        <v>0</v>
      </c>
      <c r="Q785" s="356">
        <v>0</v>
      </c>
      <c r="R785" s="356">
        <v>0</v>
      </c>
      <c r="S785" s="356">
        <v>0</v>
      </c>
      <c r="T785" s="366">
        <v>0</v>
      </c>
      <c r="U785" s="356">
        <v>0</v>
      </c>
      <c r="V785" s="371" t="s">
        <v>112</v>
      </c>
      <c r="W785" s="177">
        <v>286</v>
      </c>
      <c r="X785" s="356">
        <f t="shared" si="1654"/>
        <v>1103027.6399999999</v>
      </c>
      <c r="Y785" s="177">
        <v>0</v>
      </c>
      <c r="Z785" s="177">
        <v>0</v>
      </c>
      <c r="AA785" s="177">
        <v>0</v>
      </c>
      <c r="AB785" s="177">
        <v>0</v>
      </c>
      <c r="AC785" s="177">
        <v>0</v>
      </c>
      <c r="AD785" s="177">
        <v>0</v>
      </c>
      <c r="AE785" s="177">
        <v>0</v>
      </c>
      <c r="AF785" s="177">
        <v>0</v>
      </c>
      <c r="AG785" s="177">
        <v>0</v>
      </c>
      <c r="AH785" s="177">
        <v>0</v>
      </c>
      <c r="AI785" s="177">
        <v>0</v>
      </c>
      <c r="AJ785" s="177">
        <f t="shared" si="1655"/>
        <v>34650.080000000002</v>
      </c>
      <c r="AK785" s="177">
        <f t="shared" si="1656"/>
        <v>17325.04</v>
      </c>
      <c r="AL785" s="177">
        <v>0</v>
      </c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9"/>
      <c r="BM785" s="149"/>
      <c r="BN785" s="149"/>
      <c r="BO785" s="149"/>
      <c r="BP785" s="149"/>
      <c r="BQ785" s="149"/>
      <c r="BR785" s="149"/>
      <c r="BS785" s="149"/>
      <c r="BT785" s="149"/>
      <c r="BU785" s="149"/>
      <c r="BV785" s="149"/>
      <c r="BW785" s="149"/>
      <c r="BY785" s="150"/>
      <c r="BZ785" s="151"/>
      <c r="CA785" s="152"/>
      <c r="CB785" s="148"/>
      <c r="CC785" s="153"/>
    </row>
    <row r="786" spans="1:82" s="147" customFormat="1" ht="12" customHeight="1">
      <c r="A786" s="360">
        <v>154</v>
      </c>
      <c r="B786" s="368" t="s">
        <v>397</v>
      </c>
      <c r="C786" s="370"/>
      <c r="D786" s="370"/>
      <c r="E786" s="371"/>
      <c r="F786" s="371"/>
      <c r="G786" s="362">
        <f t="shared" si="1652"/>
        <v>3724059.58</v>
      </c>
      <c r="H786" s="356">
        <f t="shared" si="1653"/>
        <v>0</v>
      </c>
      <c r="I786" s="365">
        <v>0</v>
      </c>
      <c r="J786" s="365">
        <v>0</v>
      </c>
      <c r="K786" s="365">
        <v>0</v>
      </c>
      <c r="L786" s="365">
        <v>0</v>
      </c>
      <c r="M786" s="365">
        <v>0</v>
      </c>
      <c r="N786" s="356">
        <v>0</v>
      </c>
      <c r="O786" s="356">
        <v>0</v>
      </c>
      <c r="P786" s="356">
        <v>0</v>
      </c>
      <c r="Q786" s="356">
        <v>0</v>
      </c>
      <c r="R786" s="356">
        <v>0</v>
      </c>
      <c r="S786" s="356">
        <v>0</v>
      </c>
      <c r="T786" s="366">
        <v>0</v>
      </c>
      <c r="U786" s="356">
        <v>0</v>
      </c>
      <c r="V786" s="371" t="s">
        <v>111</v>
      </c>
      <c r="W786" s="177">
        <v>915</v>
      </c>
      <c r="X786" s="356">
        <f t="shared" si="1654"/>
        <v>3556476.9</v>
      </c>
      <c r="Y786" s="177">
        <v>0</v>
      </c>
      <c r="Z786" s="177">
        <v>0</v>
      </c>
      <c r="AA786" s="177">
        <v>0</v>
      </c>
      <c r="AB786" s="177">
        <v>0</v>
      </c>
      <c r="AC786" s="177">
        <v>0</v>
      </c>
      <c r="AD786" s="177">
        <v>0</v>
      </c>
      <c r="AE786" s="177">
        <v>0</v>
      </c>
      <c r="AF786" s="177">
        <v>0</v>
      </c>
      <c r="AG786" s="177">
        <v>0</v>
      </c>
      <c r="AH786" s="177">
        <v>0</v>
      </c>
      <c r="AI786" s="177">
        <v>0</v>
      </c>
      <c r="AJ786" s="177">
        <f t="shared" si="1655"/>
        <v>111721.79</v>
      </c>
      <c r="AK786" s="177">
        <f t="shared" si="1656"/>
        <v>55860.89</v>
      </c>
      <c r="AL786" s="177">
        <v>0</v>
      </c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9"/>
      <c r="BM786" s="149"/>
      <c r="BN786" s="149"/>
      <c r="BO786" s="149"/>
      <c r="BP786" s="149"/>
      <c r="BQ786" s="149"/>
      <c r="BR786" s="149"/>
      <c r="BS786" s="149"/>
      <c r="BT786" s="149"/>
      <c r="BU786" s="149"/>
      <c r="BV786" s="149"/>
      <c r="BW786" s="149"/>
      <c r="BY786" s="150"/>
      <c r="BZ786" s="151"/>
      <c r="CA786" s="152"/>
      <c r="CB786" s="148"/>
      <c r="CC786" s="153"/>
    </row>
    <row r="787" spans="1:82" s="147" customFormat="1" ht="12" customHeight="1">
      <c r="A787" s="360">
        <v>155</v>
      </c>
      <c r="B787" s="368" t="s">
        <v>405</v>
      </c>
      <c r="C787" s="370"/>
      <c r="D787" s="370"/>
      <c r="E787" s="371"/>
      <c r="F787" s="371"/>
      <c r="G787" s="362">
        <f t="shared" si="1652"/>
        <v>5168913.3</v>
      </c>
      <c r="H787" s="356">
        <f t="shared" si="1653"/>
        <v>0</v>
      </c>
      <c r="I787" s="365">
        <v>0</v>
      </c>
      <c r="J787" s="365">
        <v>0</v>
      </c>
      <c r="K787" s="365">
        <v>0</v>
      </c>
      <c r="L787" s="365">
        <v>0</v>
      </c>
      <c r="M787" s="365">
        <v>0</v>
      </c>
      <c r="N787" s="356">
        <v>0</v>
      </c>
      <c r="O787" s="356">
        <v>0</v>
      </c>
      <c r="P787" s="356">
        <v>0</v>
      </c>
      <c r="Q787" s="356">
        <v>0</v>
      </c>
      <c r="R787" s="356">
        <v>0</v>
      </c>
      <c r="S787" s="356">
        <v>0</v>
      </c>
      <c r="T787" s="366">
        <v>0</v>
      </c>
      <c r="U787" s="356">
        <v>0</v>
      </c>
      <c r="V787" s="371" t="s">
        <v>111</v>
      </c>
      <c r="W787" s="177">
        <v>1270</v>
      </c>
      <c r="X787" s="356">
        <f t="shared" si="1654"/>
        <v>4936312.2</v>
      </c>
      <c r="Y787" s="177">
        <v>0</v>
      </c>
      <c r="Z787" s="177">
        <v>0</v>
      </c>
      <c r="AA787" s="177">
        <v>0</v>
      </c>
      <c r="AB787" s="177">
        <v>0</v>
      </c>
      <c r="AC787" s="177">
        <v>0</v>
      </c>
      <c r="AD787" s="177">
        <v>0</v>
      </c>
      <c r="AE787" s="177">
        <v>0</v>
      </c>
      <c r="AF787" s="177">
        <v>0</v>
      </c>
      <c r="AG787" s="177">
        <v>0</v>
      </c>
      <c r="AH787" s="177">
        <v>0</v>
      </c>
      <c r="AI787" s="177">
        <v>0</v>
      </c>
      <c r="AJ787" s="177">
        <f t="shared" si="1655"/>
        <v>155067.4</v>
      </c>
      <c r="AK787" s="177">
        <f t="shared" si="1656"/>
        <v>77533.7</v>
      </c>
      <c r="AL787" s="177">
        <v>0</v>
      </c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9"/>
      <c r="BM787" s="149"/>
      <c r="BN787" s="149"/>
      <c r="BO787" s="149"/>
      <c r="BP787" s="149"/>
      <c r="BQ787" s="149"/>
      <c r="BR787" s="149"/>
      <c r="BS787" s="149"/>
      <c r="BT787" s="149"/>
      <c r="BU787" s="149"/>
      <c r="BV787" s="149"/>
      <c r="BW787" s="149"/>
      <c r="BY787" s="150"/>
      <c r="BZ787" s="151"/>
      <c r="CA787" s="152"/>
      <c r="CB787" s="148"/>
      <c r="CC787" s="153"/>
    </row>
    <row r="788" spans="1:82" s="147" customFormat="1" ht="12" customHeight="1">
      <c r="A788" s="360">
        <v>156</v>
      </c>
      <c r="B788" s="368" t="s">
        <v>400</v>
      </c>
      <c r="C788" s="370"/>
      <c r="D788" s="370"/>
      <c r="E788" s="371"/>
      <c r="F788" s="371"/>
      <c r="G788" s="362">
        <f t="shared" si="1652"/>
        <v>3943840.14</v>
      </c>
      <c r="H788" s="356">
        <f t="shared" si="1653"/>
        <v>0</v>
      </c>
      <c r="I788" s="365">
        <v>0</v>
      </c>
      <c r="J788" s="365">
        <v>0</v>
      </c>
      <c r="K788" s="365">
        <v>0</v>
      </c>
      <c r="L788" s="365">
        <v>0</v>
      </c>
      <c r="M788" s="365">
        <v>0</v>
      </c>
      <c r="N788" s="356">
        <v>0</v>
      </c>
      <c r="O788" s="356">
        <v>0</v>
      </c>
      <c r="P788" s="356">
        <v>0</v>
      </c>
      <c r="Q788" s="356">
        <v>0</v>
      </c>
      <c r="R788" s="356">
        <v>0</v>
      </c>
      <c r="S788" s="356">
        <v>0</v>
      </c>
      <c r="T788" s="366">
        <v>0</v>
      </c>
      <c r="U788" s="356">
        <v>0</v>
      </c>
      <c r="V788" s="371" t="s">
        <v>111</v>
      </c>
      <c r="W788" s="177">
        <v>969</v>
      </c>
      <c r="X788" s="356">
        <f t="shared" si="1654"/>
        <v>3766367.34</v>
      </c>
      <c r="Y788" s="177">
        <v>0</v>
      </c>
      <c r="Z788" s="177">
        <v>0</v>
      </c>
      <c r="AA788" s="177">
        <v>0</v>
      </c>
      <c r="AB788" s="177">
        <v>0</v>
      </c>
      <c r="AC788" s="177">
        <v>0</v>
      </c>
      <c r="AD788" s="177">
        <v>0</v>
      </c>
      <c r="AE788" s="177">
        <v>0</v>
      </c>
      <c r="AF788" s="177">
        <v>0</v>
      </c>
      <c r="AG788" s="177">
        <v>0</v>
      </c>
      <c r="AH788" s="177">
        <v>0</v>
      </c>
      <c r="AI788" s="177">
        <v>0</v>
      </c>
      <c r="AJ788" s="177">
        <f t="shared" si="1655"/>
        <v>118315.2</v>
      </c>
      <c r="AK788" s="177">
        <f t="shared" si="1656"/>
        <v>59157.599999999999</v>
      </c>
      <c r="AL788" s="177">
        <v>0</v>
      </c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9"/>
      <c r="BM788" s="149"/>
      <c r="BN788" s="149"/>
      <c r="BO788" s="149"/>
      <c r="BP788" s="149"/>
      <c r="BQ788" s="149"/>
      <c r="BR788" s="149"/>
      <c r="BS788" s="149"/>
      <c r="BT788" s="149"/>
      <c r="BU788" s="149"/>
      <c r="BV788" s="149"/>
      <c r="BW788" s="149"/>
      <c r="BY788" s="150"/>
      <c r="BZ788" s="151"/>
      <c r="CA788" s="152"/>
      <c r="CB788" s="148"/>
      <c r="CC788" s="153"/>
    </row>
    <row r="789" spans="1:82" s="147" customFormat="1" ht="12" customHeight="1">
      <c r="A789" s="360">
        <v>157</v>
      </c>
      <c r="B789" s="368" t="s">
        <v>128</v>
      </c>
      <c r="C789" s="370"/>
      <c r="D789" s="370"/>
      <c r="E789" s="371"/>
      <c r="F789" s="371"/>
      <c r="G789" s="362">
        <f t="shared" si="1652"/>
        <v>6483526.6799999997</v>
      </c>
      <c r="H789" s="356">
        <f t="shared" si="1653"/>
        <v>0</v>
      </c>
      <c r="I789" s="365">
        <v>0</v>
      </c>
      <c r="J789" s="365">
        <v>0</v>
      </c>
      <c r="K789" s="365">
        <v>0</v>
      </c>
      <c r="L789" s="365">
        <v>0</v>
      </c>
      <c r="M789" s="365">
        <v>0</v>
      </c>
      <c r="N789" s="356">
        <v>0</v>
      </c>
      <c r="O789" s="356">
        <v>0</v>
      </c>
      <c r="P789" s="356">
        <v>0</v>
      </c>
      <c r="Q789" s="356">
        <v>0</v>
      </c>
      <c r="R789" s="356">
        <v>0</v>
      </c>
      <c r="S789" s="356">
        <v>0</v>
      </c>
      <c r="T789" s="366">
        <v>0</v>
      </c>
      <c r="U789" s="356">
        <v>0</v>
      </c>
      <c r="V789" s="371" t="s">
        <v>111</v>
      </c>
      <c r="W789" s="177">
        <v>1593</v>
      </c>
      <c r="X789" s="356">
        <f t="shared" si="1654"/>
        <v>6191767.9800000004</v>
      </c>
      <c r="Y789" s="177">
        <v>0</v>
      </c>
      <c r="Z789" s="177">
        <v>0</v>
      </c>
      <c r="AA789" s="177">
        <v>0</v>
      </c>
      <c r="AB789" s="177">
        <v>0</v>
      </c>
      <c r="AC789" s="177">
        <v>0</v>
      </c>
      <c r="AD789" s="177">
        <v>0</v>
      </c>
      <c r="AE789" s="177">
        <v>0</v>
      </c>
      <c r="AF789" s="177">
        <v>0</v>
      </c>
      <c r="AG789" s="177">
        <v>0</v>
      </c>
      <c r="AH789" s="177">
        <v>0</v>
      </c>
      <c r="AI789" s="177">
        <v>0</v>
      </c>
      <c r="AJ789" s="177">
        <f t="shared" si="1655"/>
        <v>194505.8</v>
      </c>
      <c r="AK789" s="177">
        <f t="shared" si="1656"/>
        <v>97252.9</v>
      </c>
      <c r="AL789" s="177">
        <v>0</v>
      </c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9"/>
      <c r="BM789" s="149"/>
      <c r="BN789" s="149"/>
      <c r="BO789" s="149"/>
      <c r="BP789" s="149"/>
      <c r="BQ789" s="149"/>
      <c r="BR789" s="149"/>
      <c r="BS789" s="149"/>
      <c r="BT789" s="149"/>
      <c r="BU789" s="149"/>
      <c r="BV789" s="149"/>
      <c r="BW789" s="149"/>
      <c r="BY789" s="150"/>
      <c r="BZ789" s="151"/>
      <c r="CA789" s="152"/>
      <c r="CB789" s="148"/>
      <c r="CC789" s="153"/>
    </row>
    <row r="790" spans="1:82" s="147" customFormat="1" ht="12" customHeight="1">
      <c r="A790" s="360">
        <v>158</v>
      </c>
      <c r="B790" s="368" t="s">
        <v>537</v>
      </c>
      <c r="C790" s="370"/>
      <c r="D790" s="370"/>
      <c r="E790" s="371"/>
      <c r="F790" s="371"/>
      <c r="G790" s="362">
        <f t="shared" si="1652"/>
        <v>11216948.859999999</v>
      </c>
      <c r="H790" s="356">
        <f t="shared" si="1653"/>
        <v>0</v>
      </c>
      <c r="I790" s="365">
        <v>0</v>
      </c>
      <c r="J790" s="365">
        <v>0</v>
      </c>
      <c r="K790" s="365">
        <v>0</v>
      </c>
      <c r="L790" s="365">
        <v>0</v>
      </c>
      <c r="M790" s="365">
        <v>0</v>
      </c>
      <c r="N790" s="356">
        <v>0</v>
      </c>
      <c r="O790" s="356">
        <v>0</v>
      </c>
      <c r="P790" s="356">
        <v>0</v>
      </c>
      <c r="Q790" s="356">
        <v>0</v>
      </c>
      <c r="R790" s="356">
        <v>0</v>
      </c>
      <c r="S790" s="356">
        <v>0</v>
      </c>
      <c r="T790" s="366">
        <v>0</v>
      </c>
      <c r="U790" s="356">
        <v>0</v>
      </c>
      <c r="V790" s="371" t="s">
        <v>111</v>
      </c>
      <c r="W790" s="177">
        <v>2756</v>
      </c>
      <c r="X790" s="356">
        <f t="shared" si="1654"/>
        <v>10712186.16</v>
      </c>
      <c r="Y790" s="177">
        <v>0</v>
      </c>
      <c r="Z790" s="177">
        <v>0</v>
      </c>
      <c r="AA790" s="177">
        <v>0</v>
      </c>
      <c r="AB790" s="177">
        <v>0</v>
      </c>
      <c r="AC790" s="177">
        <v>0</v>
      </c>
      <c r="AD790" s="177">
        <v>0</v>
      </c>
      <c r="AE790" s="177">
        <v>0</v>
      </c>
      <c r="AF790" s="177">
        <v>0</v>
      </c>
      <c r="AG790" s="177">
        <v>0</v>
      </c>
      <c r="AH790" s="177">
        <v>0</v>
      </c>
      <c r="AI790" s="177">
        <v>0</v>
      </c>
      <c r="AJ790" s="177">
        <f t="shared" si="1655"/>
        <v>336508.47</v>
      </c>
      <c r="AK790" s="177">
        <f t="shared" si="1656"/>
        <v>168254.23</v>
      </c>
      <c r="AL790" s="177">
        <v>0</v>
      </c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9"/>
      <c r="BM790" s="149"/>
      <c r="BN790" s="149"/>
      <c r="BO790" s="149"/>
      <c r="BP790" s="149"/>
      <c r="BQ790" s="149"/>
      <c r="BR790" s="149"/>
      <c r="BS790" s="149"/>
      <c r="BT790" s="149"/>
      <c r="BU790" s="149"/>
      <c r="BV790" s="149"/>
      <c r="BW790" s="149"/>
      <c r="BY790" s="150"/>
      <c r="BZ790" s="151"/>
      <c r="CA790" s="152"/>
      <c r="CB790" s="148"/>
      <c r="CC790" s="153"/>
    </row>
    <row r="791" spans="1:82" s="147" customFormat="1" ht="12" customHeight="1">
      <c r="A791" s="360">
        <v>159</v>
      </c>
      <c r="B791" s="368" t="s">
        <v>186</v>
      </c>
      <c r="C791" s="370"/>
      <c r="D791" s="370"/>
      <c r="E791" s="371"/>
      <c r="F791" s="371"/>
      <c r="G791" s="362">
        <f t="shared" si="1652"/>
        <v>2657716.84</v>
      </c>
      <c r="H791" s="356">
        <f t="shared" si="1653"/>
        <v>0</v>
      </c>
      <c r="I791" s="365">
        <v>0</v>
      </c>
      <c r="J791" s="365">
        <v>0</v>
      </c>
      <c r="K791" s="365">
        <v>0</v>
      </c>
      <c r="L791" s="365">
        <v>0</v>
      </c>
      <c r="M791" s="365">
        <v>0</v>
      </c>
      <c r="N791" s="356">
        <v>0</v>
      </c>
      <c r="O791" s="356">
        <v>0</v>
      </c>
      <c r="P791" s="356">
        <v>0</v>
      </c>
      <c r="Q791" s="356">
        <v>0</v>
      </c>
      <c r="R791" s="356">
        <v>0</v>
      </c>
      <c r="S791" s="356">
        <v>0</v>
      </c>
      <c r="T791" s="366">
        <v>0</v>
      </c>
      <c r="U791" s="356">
        <v>0</v>
      </c>
      <c r="V791" s="371" t="s">
        <v>111</v>
      </c>
      <c r="W791" s="177">
        <v>653</v>
      </c>
      <c r="X791" s="356">
        <f t="shared" si="1654"/>
        <v>2538119.58</v>
      </c>
      <c r="Y791" s="177">
        <v>0</v>
      </c>
      <c r="Z791" s="177">
        <v>0</v>
      </c>
      <c r="AA791" s="177">
        <v>0</v>
      </c>
      <c r="AB791" s="177">
        <v>0</v>
      </c>
      <c r="AC791" s="177">
        <v>0</v>
      </c>
      <c r="AD791" s="177">
        <v>0</v>
      </c>
      <c r="AE791" s="177">
        <v>0</v>
      </c>
      <c r="AF791" s="177">
        <v>0</v>
      </c>
      <c r="AG791" s="177">
        <v>0</v>
      </c>
      <c r="AH791" s="177">
        <v>0</v>
      </c>
      <c r="AI791" s="177">
        <v>0</v>
      </c>
      <c r="AJ791" s="177">
        <f t="shared" si="1655"/>
        <v>79731.509999999995</v>
      </c>
      <c r="AK791" s="177">
        <f t="shared" si="1656"/>
        <v>39865.75</v>
      </c>
      <c r="AL791" s="177">
        <v>0</v>
      </c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9"/>
      <c r="BM791" s="149"/>
      <c r="BN791" s="149"/>
      <c r="BO791" s="149"/>
      <c r="BP791" s="149"/>
      <c r="BQ791" s="149"/>
      <c r="BR791" s="149"/>
      <c r="BS791" s="149"/>
      <c r="BT791" s="149"/>
      <c r="BU791" s="149"/>
      <c r="BV791" s="149"/>
      <c r="BW791" s="149"/>
      <c r="BY791" s="150"/>
      <c r="BZ791" s="151"/>
      <c r="CA791" s="152"/>
      <c r="CB791" s="148"/>
      <c r="CC791" s="153"/>
    </row>
    <row r="792" spans="1:82" s="147" customFormat="1" ht="12" customHeight="1">
      <c r="A792" s="360">
        <v>160</v>
      </c>
      <c r="B792" s="368" t="s">
        <v>546</v>
      </c>
      <c r="C792" s="370"/>
      <c r="D792" s="370"/>
      <c r="E792" s="371"/>
      <c r="F792" s="371"/>
      <c r="G792" s="362">
        <f t="shared" si="1652"/>
        <v>8949953.0299999993</v>
      </c>
      <c r="H792" s="356">
        <f t="shared" si="1653"/>
        <v>0</v>
      </c>
      <c r="I792" s="365">
        <v>0</v>
      </c>
      <c r="J792" s="365">
        <v>0</v>
      </c>
      <c r="K792" s="365">
        <v>0</v>
      </c>
      <c r="L792" s="365">
        <v>0</v>
      </c>
      <c r="M792" s="365">
        <v>0</v>
      </c>
      <c r="N792" s="356">
        <v>0</v>
      </c>
      <c r="O792" s="356">
        <v>0</v>
      </c>
      <c r="P792" s="356">
        <v>0</v>
      </c>
      <c r="Q792" s="356">
        <v>0</v>
      </c>
      <c r="R792" s="356">
        <v>0</v>
      </c>
      <c r="S792" s="356">
        <v>0</v>
      </c>
      <c r="T792" s="366">
        <v>0</v>
      </c>
      <c r="U792" s="356">
        <v>0</v>
      </c>
      <c r="V792" s="371" t="s">
        <v>111</v>
      </c>
      <c r="W792" s="177">
        <v>2199</v>
      </c>
      <c r="X792" s="356">
        <f t="shared" si="1654"/>
        <v>8547205.1400000006</v>
      </c>
      <c r="Y792" s="177">
        <v>0</v>
      </c>
      <c r="Z792" s="177">
        <v>0</v>
      </c>
      <c r="AA792" s="177">
        <v>0</v>
      </c>
      <c r="AB792" s="177">
        <v>0</v>
      </c>
      <c r="AC792" s="177">
        <v>0</v>
      </c>
      <c r="AD792" s="177">
        <v>0</v>
      </c>
      <c r="AE792" s="177">
        <v>0</v>
      </c>
      <c r="AF792" s="177">
        <v>0</v>
      </c>
      <c r="AG792" s="177">
        <v>0</v>
      </c>
      <c r="AH792" s="177">
        <v>0</v>
      </c>
      <c r="AI792" s="177">
        <v>0</v>
      </c>
      <c r="AJ792" s="177">
        <f t="shared" si="1655"/>
        <v>268498.59000000003</v>
      </c>
      <c r="AK792" s="177">
        <f t="shared" si="1656"/>
        <v>134249.29999999999</v>
      </c>
      <c r="AL792" s="177">
        <v>0</v>
      </c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9"/>
      <c r="BM792" s="149"/>
      <c r="BN792" s="149"/>
      <c r="BO792" s="149"/>
      <c r="BP792" s="149"/>
      <c r="BQ792" s="149"/>
      <c r="BR792" s="149"/>
      <c r="BS792" s="149"/>
      <c r="BT792" s="149"/>
      <c r="BU792" s="149"/>
      <c r="BV792" s="149"/>
      <c r="BW792" s="149"/>
      <c r="BY792" s="150"/>
      <c r="BZ792" s="151"/>
      <c r="CA792" s="152"/>
      <c r="CB792" s="148"/>
      <c r="CC792" s="153"/>
    </row>
    <row r="793" spans="1:82" s="147" customFormat="1" ht="12" customHeight="1">
      <c r="A793" s="360">
        <v>161</v>
      </c>
      <c r="B793" s="368" t="s">
        <v>127</v>
      </c>
      <c r="C793" s="370"/>
      <c r="D793" s="370"/>
      <c r="E793" s="371"/>
      <c r="F793" s="371"/>
      <c r="G793" s="362">
        <f t="shared" si="1652"/>
        <v>6194555.9400000004</v>
      </c>
      <c r="H793" s="356">
        <f t="shared" si="1653"/>
        <v>0</v>
      </c>
      <c r="I793" s="365">
        <v>0</v>
      </c>
      <c r="J793" s="365">
        <v>0</v>
      </c>
      <c r="K793" s="365">
        <v>0</v>
      </c>
      <c r="L793" s="365">
        <v>0</v>
      </c>
      <c r="M793" s="365">
        <v>0</v>
      </c>
      <c r="N793" s="356">
        <v>0</v>
      </c>
      <c r="O793" s="356">
        <v>0</v>
      </c>
      <c r="P793" s="356">
        <v>0</v>
      </c>
      <c r="Q793" s="356">
        <v>0</v>
      </c>
      <c r="R793" s="356">
        <v>0</v>
      </c>
      <c r="S793" s="356">
        <v>0</v>
      </c>
      <c r="T793" s="366">
        <v>0</v>
      </c>
      <c r="U793" s="356">
        <v>0</v>
      </c>
      <c r="V793" s="371" t="s">
        <v>111</v>
      </c>
      <c r="W793" s="177">
        <v>1522</v>
      </c>
      <c r="X793" s="356">
        <f t="shared" si="1654"/>
        <v>5915800.9199999999</v>
      </c>
      <c r="Y793" s="177">
        <v>0</v>
      </c>
      <c r="Z793" s="177">
        <v>0</v>
      </c>
      <c r="AA793" s="177">
        <v>0</v>
      </c>
      <c r="AB793" s="177">
        <v>0</v>
      </c>
      <c r="AC793" s="177">
        <v>0</v>
      </c>
      <c r="AD793" s="177">
        <v>0</v>
      </c>
      <c r="AE793" s="177">
        <v>0</v>
      </c>
      <c r="AF793" s="177">
        <v>0</v>
      </c>
      <c r="AG793" s="177">
        <v>0</v>
      </c>
      <c r="AH793" s="177">
        <v>0</v>
      </c>
      <c r="AI793" s="177">
        <v>0</v>
      </c>
      <c r="AJ793" s="177">
        <f t="shared" si="1655"/>
        <v>185836.68</v>
      </c>
      <c r="AK793" s="177">
        <f t="shared" si="1656"/>
        <v>92918.34</v>
      </c>
      <c r="AL793" s="177">
        <v>0</v>
      </c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9"/>
      <c r="BM793" s="149"/>
      <c r="BN793" s="149"/>
      <c r="BO793" s="149"/>
      <c r="BP793" s="149"/>
      <c r="BQ793" s="149"/>
      <c r="BR793" s="149"/>
      <c r="BS793" s="149"/>
      <c r="BT793" s="149"/>
      <c r="BU793" s="149"/>
      <c r="BV793" s="149"/>
      <c r="BW793" s="149"/>
      <c r="BY793" s="150"/>
      <c r="BZ793" s="151"/>
      <c r="CA793" s="152"/>
      <c r="CB793" s="148"/>
      <c r="CC793" s="153"/>
    </row>
    <row r="794" spans="1:82" s="147" customFormat="1" ht="33" customHeight="1">
      <c r="A794" s="374" t="s">
        <v>34</v>
      </c>
      <c r="B794" s="374"/>
      <c r="C794" s="356">
        <f>SUM(C633:C793)</f>
        <v>118053.4</v>
      </c>
      <c r="D794" s="413"/>
      <c r="E794" s="356"/>
      <c r="F794" s="356"/>
      <c r="G794" s="356">
        <f t="shared" ref="G794:U794" si="1657">SUM(G633:G793)</f>
        <v>510979949.44999981</v>
      </c>
      <c r="H794" s="356">
        <f t="shared" si="1657"/>
        <v>2211452.77</v>
      </c>
      <c r="I794" s="356">
        <f t="shared" si="1657"/>
        <v>1012758.03</v>
      </c>
      <c r="J794" s="356">
        <f t="shared" si="1657"/>
        <v>725</v>
      </c>
      <c r="K794" s="356">
        <f t="shared" si="1657"/>
        <v>853129.25</v>
      </c>
      <c r="L794" s="356">
        <f t="shared" si="1657"/>
        <v>125</v>
      </c>
      <c r="M794" s="356">
        <f t="shared" si="1657"/>
        <v>106963.2</v>
      </c>
      <c r="N794" s="356">
        <f t="shared" si="1657"/>
        <v>151</v>
      </c>
      <c r="O794" s="356">
        <f t="shared" si="1657"/>
        <v>94784.21</v>
      </c>
      <c r="P794" s="356">
        <f t="shared" si="1657"/>
        <v>0</v>
      </c>
      <c r="Q794" s="356">
        <f t="shared" si="1657"/>
        <v>0</v>
      </c>
      <c r="R794" s="356">
        <f t="shared" si="1657"/>
        <v>168</v>
      </c>
      <c r="S794" s="356">
        <f t="shared" si="1657"/>
        <v>143818.07999999999</v>
      </c>
      <c r="T794" s="366">
        <f t="shared" si="1657"/>
        <v>0</v>
      </c>
      <c r="U794" s="356">
        <f t="shared" si="1657"/>
        <v>0</v>
      </c>
      <c r="V794" s="369" t="s">
        <v>68</v>
      </c>
      <c r="W794" s="356">
        <f t="shared" ref="W794:AL794" si="1658">SUM(W633:W793)</f>
        <v>123894.8</v>
      </c>
      <c r="X794" s="356">
        <f t="shared" si="1658"/>
        <v>479511808.2499997</v>
      </c>
      <c r="Y794" s="356">
        <f t="shared" si="1658"/>
        <v>0</v>
      </c>
      <c r="Z794" s="356">
        <f t="shared" si="1658"/>
        <v>0</v>
      </c>
      <c r="AA794" s="356">
        <f t="shared" si="1658"/>
        <v>1521</v>
      </c>
      <c r="AB794" s="356">
        <f t="shared" si="1658"/>
        <v>4875808.8600000003</v>
      </c>
      <c r="AC794" s="356">
        <f t="shared" si="1658"/>
        <v>0</v>
      </c>
      <c r="AD794" s="356">
        <f t="shared" si="1658"/>
        <v>0</v>
      </c>
      <c r="AE794" s="356">
        <f t="shared" si="1658"/>
        <v>0</v>
      </c>
      <c r="AF794" s="356">
        <f t="shared" si="1658"/>
        <v>0</v>
      </c>
      <c r="AG794" s="356">
        <f t="shared" si="1658"/>
        <v>0</v>
      </c>
      <c r="AH794" s="356">
        <f t="shared" si="1658"/>
        <v>0</v>
      </c>
      <c r="AI794" s="356">
        <f t="shared" si="1658"/>
        <v>1386781.81</v>
      </c>
      <c r="AJ794" s="356">
        <f t="shared" si="1658"/>
        <v>15329398.520000001</v>
      </c>
      <c r="AK794" s="356">
        <f t="shared" si="1658"/>
        <v>7664699.240000003</v>
      </c>
      <c r="AL794" s="356">
        <f t="shared" si="1658"/>
        <v>0</v>
      </c>
      <c r="AN794" s="148" t="e">
        <f>I794/#REF!</f>
        <v>#REF!</v>
      </c>
      <c r="AO794" s="148">
        <f t="shared" ref="AO794:AO833" si="1659">K794/J794</f>
        <v>1176.73</v>
      </c>
      <c r="AP794" s="148">
        <f t="shared" ref="AP794:AP833" si="1660">M794/L794</f>
        <v>855.7056</v>
      </c>
      <c r="AQ794" s="148">
        <f t="shared" ref="AQ794:AQ833" si="1661">O794/N794</f>
        <v>627.71</v>
      </c>
      <c r="AR794" s="148" t="e">
        <f t="shared" ref="AR794:AR833" si="1662">Q794/P794</f>
        <v>#DIV/0!</v>
      </c>
      <c r="AS794" s="148">
        <f t="shared" ref="AS794:AS833" si="1663">S794/R794</f>
        <v>856.06</v>
      </c>
      <c r="AT794" s="148" t="e">
        <f t="shared" ref="AT794:AT833" si="1664">U794/T794</f>
        <v>#DIV/0!</v>
      </c>
      <c r="AU794" s="148">
        <f t="shared" ref="AU794:AU833" si="1665">X794/W794</f>
        <v>3870.3142363521283</v>
      </c>
      <c r="AV794" s="148" t="e">
        <f t="shared" ref="AV794:AV833" si="1666">Z794/Y794</f>
        <v>#DIV/0!</v>
      </c>
      <c r="AW794" s="148">
        <f t="shared" ref="AW794:AW833" si="1667">AB794/AA794</f>
        <v>3205.6600000000003</v>
      </c>
      <c r="AX794" s="148" t="e">
        <f t="shared" ref="AX794:AX833" si="1668">AH794/AG794</f>
        <v>#DIV/0!</v>
      </c>
      <c r="AY794" s="148" t="e">
        <f>AI794/#REF!</f>
        <v>#REF!</v>
      </c>
      <c r="AZ794" s="148">
        <v>766.59</v>
      </c>
      <c r="BA794" s="148">
        <v>2173.62</v>
      </c>
      <c r="BB794" s="148">
        <v>891.36</v>
      </c>
      <c r="BC794" s="148">
        <v>860.72</v>
      </c>
      <c r="BD794" s="148">
        <v>1699.83</v>
      </c>
      <c r="BE794" s="148">
        <v>1134.04</v>
      </c>
      <c r="BF794" s="148">
        <v>2338035</v>
      </c>
      <c r="BG794" s="148">
        <f t="shared" ref="BG794:BG844" si="1669">IF(V794="ПК",4837.98,4644)</f>
        <v>4644</v>
      </c>
      <c r="BH794" s="148">
        <v>9186</v>
      </c>
      <c r="BI794" s="148">
        <v>3559.09</v>
      </c>
      <c r="BJ794" s="148">
        <v>6295.55</v>
      </c>
      <c r="BK794" s="148">
        <f t="shared" ref="BK794:BK844" si="1670">105042.09+358512+470547</f>
        <v>934101.09</v>
      </c>
      <c r="BL794" s="149" t="e">
        <f t="shared" ref="BL794:BL833" si="1671">IF(AN794&gt;AZ794, "+", " ")</f>
        <v>#REF!</v>
      </c>
      <c r="BM794" s="149" t="str">
        <f t="shared" ref="BM794:BM833" si="1672">IF(AO794&gt;BA794, "+", " ")</f>
        <v xml:space="preserve"> </v>
      </c>
      <c r="BN794" s="149" t="str">
        <f t="shared" ref="BN794:BN833" si="1673">IF(AP794&gt;BB794, "+", " ")</f>
        <v xml:space="preserve"> </v>
      </c>
      <c r="BO794" s="149" t="str">
        <f t="shared" ref="BO794:BO833" si="1674">IF(AQ794&gt;BC794, "+", " ")</f>
        <v xml:space="preserve"> </v>
      </c>
      <c r="BP794" s="149" t="e">
        <f t="shared" ref="BP794:BP833" si="1675">IF(AR794&gt;BD794, "+", " ")</f>
        <v>#DIV/0!</v>
      </c>
      <c r="BQ794" s="149" t="str">
        <f t="shared" ref="BQ794:BQ833" si="1676">IF(AS794&gt;BE794, "+", " ")</f>
        <v xml:space="preserve"> </v>
      </c>
      <c r="BR794" s="149" t="e">
        <f t="shared" ref="BR794:BR833" si="1677">IF(AT794&gt;BF794, "+", " ")</f>
        <v>#DIV/0!</v>
      </c>
      <c r="BS794" s="149" t="str">
        <f t="shared" ref="BS794:BS833" si="1678">IF(AU794&gt;BG794, "+", " ")</f>
        <v xml:space="preserve"> </v>
      </c>
      <c r="BT794" s="149" t="e">
        <f t="shared" ref="BT794:BT833" si="1679">IF(AV794&gt;BH794, "+", " ")</f>
        <v>#DIV/0!</v>
      </c>
      <c r="BU794" s="149" t="str">
        <f t="shared" ref="BU794:BU833" si="1680">IF(AW794&gt;BI794, "+", " ")</f>
        <v xml:space="preserve"> </v>
      </c>
      <c r="BV794" s="149" t="e">
        <f t="shared" ref="BV794:BV833" si="1681">IF(AX794&gt;BJ794, "+", " ")</f>
        <v>#DIV/0!</v>
      </c>
      <c r="BW794" s="149" t="e">
        <f t="shared" ref="BW794:BW833" si="1682">IF(AY794&gt;BK794, "+", " ")</f>
        <v>#REF!</v>
      </c>
      <c r="BY794" s="150">
        <f t="shared" ref="BY794:BY833" si="1683">AJ794/G794*100</f>
        <v>3.0000000071431385</v>
      </c>
      <c r="BZ794" s="151">
        <f t="shared" ref="BZ794:BZ833" si="1684">AK794/G794*100</f>
        <v>1.499999999657522</v>
      </c>
      <c r="CA794" s="152">
        <f t="shared" ref="CA794:CA833" si="1685">G794/W794</f>
        <v>4124.3050511401589</v>
      </c>
      <c r="CB794" s="148">
        <f t="shared" ref="CB794:CB796" si="1686">IF(V794="ПК",5055.69,4852.98)</f>
        <v>4852.9799999999996</v>
      </c>
      <c r="CC794" s="153" t="str">
        <f t="shared" ref="CC794:CC833" si="1687">IF(CA794&gt;CB794, "+", " ")</f>
        <v xml:space="preserve"> </v>
      </c>
    </row>
    <row r="795" spans="1:82" s="147" customFormat="1" ht="12" customHeight="1">
      <c r="A795" s="358" t="s">
        <v>37</v>
      </c>
      <c r="B795" s="359"/>
      <c r="C795" s="359"/>
      <c r="D795" s="359"/>
      <c r="E795" s="359"/>
      <c r="F795" s="359"/>
      <c r="G795" s="359"/>
      <c r="H795" s="359"/>
      <c r="I795" s="359"/>
      <c r="J795" s="359"/>
      <c r="K795" s="359"/>
      <c r="L795" s="359"/>
      <c r="M795" s="359"/>
      <c r="N795" s="359"/>
      <c r="O795" s="359"/>
      <c r="P795" s="359"/>
      <c r="Q795" s="359"/>
      <c r="R795" s="359"/>
      <c r="S795" s="359"/>
      <c r="T795" s="359"/>
      <c r="U795" s="359"/>
      <c r="V795" s="359"/>
      <c r="W795" s="359"/>
      <c r="X795" s="359"/>
      <c r="Y795" s="359"/>
      <c r="Z795" s="359"/>
      <c r="AA795" s="359"/>
      <c r="AB795" s="359"/>
      <c r="AC795" s="359"/>
      <c r="AD795" s="359"/>
      <c r="AE795" s="359"/>
      <c r="AF795" s="359"/>
      <c r="AG795" s="359"/>
      <c r="AH795" s="359"/>
      <c r="AI795" s="359"/>
      <c r="AJ795" s="359"/>
      <c r="AK795" s="359"/>
      <c r="AL795" s="434"/>
      <c r="AN795" s="148" t="e">
        <f>I795/#REF!</f>
        <v>#REF!</v>
      </c>
      <c r="AO795" s="148" t="e">
        <f t="shared" si="1659"/>
        <v>#DIV/0!</v>
      </c>
      <c r="AP795" s="148" t="e">
        <f t="shared" si="1660"/>
        <v>#DIV/0!</v>
      </c>
      <c r="AQ795" s="148" t="e">
        <f t="shared" si="1661"/>
        <v>#DIV/0!</v>
      </c>
      <c r="AR795" s="148" t="e">
        <f t="shared" si="1662"/>
        <v>#DIV/0!</v>
      </c>
      <c r="AS795" s="148" t="e">
        <f t="shared" si="1663"/>
        <v>#DIV/0!</v>
      </c>
      <c r="AT795" s="148" t="e">
        <f t="shared" si="1664"/>
        <v>#DIV/0!</v>
      </c>
      <c r="AU795" s="148" t="e">
        <f t="shared" si="1665"/>
        <v>#DIV/0!</v>
      </c>
      <c r="AV795" s="148" t="e">
        <f t="shared" si="1666"/>
        <v>#DIV/0!</v>
      </c>
      <c r="AW795" s="148" t="e">
        <f t="shared" si="1667"/>
        <v>#DIV/0!</v>
      </c>
      <c r="AX795" s="148" t="e">
        <f t="shared" si="1668"/>
        <v>#DIV/0!</v>
      </c>
      <c r="AY795" s="148" t="e">
        <f>AI795/#REF!</f>
        <v>#REF!</v>
      </c>
      <c r="AZ795" s="148">
        <v>766.59</v>
      </c>
      <c r="BA795" s="148">
        <v>2173.62</v>
      </c>
      <c r="BB795" s="148">
        <v>891.36</v>
      </c>
      <c r="BC795" s="148">
        <v>860.72</v>
      </c>
      <c r="BD795" s="148">
        <v>1699.83</v>
      </c>
      <c r="BE795" s="148">
        <v>1134.04</v>
      </c>
      <c r="BF795" s="148">
        <v>2338035</v>
      </c>
      <c r="BG795" s="148">
        <f t="shared" si="1669"/>
        <v>4644</v>
      </c>
      <c r="BH795" s="148">
        <v>9186</v>
      </c>
      <c r="BI795" s="148">
        <v>3559.09</v>
      </c>
      <c r="BJ795" s="148">
        <v>6295.55</v>
      </c>
      <c r="BK795" s="148">
        <f t="shared" si="1670"/>
        <v>934101.09</v>
      </c>
      <c r="BL795" s="149" t="e">
        <f t="shared" si="1671"/>
        <v>#REF!</v>
      </c>
      <c r="BM795" s="149" t="e">
        <f t="shared" si="1672"/>
        <v>#DIV/0!</v>
      </c>
      <c r="BN795" s="149" t="e">
        <f t="shared" si="1673"/>
        <v>#DIV/0!</v>
      </c>
      <c r="BO795" s="149" t="e">
        <f t="shared" si="1674"/>
        <v>#DIV/0!</v>
      </c>
      <c r="BP795" s="149" t="e">
        <f t="shared" si="1675"/>
        <v>#DIV/0!</v>
      </c>
      <c r="BQ795" s="149" t="e">
        <f t="shared" si="1676"/>
        <v>#DIV/0!</v>
      </c>
      <c r="BR795" s="149" t="e">
        <f t="shared" si="1677"/>
        <v>#DIV/0!</v>
      </c>
      <c r="BS795" s="149" t="e">
        <f t="shared" si="1678"/>
        <v>#DIV/0!</v>
      </c>
      <c r="BT795" s="149" t="e">
        <f t="shared" si="1679"/>
        <v>#DIV/0!</v>
      </c>
      <c r="BU795" s="149" t="e">
        <f t="shared" si="1680"/>
        <v>#DIV/0!</v>
      </c>
      <c r="BV795" s="149" t="e">
        <f t="shared" si="1681"/>
        <v>#DIV/0!</v>
      </c>
      <c r="BW795" s="149" t="e">
        <f t="shared" si="1682"/>
        <v>#REF!</v>
      </c>
      <c r="BY795" s="150" t="e">
        <f t="shared" si="1683"/>
        <v>#DIV/0!</v>
      </c>
      <c r="BZ795" s="151" t="e">
        <f t="shared" si="1684"/>
        <v>#DIV/0!</v>
      </c>
      <c r="CA795" s="152" t="e">
        <f t="shared" si="1685"/>
        <v>#DIV/0!</v>
      </c>
      <c r="CB795" s="148">
        <f t="shared" si="1686"/>
        <v>4852.9799999999996</v>
      </c>
      <c r="CC795" s="153" t="e">
        <f t="shared" si="1687"/>
        <v>#DIV/0!</v>
      </c>
    </row>
    <row r="796" spans="1:82" s="147" customFormat="1" ht="12" customHeight="1">
      <c r="A796" s="360">
        <v>162</v>
      </c>
      <c r="B796" s="380" t="s">
        <v>659</v>
      </c>
      <c r="C796" s="383">
        <v>977.9</v>
      </c>
      <c r="D796" s="370"/>
      <c r="E796" s="384"/>
      <c r="F796" s="384"/>
      <c r="G796" s="362">
        <f t="shared" ref="G796:G810" si="1688">ROUND(H796+U796+X796+Z796+AB796+AD796+AF796+AH796+AI796+AJ796+AK796+AL796,2)</f>
        <v>2217120.69</v>
      </c>
      <c r="H796" s="356">
        <f t="shared" ref="H796:H797" si="1689">I796+K796+M796+O796+Q796+S796</f>
        <v>0</v>
      </c>
      <c r="I796" s="365">
        <v>0</v>
      </c>
      <c r="J796" s="365">
        <v>0</v>
      </c>
      <c r="K796" s="365">
        <v>0</v>
      </c>
      <c r="L796" s="365">
        <v>0</v>
      </c>
      <c r="M796" s="365">
        <v>0</v>
      </c>
      <c r="N796" s="356">
        <v>0</v>
      </c>
      <c r="O796" s="356">
        <v>0</v>
      </c>
      <c r="P796" s="356">
        <v>0</v>
      </c>
      <c r="Q796" s="356">
        <v>0</v>
      </c>
      <c r="R796" s="356">
        <v>0</v>
      </c>
      <c r="S796" s="356">
        <v>0</v>
      </c>
      <c r="T796" s="366">
        <v>0</v>
      </c>
      <c r="U796" s="356">
        <v>0</v>
      </c>
      <c r="V796" s="371" t="s">
        <v>112</v>
      </c>
      <c r="W796" s="177">
        <v>549</v>
      </c>
      <c r="X796" s="356">
        <f t="shared" ref="X796:X797" si="1690">ROUND(IF(V796="СК",3856.74,3886.86)*W796,2)</f>
        <v>2117350.2599999998</v>
      </c>
      <c r="Y796" s="177">
        <v>0</v>
      </c>
      <c r="Z796" s="177">
        <v>0</v>
      </c>
      <c r="AA796" s="177">
        <v>0</v>
      </c>
      <c r="AB796" s="177">
        <v>0</v>
      </c>
      <c r="AC796" s="177">
        <v>0</v>
      </c>
      <c r="AD796" s="177">
        <v>0</v>
      </c>
      <c r="AE796" s="177">
        <v>0</v>
      </c>
      <c r="AF796" s="177">
        <v>0</v>
      </c>
      <c r="AG796" s="177">
        <v>0</v>
      </c>
      <c r="AH796" s="177">
        <v>0</v>
      </c>
      <c r="AI796" s="177">
        <v>0</v>
      </c>
      <c r="AJ796" s="177">
        <f t="shared" ref="AJ796:AJ797" si="1691">ROUND(X796/95.5*3,2)</f>
        <v>66513.62</v>
      </c>
      <c r="AK796" s="177">
        <f t="shared" ref="AK796:AK797" si="1692">ROUND(X796/95.5*1.5,2)</f>
        <v>33256.81</v>
      </c>
      <c r="AL796" s="177">
        <v>0</v>
      </c>
      <c r="AN796" s="148" t="e">
        <f>I796/#REF!</f>
        <v>#REF!</v>
      </c>
      <c r="AO796" s="148" t="e">
        <f t="shared" si="1659"/>
        <v>#DIV/0!</v>
      </c>
      <c r="AP796" s="148" t="e">
        <f t="shared" si="1660"/>
        <v>#DIV/0!</v>
      </c>
      <c r="AQ796" s="148" t="e">
        <f t="shared" si="1661"/>
        <v>#DIV/0!</v>
      </c>
      <c r="AR796" s="148" t="e">
        <f t="shared" si="1662"/>
        <v>#DIV/0!</v>
      </c>
      <c r="AS796" s="148" t="e">
        <f t="shared" si="1663"/>
        <v>#DIV/0!</v>
      </c>
      <c r="AT796" s="148" t="e">
        <f t="shared" si="1664"/>
        <v>#DIV/0!</v>
      </c>
      <c r="AU796" s="148">
        <f t="shared" si="1665"/>
        <v>3856.74</v>
      </c>
      <c r="AV796" s="148" t="e">
        <f t="shared" si="1666"/>
        <v>#DIV/0!</v>
      </c>
      <c r="AW796" s="148" t="e">
        <f t="shared" si="1667"/>
        <v>#DIV/0!</v>
      </c>
      <c r="AX796" s="148" t="e">
        <f t="shared" si="1668"/>
        <v>#DIV/0!</v>
      </c>
      <c r="AY796" s="148" t="e">
        <f>AI796/#REF!</f>
        <v>#REF!</v>
      </c>
      <c r="AZ796" s="148">
        <v>766.59</v>
      </c>
      <c r="BA796" s="148">
        <v>2173.62</v>
      </c>
      <c r="BB796" s="148">
        <v>891.36</v>
      </c>
      <c r="BC796" s="148">
        <v>860.72</v>
      </c>
      <c r="BD796" s="148">
        <v>1699.83</v>
      </c>
      <c r="BE796" s="148">
        <v>1134.04</v>
      </c>
      <c r="BF796" s="148">
        <v>2338035</v>
      </c>
      <c r="BG796" s="148">
        <f t="shared" si="1669"/>
        <v>4644</v>
      </c>
      <c r="BH796" s="148">
        <v>9186</v>
      </c>
      <c r="BI796" s="148">
        <v>3559.09</v>
      </c>
      <c r="BJ796" s="148">
        <v>6295.55</v>
      </c>
      <c r="BK796" s="148">
        <f t="shared" si="1670"/>
        <v>934101.09</v>
      </c>
      <c r="BL796" s="149" t="e">
        <f t="shared" si="1671"/>
        <v>#REF!</v>
      </c>
      <c r="BM796" s="149" t="e">
        <f t="shared" si="1672"/>
        <v>#DIV/0!</v>
      </c>
      <c r="BN796" s="149" t="e">
        <f t="shared" si="1673"/>
        <v>#DIV/0!</v>
      </c>
      <c r="BO796" s="149" t="e">
        <f t="shared" si="1674"/>
        <v>#DIV/0!</v>
      </c>
      <c r="BP796" s="149" t="e">
        <f t="shared" si="1675"/>
        <v>#DIV/0!</v>
      </c>
      <c r="BQ796" s="149" t="e">
        <f t="shared" si="1676"/>
        <v>#DIV/0!</v>
      </c>
      <c r="BR796" s="149" t="e">
        <f t="shared" si="1677"/>
        <v>#DIV/0!</v>
      </c>
      <c r="BS796" s="149" t="str">
        <f t="shared" si="1678"/>
        <v xml:space="preserve"> </v>
      </c>
      <c r="BT796" s="149" t="e">
        <f t="shared" si="1679"/>
        <v>#DIV/0!</v>
      </c>
      <c r="BU796" s="149" t="e">
        <f t="shared" si="1680"/>
        <v>#DIV/0!</v>
      </c>
      <c r="BV796" s="149" t="e">
        <f t="shared" si="1681"/>
        <v>#DIV/0!</v>
      </c>
      <c r="BW796" s="149" t="e">
        <f t="shared" si="1682"/>
        <v>#REF!</v>
      </c>
      <c r="BY796" s="150">
        <f t="shared" si="1683"/>
        <v>2.9999999684275194</v>
      </c>
      <c r="BZ796" s="151">
        <f t="shared" si="1684"/>
        <v>1.4999999842137597</v>
      </c>
      <c r="CA796" s="152">
        <f t="shared" si="1685"/>
        <v>4038.4712021857922</v>
      </c>
      <c r="CB796" s="148">
        <f t="shared" si="1686"/>
        <v>4852.9799999999996</v>
      </c>
      <c r="CC796" s="153" t="str">
        <f t="shared" si="1687"/>
        <v xml:space="preserve"> </v>
      </c>
      <c r="CD796" s="156">
        <f>CA796-CB796</f>
        <v>-814.50879781420736</v>
      </c>
    </row>
    <row r="797" spans="1:82" s="147" customFormat="1" ht="12" customHeight="1">
      <c r="A797" s="360">
        <v>163</v>
      </c>
      <c r="B797" s="380" t="s">
        <v>660</v>
      </c>
      <c r="C797" s="383"/>
      <c r="D797" s="370"/>
      <c r="E797" s="384"/>
      <c r="F797" s="384"/>
      <c r="G797" s="362">
        <f t="shared" si="1688"/>
        <v>2310005.5299999998</v>
      </c>
      <c r="H797" s="356">
        <f t="shared" si="1689"/>
        <v>0</v>
      </c>
      <c r="I797" s="365">
        <v>0</v>
      </c>
      <c r="J797" s="365">
        <v>0</v>
      </c>
      <c r="K797" s="365">
        <v>0</v>
      </c>
      <c r="L797" s="365">
        <v>0</v>
      </c>
      <c r="M797" s="365">
        <v>0</v>
      </c>
      <c r="N797" s="356">
        <v>0</v>
      </c>
      <c r="O797" s="356">
        <v>0</v>
      </c>
      <c r="P797" s="356">
        <v>0</v>
      </c>
      <c r="Q797" s="356">
        <v>0</v>
      </c>
      <c r="R797" s="356">
        <v>0</v>
      </c>
      <c r="S797" s="356">
        <v>0</v>
      </c>
      <c r="T797" s="366">
        <v>0</v>
      </c>
      <c r="U797" s="356">
        <v>0</v>
      </c>
      <c r="V797" s="371" t="s">
        <v>112</v>
      </c>
      <c r="W797" s="177">
        <v>572</v>
      </c>
      <c r="X797" s="356">
        <f t="shared" si="1690"/>
        <v>2206055.2799999998</v>
      </c>
      <c r="Y797" s="177">
        <v>0</v>
      </c>
      <c r="Z797" s="177">
        <v>0</v>
      </c>
      <c r="AA797" s="177">
        <v>0</v>
      </c>
      <c r="AB797" s="177">
        <v>0</v>
      </c>
      <c r="AC797" s="177">
        <v>0</v>
      </c>
      <c r="AD797" s="177">
        <v>0</v>
      </c>
      <c r="AE797" s="177">
        <v>0</v>
      </c>
      <c r="AF797" s="177">
        <v>0</v>
      </c>
      <c r="AG797" s="177">
        <v>0</v>
      </c>
      <c r="AH797" s="177">
        <v>0</v>
      </c>
      <c r="AI797" s="177">
        <v>0</v>
      </c>
      <c r="AJ797" s="177">
        <f t="shared" si="1691"/>
        <v>69300.17</v>
      </c>
      <c r="AK797" s="177">
        <f t="shared" si="1692"/>
        <v>34650.080000000002</v>
      </c>
      <c r="AL797" s="177">
        <v>0</v>
      </c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9"/>
      <c r="BM797" s="149"/>
      <c r="BN797" s="149"/>
      <c r="BO797" s="149"/>
      <c r="BP797" s="149"/>
      <c r="BQ797" s="149"/>
      <c r="BR797" s="149"/>
      <c r="BS797" s="149"/>
      <c r="BT797" s="149"/>
      <c r="BU797" s="149"/>
      <c r="BV797" s="149"/>
      <c r="BW797" s="149"/>
      <c r="BY797" s="150"/>
      <c r="BZ797" s="151"/>
      <c r="CA797" s="152"/>
      <c r="CB797" s="148"/>
      <c r="CC797" s="153"/>
      <c r="CD797" s="156"/>
    </row>
    <row r="798" spans="1:82" s="147" customFormat="1" ht="12" customHeight="1">
      <c r="A798" s="360">
        <v>164</v>
      </c>
      <c r="B798" s="380" t="s">
        <v>661</v>
      </c>
      <c r="C798" s="383"/>
      <c r="D798" s="370"/>
      <c r="E798" s="384"/>
      <c r="F798" s="384"/>
      <c r="G798" s="362">
        <f t="shared" si="1688"/>
        <v>2310005.5299999998</v>
      </c>
      <c r="H798" s="356">
        <f t="shared" ref="H798:H810" si="1693">I798+K798+M798+O798+Q798+S798</f>
        <v>0</v>
      </c>
      <c r="I798" s="365">
        <v>0</v>
      </c>
      <c r="J798" s="365">
        <v>0</v>
      </c>
      <c r="K798" s="365">
        <v>0</v>
      </c>
      <c r="L798" s="365">
        <v>0</v>
      </c>
      <c r="M798" s="365">
        <v>0</v>
      </c>
      <c r="N798" s="356">
        <v>0</v>
      </c>
      <c r="O798" s="356">
        <v>0</v>
      </c>
      <c r="P798" s="356">
        <v>0</v>
      </c>
      <c r="Q798" s="356">
        <v>0</v>
      </c>
      <c r="R798" s="356">
        <v>0</v>
      </c>
      <c r="S798" s="356">
        <v>0</v>
      </c>
      <c r="T798" s="366">
        <v>0</v>
      </c>
      <c r="U798" s="356">
        <v>0</v>
      </c>
      <c r="V798" s="371" t="s">
        <v>112</v>
      </c>
      <c r="W798" s="177">
        <v>572</v>
      </c>
      <c r="X798" s="356">
        <f t="shared" ref="X798:X810" si="1694">ROUND(IF(V798="СК",3856.74,3886.86)*W798,2)</f>
        <v>2206055.2799999998</v>
      </c>
      <c r="Y798" s="177">
        <v>0</v>
      </c>
      <c r="Z798" s="177">
        <v>0</v>
      </c>
      <c r="AA798" s="177">
        <v>0</v>
      </c>
      <c r="AB798" s="177">
        <v>0</v>
      </c>
      <c r="AC798" s="177">
        <v>0</v>
      </c>
      <c r="AD798" s="177">
        <v>0</v>
      </c>
      <c r="AE798" s="177">
        <v>0</v>
      </c>
      <c r="AF798" s="177">
        <v>0</v>
      </c>
      <c r="AG798" s="177">
        <v>0</v>
      </c>
      <c r="AH798" s="177">
        <v>0</v>
      </c>
      <c r="AI798" s="177">
        <v>0</v>
      </c>
      <c r="AJ798" s="177">
        <f t="shared" ref="AJ798:AJ810" si="1695">ROUND(X798/95.5*3,2)</f>
        <v>69300.17</v>
      </c>
      <c r="AK798" s="177">
        <f t="shared" ref="AK798:AK810" si="1696">ROUND(X798/95.5*1.5,2)</f>
        <v>34650.080000000002</v>
      </c>
      <c r="AL798" s="177">
        <v>0</v>
      </c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9"/>
      <c r="BM798" s="149"/>
      <c r="BN798" s="149"/>
      <c r="BO798" s="149"/>
      <c r="BP798" s="149"/>
      <c r="BQ798" s="149"/>
      <c r="BR798" s="149"/>
      <c r="BS798" s="149"/>
      <c r="BT798" s="149"/>
      <c r="BU798" s="149"/>
      <c r="BV798" s="149"/>
      <c r="BW798" s="149"/>
      <c r="BY798" s="150"/>
      <c r="BZ798" s="151"/>
      <c r="CA798" s="152"/>
      <c r="CB798" s="148"/>
      <c r="CC798" s="153"/>
      <c r="CD798" s="156"/>
    </row>
    <row r="799" spans="1:82" s="147" customFormat="1" ht="12" customHeight="1">
      <c r="A799" s="360">
        <v>165</v>
      </c>
      <c r="B799" s="380" t="s">
        <v>271</v>
      </c>
      <c r="C799" s="383"/>
      <c r="D799" s="370"/>
      <c r="E799" s="384"/>
      <c r="F799" s="384"/>
      <c r="G799" s="362">
        <f t="shared" si="1688"/>
        <v>1453849.63</v>
      </c>
      <c r="H799" s="356">
        <f t="shared" si="1693"/>
        <v>0</v>
      </c>
      <c r="I799" s="365">
        <v>0</v>
      </c>
      <c r="J799" s="365">
        <v>0</v>
      </c>
      <c r="K799" s="365">
        <v>0</v>
      </c>
      <c r="L799" s="365">
        <v>0</v>
      </c>
      <c r="M799" s="365">
        <v>0</v>
      </c>
      <c r="N799" s="356">
        <v>0</v>
      </c>
      <c r="O799" s="356">
        <v>0</v>
      </c>
      <c r="P799" s="356">
        <v>0</v>
      </c>
      <c r="Q799" s="356">
        <v>0</v>
      </c>
      <c r="R799" s="356">
        <v>0</v>
      </c>
      <c r="S799" s="356">
        <v>0</v>
      </c>
      <c r="T799" s="366">
        <v>0</v>
      </c>
      <c r="U799" s="356">
        <v>0</v>
      </c>
      <c r="V799" s="371" t="s">
        <v>112</v>
      </c>
      <c r="W799" s="177">
        <v>360</v>
      </c>
      <c r="X799" s="356">
        <f t="shared" si="1694"/>
        <v>1388426.4</v>
      </c>
      <c r="Y799" s="177">
        <v>0</v>
      </c>
      <c r="Z799" s="177">
        <v>0</v>
      </c>
      <c r="AA799" s="177">
        <v>0</v>
      </c>
      <c r="AB799" s="177">
        <v>0</v>
      </c>
      <c r="AC799" s="177">
        <v>0</v>
      </c>
      <c r="AD799" s="177">
        <v>0</v>
      </c>
      <c r="AE799" s="177">
        <v>0</v>
      </c>
      <c r="AF799" s="177">
        <v>0</v>
      </c>
      <c r="AG799" s="177">
        <v>0</v>
      </c>
      <c r="AH799" s="177">
        <v>0</v>
      </c>
      <c r="AI799" s="177">
        <v>0</v>
      </c>
      <c r="AJ799" s="177">
        <f t="shared" si="1695"/>
        <v>43615.49</v>
      </c>
      <c r="AK799" s="177">
        <f t="shared" si="1696"/>
        <v>21807.74</v>
      </c>
      <c r="AL799" s="177">
        <v>0</v>
      </c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9"/>
      <c r="BM799" s="149"/>
      <c r="BN799" s="149"/>
      <c r="BO799" s="149"/>
      <c r="BP799" s="149"/>
      <c r="BQ799" s="149"/>
      <c r="BR799" s="149"/>
      <c r="BS799" s="149"/>
      <c r="BT799" s="149"/>
      <c r="BU799" s="149"/>
      <c r="BV799" s="149"/>
      <c r="BW799" s="149"/>
      <c r="BY799" s="150"/>
      <c r="BZ799" s="151"/>
      <c r="CA799" s="152"/>
      <c r="CB799" s="148"/>
      <c r="CC799" s="153"/>
      <c r="CD799" s="156"/>
    </row>
    <row r="800" spans="1:82" s="147" customFormat="1" ht="12" customHeight="1">
      <c r="A800" s="360">
        <v>166</v>
      </c>
      <c r="B800" s="380" t="s">
        <v>274</v>
      </c>
      <c r="C800" s="383"/>
      <c r="D800" s="370"/>
      <c r="E800" s="384"/>
      <c r="F800" s="384"/>
      <c r="G800" s="362">
        <f t="shared" si="1688"/>
        <v>2242563.06</v>
      </c>
      <c r="H800" s="356">
        <f t="shared" si="1693"/>
        <v>0</v>
      </c>
      <c r="I800" s="365">
        <v>0</v>
      </c>
      <c r="J800" s="365">
        <v>0</v>
      </c>
      <c r="K800" s="365">
        <v>0</v>
      </c>
      <c r="L800" s="365">
        <v>0</v>
      </c>
      <c r="M800" s="365">
        <v>0</v>
      </c>
      <c r="N800" s="356">
        <v>0</v>
      </c>
      <c r="O800" s="356">
        <v>0</v>
      </c>
      <c r="P800" s="356">
        <v>0</v>
      </c>
      <c r="Q800" s="356">
        <v>0</v>
      </c>
      <c r="R800" s="356">
        <v>0</v>
      </c>
      <c r="S800" s="356">
        <v>0</v>
      </c>
      <c r="T800" s="366">
        <v>0</v>
      </c>
      <c r="U800" s="356">
        <v>0</v>
      </c>
      <c r="V800" s="371" t="s">
        <v>112</v>
      </c>
      <c r="W800" s="177">
        <v>555.29999999999995</v>
      </c>
      <c r="X800" s="356">
        <f t="shared" si="1694"/>
        <v>2141647.7200000002</v>
      </c>
      <c r="Y800" s="177">
        <v>0</v>
      </c>
      <c r="Z800" s="177">
        <v>0</v>
      </c>
      <c r="AA800" s="177">
        <v>0</v>
      </c>
      <c r="AB800" s="177">
        <v>0</v>
      </c>
      <c r="AC800" s="177">
        <v>0</v>
      </c>
      <c r="AD800" s="177">
        <v>0</v>
      </c>
      <c r="AE800" s="177">
        <v>0</v>
      </c>
      <c r="AF800" s="177">
        <v>0</v>
      </c>
      <c r="AG800" s="177">
        <v>0</v>
      </c>
      <c r="AH800" s="177">
        <v>0</v>
      </c>
      <c r="AI800" s="177">
        <v>0</v>
      </c>
      <c r="AJ800" s="177">
        <f t="shared" si="1695"/>
        <v>67276.89</v>
      </c>
      <c r="AK800" s="177">
        <f t="shared" si="1696"/>
        <v>33638.449999999997</v>
      </c>
      <c r="AL800" s="177">
        <v>0</v>
      </c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9"/>
      <c r="BM800" s="149"/>
      <c r="BN800" s="149"/>
      <c r="BO800" s="149"/>
      <c r="BP800" s="149"/>
      <c r="BQ800" s="149"/>
      <c r="BR800" s="149"/>
      <c r="BS800" s="149"/>
      <c r="BT800" s="149"/>
      <c r="BU800" s="149"/>
      <c r="BV800" s="149"/>
      <c r="BW800" s="149"/>
      <c r="BY800" s="150"/>
      <c r="BZ800" s="151"/>
      <c r="CA800" s="152"/>
      <c r="CB800" s="148"/>
      <c r="CC800" s="153"/>
      <c r="CD800" s="156"/>
    </row>
    <row r="801" spans="1:82" s="147" customFormat="1" ht="12" customHeight="1">
      <c r="A801" s="360">
        <v>167</v>
      </c>
      <c r="B801" s="380" t="s">
        <v>664</v>
      </c>
      <c r="C801" s="383"/>
      <c r="D801" s="370"/>
      <c r="E801" s="384"/>
      <c r="F801" s="384"/>
      <c r="G801" s="362">
        <f t="shared" si="1688"/>
        <v>1392061.03</v>
      </c>
      <c r="H801" s="356">
        <f t="shared" si="1693"/>
        <v>0</v>
      </c>
      <c r="I801" s="365">
        <v>0</v>
      </c>
      <c r="J801" s="365">
        <v>0</v>
      </c>
      <c r="K801" s="365">
        <v>0</v>
      </c>
      <c r="L801" s="365">
        <v>0</v>
      </c>
      <c r="M801" s="365">
        <v>0</v>
      </c>
      <c r="N801" s="356">
        <v>0</v>
      </c>
      <c r="O801" s="356">
        <v>0</v>
      </c>
      <c r="P801" s="356">
        <v>0</v>
      </c>
      <c r="Q801" s="356">
        <v>0</v>
      </c>
      <c r="R801" s="356">
        <v>0</v>
      </c>
      <c r="S801" s="356">
        <v>0</v>
      </c>
      <c r="T801" s="366">
        <v>0</v>
      </c>
      <c r="U801" s="356">
        <v>0</v>
      </c>
      <c r="V801" s="371" t="s">
        <v>112</v>
      </c>
      <c r="W801" s="177">
        <v>344.7</v>
      </c>
      <c r="X801" s="356">
        <f t="shared" si="1694"/>
        <v>1329418.28</v>
      </c>
      <c r="Y801" s="177">
        <v>0</v>
      </c>
      <c r="Z801" s="177">
        <v>0</v>
      </c>
      <c r="AA801" s="177">
        <v>0</v>
      </c>
      <c r="AB801" s="177">
        <v>0</v>
      </c>
      <c r="AC801" s="177">
        <v>0</v>
      </c>
      <c r="AD801" s="177">
        <v>0</v>
      </c>
      <c r="AE801" s="177">
        <v>0</v>
      </c>
      <c r="AF801" s="177">
        <v>0</v>
      </c>
      <c r="AG801" s="177">
        <v>0</v>
      </c>
      <c r="AH801" s="177">
        <v>0</v>
      </c>
      <c r="AI801" s="177">
        <v>0</v>
      </c>
      <c r="AJ801" s="177">
        <f t="shared" si="1695"/>
        <v>41761.83</v>
      </c>
      <c r="AK801" s="177">
        <f t="shared" si="1696"/>
        <v>20880.919999999998</v>
      </c>
      <c r="AL801" s="177">
        <v>0</v>
      </c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9"/>
      <c r="BM801" s="149"/>
      <c r="BN801" s="149"/>
      <c r="BO801" s="149"/>
      <c r="BP801" s="149"/>
      <c r="BQ801" s="149"/>
      <c r="BR801" s="149"/>
      <c r="BS801" s="149"/>
      <c r="BT801" s="149"/>
      <c r="BU801" s="149"/>
      <c r="BV801" s="149"/>
      <c r="BW801" s="149"/>
      <c r="BY801" s="150"/>
      <c r="BZ801" s="151"/>
      <c r="CA801" s="152"/>
      <c r="CB801" s="148"/>
      <c r="CC801" s="153"/>
      <c r="CD801" s="156"/>
    </row>
    <row r="802" spans="1:82" s="147" customFormat="1" ht="12" customHeight="1">
      <c r="A802" s="360">
        <v>168</v>
      </c>
      <c r="B802" s="380" t="s">
        <v>665</v>
      </c>
      <c r="C802" s="383"/>
      <c r="D802" s="370"/>
      <c r="E802" s="384"/>
      <c r="F802" s="384"/>
      <c r="G802" s="362">
        <f t="shared" si="1688"/>
        <v>1432849.58</v>
      </c>
      <c r="H802" s="356">
        <f t="shared" si="1693"/>
        <v>0</v>
      </c>
      <c r="I802" s="365">
        <v>0</v>
      </c>
      <c r="J802" s="365">
        <v>0</v>
      </c>
      <c r="K802" s="365">
        <v>0</v>
      </c>
      <c r="L802" s="365">
        <v>0</v>
      </c>
      <c r="M802" s="365">
        <v>0</v>
      </c>
      <c r="N802" s="356">
        <v>0</v>
      </c>
      <c r="O802" s="356">
        <v>0</v>
      </c>
      <c r="P802" s="356">
        <v>0</v>
      </c>
      <c r="Q802" s="356">
        <v>0</v>
      </c>
      <c r="R802" s="356">
        <v>0</v>
      </c>
      <c r="S802" s="356">
        <v>0</v>
      </c>
      <c r="T802" s="366">
        <v>0</v>
      </c>
      <c r="U802" s="356">
        <v>0</v>
      </c>
      <c r="V802" s="371" t="s">
        <v>112</v>
      </c>
      <c r="W802" s="177">
        <v>354.8</v>
      </c>
      <c r="X802" s="356">
        <f t="shared" si="1694"/>
        <v>1368371.35</v>
      </c>
      <c r="Y802" s="177">
        <v>0</v>
      </c>
      <c r="Z802" s="177">
        <v>0</v>
      </c>
      <c r="AA802" s="177">
        <v>0</v>
      </c>
      <c r="AB802" s="177">
        <v>0</v>
      </c>
      <c r="AC802" s="177">
        <v>0</v>
      </c>
      <c r="AD802" s="177">
        <v>0</v>
      </c>
      <c r="AE802" s="177">
        <v>0</v>
      </c>
      <c r="AF802" s="177">
        <v>0</v>
      </c>
      <c r="AG802" s="177">
        <v>0</v>
      </c>
      <c r="AH802" s="177">
        <v>0</v>
      </c>
      <c r="AI802" s="177">
        <v>0</v>
      </c>
      <c r="AJ802" s="177">
        <f t="shared" si="1695"/>
        <v>42985.49</v>
      </c>
      <c r="AK802" s="177">
        <f t="shared" si="1696"/>
        <v>21492.74</v>
      </c>
      <c r="AL802" s="177">
        <v>0</v>
      </c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9"/>
      <c r="BM802" s="149"/>
      <c r="BN802" s="149"/>
      <c r="BO802" s="149"/>
      <c r="BP802" s="149"/>
      <c r="BQ802" s="149"/>
      <c r="BR802" s="149"/>
      <c r="BS802" s="149"/>
      <c r="BT802" s="149"/>
      <c r="BU802" s="149"/>
      <c r="BV802" s="149"/>
      <c r="BW802" s="149"/>
      <c r="BY802" s="150"/>
      <c r="BZ802" s="151"/>
      <c r="CA802" s="152"/>
      <c r="CB802" s="148"/>
      <c r="CC802" s="153"/>
      <c r="CD802" s="156"/>
    </row>
    <row r="803" spans="1:82" s="147" customFormat="1" ht="12" customHeight="1">
      <c r="A803" s="360">
        <v>169</v>
      </c>
      <c r="B803" s="380" t="s">
        <v>666</v>
      </c>
      <c r="C803" s="383"/>
      <c r="D803" s="370"/>
      <c r="E803" s="384"/>
      <c r="F803" s="384"/>
      <c r="G803" s="362">
        <f t="shared" si="1688"/>
        <v>1453849.63</v>
      </c>
      <c r="H803" s="356">
        <f t="shared" si="1693"/>
        <v>0</v>
      </c>
      <c r="I803" s="365">
        <v>0</v>
      </c>
      <c r="J803" s="365">
        <v>0</v>
      </c>
      <c r="K803" s="365">
        <v>0</v>
      </c>
      <c r="L803" s="365">
        <v>0</v>
      </c>
      <c r="M803" s="365">
        <v>0</v>
      </c>
      <c r="N803" s="356">
        <v>0</v>
      </c>
      <c r="O803" s="356">
        <v>0</v>
      </c>
      <c r="P803" s="356">
        <v>0</v>
      </c>
      <c r="Q803" s="356">
        <v>0</v>
      </c>
      <c r="R803" s="356">
        <v>0</v>
      </c>
      <c r="S803" s="356">
        <v>0</v>
      </c>
      <c r="T803" s="366">
        <v>0</v>
      </c>
      <c r="U803" s="356">
        <v>0</v>
      </c>
      <c r="V803" s="371" t="s">
        <v>112</v>
      </c>
      <c r="W803" s="177">
        <v>360</v>
      </c>
      <c r="X803" s="356">
        <f t="shared" si="1694"/>
        <v>1388426.4</v>
      </c>
      <c r="Y803" s="177">
        <v>0</v>
      </c>
      <c r="Z803" s="177">
        <v>0</v>
      </c>
      <c r="AA803" s="177">
        <v>0</v>
      </c>
      <c r="AB803" s="177">
        <v>0</v>
      </c>
      <c r="AC803" s="177">
        <v>0</v>
      </c>
      <c r="AD803" s="177">
        <v>0</v>
      </c>
      <c r="AE803" s="177">
        <v>0</v>
      </c>
      <c r="AF803" s="177">
        <v>0</v>
      </c>
      <c r="AG803" s="177">
        <v>0</v>
      </c>
      <c r="AH803" s="177">
        <v>0</v>
      </c>
      <c r="AI803" s="177">
        <v>0</v>
      </c>
      <c r="AJ803" s="177">
        <f t="shared" si="1695"/>
        <v>43615.49</v>
      </c>
      <c r="AK803" s="177">
        <f t="shared" si="1696"/>
        <v>21807.74</v>
      </c>
      <c r="AL803" s="177">
        <v>0</v>
      </c>
      <c r="AN803" s="148"/>
      <c r="AO803" s="148"/>
      <c r="AP803" s="148"/>
      <c r="AQ803" s="148"/>
      <c r="AR803" s="148"/>
      <c r="AS803" s="148"/>
      <c r="AT803" s="148"/>
      <c r="AU803" s="148"/>
      <c r="AV803" s="148"/>
      <c r="AW803" s="148"/>
      <c r="AX803" s="148"/>
      <c r="AY803" s="148"/>
      <c r="AZ803" s="148"/>
      <c r="BA803" s="148"/>
      <c r="BB803" s="148"/>
      <c r="BC803" s="148"/>
      <c r="BD803" s="148"/>
      <c r="BE803" s="148"/>
      <c r="BF803" s="148"/>
      <c r="BG803" s="148"/>
      <c r="BH803" s="148"/>
      <c r="BI803" s="148"/>
      <c r="BJ803" s="148"/>
      <c r="BK803" s="148"/>
      <c r="BL803" s="149"/>
      <c r="BM803" s="149"/>
      <c r="BN803" s="149"/>
      <c r="BO803" s="149"/>
      <c r="BP803" s="149"/>
      <c r="BQ803" s="149"/>
      <c r="BR803" s="149"/>
      <c r="BS803" s="149"/>
      <c r="BT803" s="149"/>
      <c r="BU803" s="149"/>
      <c r="BV803" s="149"/>
      <c r="BW803" s="149"/>
      <c r="BY803" s="150"/>
      <c r="BZ803" s="151"/>
      <c r="CA803" s="152"/>
      <c r="CB803" s="148"/>
      <c r="CC803" s="153"/>
      <c r="CD803" s="156"/>
    </row>
    <row r="804" spans="1:82" s="147" customFormat="1" ht="12" customHeight="1">
      <c r="A804" s="360">
        <v>170</v>
      </c>
      <c r="B804" s="380" t="s">
        <v>667</v>
      </c>
      <c r="C804" s="383"/>
      <c r="D804" s="370"/>
      <c r="E804" s="384"/>
      <c r="F804" s="384"/>
      <c r="G804" s="362">
        <f t="shared" si="1688"/>
        <v>5250012.57</v>
      </c>
      <c r="H804" s="356">
        <f t="shared" si="1693"/>
        <v>0</v>
      </c>
      <c r="I804" s="365">
        <v>0</v>
      </c>
      <c r="J804" s="365">
        <v>0</v>
      </c>
      <c r="K804" s="365">
        <v>0</v>
      </c>
      <c r="L804" s="365">
        <v>0</v>
      </c>
      <c r="M804" s="365">
        <v>0</v>
      </c>
      <c r="N804" s="356">
        <v>0</v>
      </c>
      <c r="O804" s="356">
        <v>0</v>
      </c>
      <c r="P804" s="356">
        <v>0</v>
      </c>
      <c r="Q804" s="356">
        <v>0</v>
      </c>
      <c r="R804" s="356">
        <v>0</v>
      </c>
      <c r="S804" s="356">
        <v>0</v>
      </c>
      <c r="T804" s="366">
        <v>0</v>
      </c>
      <c r="U804" s="356">
        <v>0</v>
      </c>
      <c r="V804" s="371" t="s">
        <v>112</v>
      </c>
      <c r="W804" s="177">
        <v>1300</v>
      </c>
      <c r="X804" s="356">
        <f t="shared" si="1694"/>
        <v>5013762</v>
      </c>
      <c r="Y804" s="177">
        <v>0</v>
      </c>
      <c r="Z804" s="177">
        <v>0</v>
      </c>
      <c r="AA804" s="177">
        <v>0</v>
      </c>
      <c r="AB804" s="177">
        <v>0</v>
      </c>
      <c r="AC804" s="177">
        <v>0</v>
      </c>
      <c r="AD804" s="177">
        <v>0</v>
      </c>
      <c r="AE804" s="177">
        <v>0</v>
      </c>
      <c r="AF804" s="177">
        <v>0</v>
      </c>
      <c r="AG804" s="177">
        <v>0</v>
      </c>
      <c r="AH804" s="177">
        <v>0</v>
      </c>
      <c r="AI804" s="177">
        <v>0</v>
      </c>
      <c r="AJ804" s="177">
        <f t="shared" si="1695"/>
        <v>157500.38</v>
      </c>
      <c r="AK804" s="177">
        <f t="shared" si="1696"/>
        <v>78750.19</v>
      </c>
      <c r="AL804" s="177">
        <v>0</v>
      </c>
      <c r="AN804" s="148"/>
      <c r="AO804" s="148"/>
      <c r="AP804" s="148"/>
      <c r="AQ804" s="148"/>
      <c r="AR804" s="148"/>
      <c r="AS804" s="148"/>
      <c r="AT804" s="148"/>
      <c r="AU804" s="148"/>
      <c r="AV804" s="148"/>
      <c r="AW804" s="148"/>
      <c r="AX804" s="148"/>
      <c r="AY804" s="148"/>
      <c r="AZ804" s="148"/>
      <c r="BA804" s="148"/>
      <c r="BB804" s="148"/>
      <c r="BC804" s="148"/>
      <c r="BD804" s="148"/>
      <c r="BE804" s="148"/>
      <c r="BF804" s="148"/>
      <c r="BG804" s="148"/>
      <c r="BH804" s="148"/>
      <c r="BI804" s="148"/>
      <c r="BJ804" s="148"/>
      <c r="BK804" s="148"/>
      <c r="BL804" s="149"/>
      <c r="BM804" s="149"/>
      <c r="BN804" s="149"/>
      <c r="BO804" s="149"/>
      <c r="BP804" s="149"/>
      <c r="BQ804" s="149"/>
      <c r="BR804" s="149"/>
      <c r="BS804" s="149"/>
      <c r="BT804" s="149"/>
      <c r="BU804" s="149"/>
      <c r="BV804" s="149"/>
      <c r="BW804" s="149"/>
      <c r="BY804" s="150"/>
      <c r="BZ804" s="151"/>
      <c r="CA804" s="152"/>
      <c r="CB804" s="148"/>
      <c r="CC804" s="153"/>
      <c r="CD804" s="156"/>
    </row>
    <row r="805" spans="1:82" s="147" customFormat="1" ht="12" customHeight="1">
      <c r="A805" s="360">
        <v>171</v>
      </c>
      <c r="B805" s="380" t="s">
        <v>672</v>
      </c>
      <c r="C805" s="383"/>
      <c r="D805" s="370"/>
      <c r="E805" s="384"/>
      <c r="F805" s="384"/>
      <c r="G805" s="362">
        <f t="shared" si="1688"/>
        <v>2369774.9</v>
      </c>
      <c r="H805" s="356">
        <f t="shared" si="1693"/>
        <v>0</v>
      </c>
      <c r="I805" s="365">
        <v>0</v>
      </c>
      <c r="J805" s="365">
        <v>0</v>
      </c>
      <c r="K805" s="365">
        <v>0</v>
      </c>
      <c r="L805" s="365">
        <v>0</v>
      </c>
      <c r="M805" s="365">
        <v>0</v>
      </c>
      <c r="N805" s="356">
        <v>0</v>
      </c>
      <c r="O805" s="356">
        <v>0</v>
      </c>
      <c r="P805" s="356">
        <v>0</v>
      </c>
      <c r="Q805" s="356">
        <v>0</v>
      </c>
      <c r="R805" s="356">
        <v>0</v>
      </c>
      <c r="S805" s="356">
        <v>0</v>
      </c>
      <c r="T805" s="366">
        <v>0</v>
      </c>
      <c r="U805" s="356">
        <v>0</v>
      </c>
      <c r="V805" s="371" t="s">
        <v>112</v>
      </c>
      <c r="W805" s="177">
        <v>586.79999999999995</v>
      </c>
      <c r="X805" s="356">
        <f t="shared" si="1694"/>
        <v>2263135.0299999998</v>
      </c>
      <c r="Y805" s="177">
        <v>0</v>
      </c>
      <c r="Z805" s="177">
        <v>0</v>
      </c>
      <c r="AA805" s="177">
        <v>0</v>
      </c>
      <c r="AB805" s="177">
        <v>0</v>
      </c>
      <c r="AC805" s="177">
        <v>0</v>
      </c>
      <c r="AD805" s="177">
        <v>0</v>
      </c>
      <c r="AE805" s="177">
        <v>0</v>
      </c>
      <c r="AF805" s="177">
        <v>0</v>
      </c>
      <c r="AG805" s="177">
        <v>0</v>
      </c>
      <c r="AH805" s="177">
        <v>0</v>
      </c>
      <c r="AI805" s="177">
        <v>0</v>
      </c>
      <c r="AJ805" s="177">
        <f t="shared" si="1695"/>
        <v>71093.25</v>
      </c>
      <c r="AK805" s="177">
        <f t="shared" si="1696"/>
        <v>35546.620000000003</v>
      </c>
      <c r="AL805" s="177">
        <v>0</v>
      </c>
      <c r="AN805" s="148"/>
      <c r="AO805" s="148"/>
      <c r="AP805" s="148"/>
      <c r="AQ805" s="148"/>
      <c r="AR805" s="148"/>
      <c r="AS805" s="148"/>
      <c r="AT805" s="148"/>
      <c r="AU805" s="148"/>
      <c r="AV805" s="148"/>
      <c r="AW805" s="148"/>
      <c r="AX805" s="148"/>
      <c r="AY805" s="148"/>
      <c r="AZ805" s="148"/>
      <c r="BA805" s="148"/>
      <c r="BB805" s="148"/>
      <c r="BC805" s="148"/>
      <c r="BD805" s="148"/>
      <c r="BE805" s="148"/>
      <c r="BF805" s="148"/>
      <c r="BG805" s="148"/>
      <c r="BH805" s="148"/>
      <c r="BI805" s="148"/>
      <c r="BJ805" s="148"/>
      <c r="BK805" s="148"/>
      <c r="BL805" s="149"/>
      <c r="BM805" s="149"/>
      <c r="BN805" s="149"/>
      <c r="BO805" s="149"/>
      <c r="BP805" s="149"/>
      <c r="BQ805" s="149"/>
      <c r="BR805" s="149"/>
      <c r="BS805" s="149"/>
      <c r="BT805" s="149"/>
      <c r="BU805" s="149"/>
      <c r="BV805" s="149"/>
      <c r="BW805" s="149"/>
      <c r="BY805" s="150"/>
      <c r="BZ805" s="151"/>
      <c r="CA805" s="152"/>
      <c r="CB805" s="148"/>
      <c r="CC805" s="153"/>
      <c r="CD805" s="156"/>
    </row>
    <row r="806" spans="1:82" s="147" customFormat="1" ht="12" customHeight="1">
      <c r="A806" s="360">
        <v>172</v>
      </c>
      <c r="B806" s="380" t="s">
        <v>675</v>
      </c>
      <c r="C806" s="383"/>
      <c r="D806" s="370"/>
      <c r="E806" s="384"/>
      <c r="F806" s="384"/>
      <c r="G806" s="362">
        <f t="shared" si="1688"/>
        <v>918348.36</v>
      </c>
      <c r="H806" s="356">
        <f t="shared" si="1693"/>
        <v>0</v>
      </c>
      <c r="I806" s="365">
        <v>0</v>
      </c>
      <c r="J806" s="365">
        <v>0</v>
      </c>
      <c r="K806" s="365">
        <v>0</v>
      </c>
      <c r="L806" s="365">
        <v>0</v>
      </c>
      <c r="M806" s="365">
        <v>0</v>
      </c>
      <c r="N806" s="356">
        <v>0</v>
      </c>
      <c r="O806" s="356">
        <v>0</v>
      </c>
      <c r="P806" s="356">
        <v>0</v>
      </c>
      <c r="Q806" s="356">
        <v>0</v>
      </c>
      <c r="R806" s="356">
        <v>0</v>
      </c>
      <c r="S806" s="356">
        <v>0</v>
      </c>
      <c r="T806" s="366">
        <v>0</v>
      </c>
      <c r="U806" s="356">
        <v>0</v>
      </c>
      <c r="V806" s="371" t="s">
        <v>112</v>
      </c>
      <c r="W806" s="177">
        <v>227.4</v>
      </c>
      <c r="X806" s="356">
        <f t="shared" si="1694"/>
        <v>877022.68</v>
      </c>
      <c r="Y806" s="177">
        <v>0</v>
      </c>
      <c r="Z806" s="177">
        <v>0</v>
      </c>
      <c r="AA806" s="177">
        <v>0</v>
      </c>
      <c r="AB806" s="177">
        <v>0</v>
      </c>
      <c r="AC806" s="177">
        <v>0</v>
      </c>
      <c r="AD806" s="177">
        <v>0</v>
      </c>
      <c r="AE806" s="177">
        <v>0</v>
      </c>
      <c r="AF806" s="177">
        <v>0</v>
      </c>
      <c r="AG806" s="177">
        <v>0</v>
      </c>
      <c r="AH806" s="177">
        <v>0</v>
      </c>
      <c r="AI806" s="177">
        <v>0</v>
      </c>
      <c r="AJ806" s="177">
        <f t="shared" si="1695"/>
        <v>27550.45</v>
      </c>
      <c r="AK806" s="177">
        <f t="shared" si="1696"/>
        <v>13775.23</v>
      </c>
      <c r="AL806" s="177">
        <v>0</v>
      </c>
      <c r="AN806" s="148"/>
      <c r="AO806" s="148"/>
      <c r="AP806" s="148"/>
      <c r="AQ806" s="148"/>
      <c r="AR806" s="148"/>
      <c r="AS806" s="148"/>
      <c r="AT806" s="148"/>
      <c r="AU806" s="148"/>
      <c r="AV806" s="148"/>
      <c r="AW806" s="148"/>
      <c r="AX806" s="148"/>
      <c r="AY806" s="148"/>
      <c r="AZ806" s="148"/>
      <c r="BA806" s="148"/>
      <c r="BB806" s="148"/>
      <c r="BC806" s="148"/>
      <c r="BD806" s="148"/>
      <c r="BE806" s="148"/>
      <c r="BF806" s="148"/>
      <c r="BG806" s="148"/>
      <c r="BH806" s="148"/>
      <c r="BI806" s="148"/>
      <c r="BJ806" s="148"/>
      <c r="BK806" s="148"/>
      <c r="BL806" s="149"/>
      <c r="BM806" s="149"/>
      <c r="BN806" s="149"/>
      <c r="BO806" s="149"/>
      <c r="BP806" s="149"/>
      <c r="BQ806" s="149"/>
      <c r="BR806" s="149"/>
      <c r="BS806" s="149"/>
      <c r="BT806" s="149"/>
      <c r="BU806" s="149"/>
      <c r="BV806" s="149"/>
      <c r="BW806" s="149"/>
      <c r="BY806" s="150"/>
      <c r="BZ806" s="151"/>
      <c r="CA806" s="152"/>
      <c r="CB806" s="148"/>
      <c r="CC806" s="153"/>
      <c r="CD806" s="156"/>
    </row>
    <row r="807" spans="1:82" s="147" customFormat="1" ht="12" customHeight="1">
      <c r="A807" s="360">
        <v>173</v>
      </c>
      <c r="B807" s="380" t="s">
        <v>676</v>
      </c>
      <c r="C807" s="383"/>
      <c r="D807" s="370"/>
      <c r="E807" s="384"/>
      <c r="F807" s="384"/>
      <c r="G807" s="362">
        <f t="shared" si="1688"/>
        <v>1472830.45</v>
      </c>
      <c r="H807" s="356">
        <f t="shared" si="1693"/>
        <v>0</v>
      </c>
      <c r="I807" s="365">
        <v>0</v>
      </c>
      <c r="J807" s="365">
        <v>0</v>
      </c>
      <c r="K807" s="365">
        <v>0</v>
      </c>
      <c r="L807" s="365">
        <v>0</v>
      </c>
      <c r="M807" s="365">
        <v>0</v>
      </c>
      <c r="N807" s="356">
        <v>0</v>
      </c>
      <c r="O807" s="356">
        <v>0</v>
      </c>
      <c r="P807" s="356">
        <v>0</v>
      </c>
      <c r="Q807" s="356">
        <v>0</v>
      </c>
      <c r="R807" s="356">
        <v>0</v>
      </c>
      <c r="S807" s="356">
        <v>0</v>
      </c>
      <c r="T807" s="366">
        <v>0</v>
      </c>
      <c r="U807" s="356">
        <v>0</v>
      </c>
      <c r="V807" s="371" t="s">
        <v>112</v>
      </c>
      <c r="W807" s="177">
        <v>364.7</v>
      </c>
      <c r="X807" s="356">
        <f t="shared" si="1694"/>
        <v>1406553.08</v>
      </c>
      <c r="Y807" s="177">
        <v>0</v>
      </c>
      <c r="Z807" s="177">
        <v>0</v>
      </c>
      <c r="AA807" s="177">
        <v>0</v>
      </c>
      <c r="AB807" s="177">
        <v>0</v>
      </c>
      <c r="AC807" s="177">
        <v>0</v>
      </c>
      <c r="AD807" s="177">
        <v>0</v>
      </c>
      <c r="AE807" s="177">
        <v>0</v>
      </c>
      <c r="AF807" s="177">
        <v>0</v>
      </c>
      <c r="AG807" s="177">
        <v>0</v>
      </c>
      <c r="AH807" s="177">
        <v>0</v>
      </c>
      <c r="AI807" s="177">
        <v>0</v>
      </c>
      <c r="AJ807" s="177">
        <f t="shared" si="1695"/>
        <v>44184.91</v>
      </c>
      <c r="AK807" s="177">
        <f t="shared" si="1696"/>
        <v>22092.46</v>
      </c>
      <c r="AL807" s="177">
        <v>0</v>
      </c>
      <c r="AN807" s="148"/>
      <c r="AO807" s="148"/>
      <c r="AP807" s="148"/>
      <c r="AQ807" s="148"/>
      <c r="AR807" s="148"/>
      <c r="AS807" s="148"/>
      <c r="AT807" s="148"/>
      <c r="AU807" s="148"/>
      <c r="AV807" s="148"/>
      <c r="AW807" s="148"/>
      <c r="AX807" s="148"/>
      <c r="AY807" s="148"/>
      <c r="AZ807" s="148"/>
      <c r="BA807" s="148"/>
      <c r="BB807" s="148"/>
      <c r="BC807" s="148"/>
      <c r="BD807" s="148"/>
      <c r="BE807" s="148"/>
      <c r="BF807" s="148"/>
      <c r="BG807" s="148"/>
      <c r="BH807" s="148"/>
      <c r="BI807" s="148"/>
      <c r="BJ807" s="148"/>
      <c r="BK807" s="148"/>
      <c r="BL807" s="149"/>
      <c r="BM807" s="149"/>
      <c r="BN807" s="149"/>
      <c r="BO807" s="149"/>
      <c r="BP807" s="149"/>
      <c r="BQ807" s="149"/>
      <c r="BR807" s="149"/>
      <c r="BS807" s="149"/>
      <c r="BT807" s="149"/>
      <c r="BU807" s="149"/>
      <c r="BV807" s="149"/>
      <c r="BW807" s="149"/>
      <c r="BY807" s="150"/>
      <c r="BZ807" s="151"/>
      <c r="CA807" s="152"/>
      <c r="CB807" s="148"/>
      <c r="CC807" s="153"/>
      <c r="CD807" s="156"/>
    </row>
    <row r="808" spans="1:82" s="147" customFormat="1" ht="12" customHeight="1">
      <c r="A808" s="360">
        <v>174</v>
      </c>
      <c r="B808" s="380" t="s">
        <v>678</v>
      </c>
      <c r="C808" s="383"/>
      <c r="D808" s="370"/>
      <c r="E808" s="384"/>
      <c r="F808" s="384"/>
      <c r="G808" s="362">
        <f t="shared" si="1688"/>
        <v>1635580.84</v>
      </c>
      <c r="H808" s="356">
        <f t="shared" si="1693"/>
        <v>0</v>
      </c>
      <c r="I808" s="365">
        <v>0</v>
      </c>
      <c r="J808" s="365">
        <v>0</v>
      </c>
      <c r="K808" s="365">
        <v>0</v>
      </c>
      <c r="L808" s="365">
        <v>0</v>
      </c>
      <c r="M808" s="365">
        <v>0</v>
      </c>
      <c r="N808" s="356">
        <v>0</v>
      </c>
      <c r="O808" s="356">
        <v>0</v>
      </c>
      <c r="P808" s="356">
        <v>0</v>
      </c>
      <c r="Q808" s="356">
        <v>0</v>
      </c>
      <c r="R808" s="356">
        <v>0</v>
      </c>
      <c r="S808" s="356">
        <v>0</v>
      </c>
      <c r="T808" s="366">
        <v>0</v>
      </c>
      <c r="U808" s="356">
        <v>0</v>
      </c>
      <c r="V808" s="371" t="s">
        <v>112</v>
      </c>
      <c r="W808" s="177">
        <v>405</v>
      </c>
      <c r="X808" s="356">
        <f t="shared" si="1694"/>
        <v>1561979.7</v>
      </c>
      <c r="Y808" s="177">
        <v>0</v>
      </c>
      <c r="Z808" s="177">
        <v>0</v>
      </c>
      <c r="AA808" s="177">
        <v>0</v>
      </c>
      <c r="AB808" s="177">
        <v>0</v>
      </c>
      <c r="AC808" s="177">
        <v>0</v>
      </c>
      <c r="AD808" s="177">
        <v>0</v>
      </c>
      <c r="AE808" s="177">
        <v>0</v>
      </c>
      <c r="AF808" s="177">
        <v>0</v>
      </c>
      <c r="AG808" s="177">
        <v>0</v>
      </c>
      <c r="AH808" s="177">
        <v>0</v>
      </c>
      <c r="AI808" s="177">
        <v>0</v>
      </c>
      <c r="AJ808" s="177">
        <f t="shared" si="1695"/>
        <v>49067.43</v>
      </c>
      <c r="AK808" s="177">
        <f t="shared" si="1696"/>
        <v>24533.71</v>
      </c>
      <c r="AL808" s="177">
        <v>0</v>
      </c>
      <c r="AN808" s="148"/>
      <c r="AO808" s="148"/>
      <c r="AP808" s="148"/>
      <c r="AQ808" s="148"/>
      <c r="AR808" s="148"/>
      <c r="AS808" s="148"/>
      <c r="AT808" s="148"/>
      <c r="AU808" s="148"/>
      <c r="AV808" s="148"/>
      <c r="AW808" s="148"/>
      <c r="AX808" s="148"/>
      <c r="AY808" s="148"/>
      <c r="AZ808" s="148"/>
      <c r="BA808" s="148"/>
      <c r="BB808" s="148"/>
      <c r="BC808" s="148"/>
      <c r="BD808" s="148"/>
      <c r="BE808" s="148"/>
      <c r="BF808" s="148"/>
      <c r="BG808" s="148"/>
      <c r="BH808" s="148"/>
      <c r="BI808" s="148"/>
      <c r="BJ808" s="148"/>
      <c r="BK808" s="148"/>
      <c r="BL808" s="149"/>
      <c r="BM808" s="149"/>
      <c r="BN808" s="149"/>
      <c r="BO808" s="149"/>
      <c r="BP808" s="149"/>
      <c r="BQ808" s="149"/>
      <c r="BR808" s="149"/>
      <c r="BS808" s="149"/>
      <c r="BT808" s="149"/>
      <c r="BU808" s="149"/>
      <c r="BV808" s="149"/>
      <c r="BW808" s="149"/>
      <c r="BY808" s="150"/>
      <c r="BZ808" s="151"/>
      <c r="CA808" s="152"/>
      <c r="CB808" s="148"/>
      <c r="CC808" s="153"/>
      <c r="CD808" s="156"/>
    </row>
    <row r="809" spans="1:82" s="147" customFormat="1" ht="12" customHeight="1">
      <c r="A809" s="360">
        <v>175</v>
      </c>
      <c r="B809" s="380" t="s">
        <v>679</v>
      </c>
      <c r="C809" s="383"/>
      <c r="D809" s="370"/>
      <c r="E809" s="384"/>
      <c r="F809" s="384"/>
      <c r="G809" s="362">
        <f t="shared" si="1688"/>
        <v>1482926.63</v>
      </c>
      <c r="H809" s="356">
        <f t="shared" si="1693"/>
        <v>0</v>
      </c>
      <c r="I809" s="365">
        <v>0</v>
      </c>
      <c r="J809" s="365">
        <v>0</v>
      </c>
      <c r="K809" s="365">
        <v>0</v>
      </c>
      <c r="L809" s="365">
        <v>0</v>
      </c>
      <c r="M809" s="365">
        <v>0</v>
      </c>
      <c r="N809" s="356">
        <v>0</v>
      </c>
      <c r="O809" s="356">
        <v>0</v>
      </c>
      <c r="P809" s="356">
        <v>0</v>
      </c>
      <c r="Q809" s="356">
        <v>0</v>
      </c>
      <c r="R809" s="356">
        <v>0</v>
      </c>
      <c r="S809" s="356">
        <v>0</v>
      </c>
      <c r="T809" s="366">
        <v>0</v>
      </c>
      <c r="U809" s="356">
        <v>0</v>
      </c>
      <c r="V809" s="371" t="s">
        <v>112</v>
      </c>
      <c r="W809" s="177">
        <v>367.2</v>
      </c>
      <c r="X809" s="356">
        <f t="shared" si="1694"/>
        <v>1416194.93</v>
      </c>
      <c r="Y809" s="177">
        <v>0</v>
      </c>
      <c r="Z809" s="177">
        <v>0</v>
      </c>
      <c r="AA809" s="177">
        <v>0</v>
      </c>
      <c r="AB809" s="177">
        <v>0</v>
      </c>
      <c r="AC809" s="177">
        <v>0</v>
      </c>
      <c r="AD809" s="177">
        <v>0</v>
      </c>
      <c r="AE809" s="177">
        <v>0</v>
      </c>
      <c r="AF809" s="177">
        <v>0</v>
      </c>
      <c r="AG809" s="177">
        <v>0</v>
      </c>
      <c r="AH809" s="177">
        <v>0</v>
      </c>
      <c r="AI809" s="177">
        <v>0</v>
      </c>
      <c r="AJ809" s="177">
        <f t="shared" si="1695"/>
        <v>44487.8</v>
      </c>
      <c r="AK809" s="177">
        <f t="shared" si="1696"/>
        <v>22243.9</v>
      </c>
      <c r="AL809" s="177">
        <v>0</v>
      </c>
      <c r="AN809" s="148"/>
      <c r="AO809" s="148"/>
      <c r="AP809" s="148"/>
      <c r="AQ809" s="148"/>
      <c r="AR809" s="148"/>
      <c r="AS809" s="148"/>
      <c r="AT809" s="148"/>
      <c r="AU809" s="148"/>
      <c r="AV809" s="148"/>
      <c r="AW809" s="148"/>
      <c r="AX809" s="148"/>
      <c r="AY809" s="148"/>
      <c r="AZ809" s="148"/>
      <c r="BA809" s="148"/>
      <c r="BB809" s="148"/>
      <c r="BC809" s="148"/>
      <c r="BD809" s="148"/>
      <c r="BE809" s="148"/>
      <c r="BF809" s="148"/>
      <c r="BG809" s="148"/>
      <c r="BH809" s="148"/>
      <c r="BI809" s="148"/>
      <c r="BJ809" s="148"/>
      <c r="BK809" s="148"/>
      <c r="BL809" s="149"/>
      <c r="BM809" s="149"/>
      <c r="BN809" s="149"/>
      <c r="BO809" s="149"/>
      <c r="BP809" s="149"/>
      <c r="BQ809" s="149"/>
      <c r="BR809" s="149"/>
      <c r="BS809" s="149"/>
      <c r="BT809" s="149"/>
      <c r="BU809" s="149"/>
      <c r="BV809" s="149"/>
      <c r="BW809" s="149"/>
      <c r="BY809" s="150"/>
      <c r="BZ809" s="151"/>
      <c r="CA809" s="152"/>
      <c r="CB809" s="148"/>
      <c r="CC809" s="153"/>
      <c r="CD809" s="156"/>
    </row>
    <row r="810" spans="1:82" s="147" customFormat="1" ht="12" customHeight="1">
      <c r="A810" s="360">
        <v>176</v>
      </c>
      <c r="B810" s="380" t="s">
        <v>683</v>
      </c>
      <c r="C810" s="383"/>
      <c r="D810" s="370"/>
      <c r="E810" s="384"/>
      <c r="F810" s="384"/>
      <c r="G810" s="362">
        <f t="shared" si="1688"/>
        <v>2012370.2</v>
      </c>
      <c r="H810" s="356">
        <f t="shared" si="1693"/>
        <v>0</v>
      </c>
      <c r="I810" s="365">
        <v>0</v>
      </c>
      <c r="J810" s="365">
        <v>0</v>
      </c>
      <c r="K810" s="365">
        <v>0</v>
      </c>
      <c r="L810" s="365">
        <v>0</v>
      </c>
      <c r="M810" s="365">
        <v>0</v>
      </c>
      <c r="N810" s="356">
        <v>0</v>
      </c>
      <c r="O810" s="356">
        <v>0</v>
      </c>
      <c r="P810" s="356">
        <v>0</v>
      </c>
      <c r="Q810" s="356">
        <v>0</v>
      </c>
      <c r="R810" s="356">
        <v>0</v>
      </c>
      <c r="S810" s="356">
        <v>0</v>
      </c>
      <c r="T810" s="366">
        <v>0</v>
      </c>
      <c r="U810" s="356">
        <v>0</v>
      </c>
      <c r="V810" s="371" t="s">
        <v>112</v>
      </c>
      <c r="W810" s="177">
        <v>498.3</v>
      </c>
      <c r="X810" s="356">
        <f t="shared" si="1694"/>
        <v>1921813.54</v>
      </c>
      <c r="Y810" s="177">
        <v>0</v>
      </c>
      <c r="Z810" s="177">
        <v>0</v>
      </c>
      <c r="AA810" s="177">
        <v>0</v>
      </c>
      <c r="AB810" s="177">
        <v>0</v>
      </c>
      <c r="AC810" s="177">
        <v>0</v>
      </c>
      <c r="AD810" s="177">
        <v>0</v>
      </c>
      <c r="AE810" s="177">
        <v>0</v>
      </c>
      <c r="AF810" s="177">
        <v>0</v>
      </c>
      <c r="AG810" s="177">
        <v>0</v>
      </c>
      <c r="AH810" s="177">
        <v>0</v>
      </c>
      <c r="AI810" s="177">
        <v>0</v>
      </c>
      <c r="AJ810" s="177">
        <f t="shared" si="1695"/>
        <v>60371.11</v>
      </c>
      <c r="AK810" s="177">
        <f t="shared" si="1696"/>
        <v>30185.55</v>
      </c>
      <c r="AL810" s="177">
        <v>0</v>
      </c>
      <c r="AN810" s="148"/>
      <c r="AO810" s="148"/>
      <c r="AP810" s="148"/>
      <c r="AQ810" s="148"/>
      <c r="AR810" s="148"/>
      <c r="AS810" s="148"/>
      <c r="AT810" s="148"/>
      <c r="AU810" s="148"/>
      <c r="AV810" s="148"/>
      <c r="AW810" s="148"/>
      <c r="AX810" s="148"/>
      <c r="AY810" s="148"/>
      <c r="AZ810" s="148"/>
      <c r="BA810" s="148"/>
      <c r="BB810" s="148"/>
      <c r="BC810" s="148"/>
      <c r="BD810" s="148"/>
      <c r="BE810" s="148"/>
      <c r="BF810" s="148"/>
      <c r="BG810" s="148"/>
      <c r="BH810" s="148"/>
      <c r="BI810" s="148"/>
      <c r="BJ810" s="148"/>
      <c r="BK810" s="148"/>
      <c r="BL810" s="149"/>
      <c r="BM810" s="149"/>
      <c r="BN810" s="149"/>
      <c r="BO810" s="149"/>
      <c r="BP810" s="149"/>
      <c r="BQ810" s="149"/>
      <c r="BR810" s="149"/>
      <c r="BS810" s="149"/>
      <c r="BT810" s="149"/>
      <c r="BU810" s="149"/>
      <c r="BV810" s="149"/>
      <c r="BW810" s="149"/>
      <c r="BY810" s="150"/>
      <c r="BZ810" s="151"/>
      <c r="CA810" s="152"/>
      <c r="CB810" s="148"/>
      <c r="CC810" s="153"/>
      <c r="CD810" s="156"/>
    </row>
    <row r="811" spans="1:82" s="147" customFormat="1" ht="31.5" customHeight="1">
      <c r="A811" s="374" t="s">
        <v>38</v>
      </c>
      <c r="B811" s="374"/>
      <c r="C811" s="356">
        <f>SUM(C796:C810)</f>
        <v>977.9</v>
      </c>
      <c r="D811" s="413"/>
      <c r="E811" s="369"/>
      <c r="F811" s="369"/>
      <c r="G811" s="356">
        <f t="shared" ref="G811:U811" si="1697">SUM(G796:G810)</f>
        <v>29954148.629999995</v>
      </c>
      <c r="H811" s="356">
        <f t="shared" si="1697"/>
        <v>0</v>
      </c>
      <c r="I811" s="356">
        <f t="shared" si="1697"/>
        <v>0</v>
      </c>
      <c r="J811" s="356">
        <f t="shared" si="1697"/>
        <v>0</v>
      </c>
      <c r="K811" s="356">
        <f t="shared" si="1697"/>
        <v>0</v>
      </c>
      <c r="L811" s="356">
        <f t="shared" si="1697"/>
        <v>0</v>
      </c>
      <c r="M811" s="356">
        <f t="shared" si="1697"/>
        <v>0</v>
      </c>
      <c r="N811" s="356">
        <f t="shared" si="1697"/>
        <v>0</v>
      </c>
      <c r="O811" s="356">
        <f t="shared" si="1697"/>
        <v>0</v>
      </c>
      <c r="P811" s="356">
        <f t="shared" si="1697"/>
        <v>0</v>
      </c>
      <c r="Q811" s="356">
        <f t="shared" si="1697"/>
        <v>0</v>
      </c>
      <c r="R811" s="356">
        <f t="shared" si="1697"/>
        <v>0</v>
      </c>
      <c r="S811" s="356">
        <f t="shared" si="1697"/>
        <v>0</v>
      </c>
      <c r="T811" s="366">
        <f t="shared" si="1697"/>
        <v>0</v>
      </c>
      <c r="U811" s="356">
        <f t="shared" si="1697"/>
        <v>0</v>
      </c>
      <c r="V811" s="369" t="s">
        <v>68</v>
      </c>
      <c r="W811" s="356">
        <f t="shared" ref="W811:AL811" si="1698">SUM(W796:W810)</f>
        <v>7417.2</v>
      </c>
      <c r="X811" s="356">
        <f t="shared" si="1698"/>
        <v>28606211.929999996</v>
      </c>
      <c r="Y811" s="356">
        <f t="shared" si="1698"/>
        <v>0</v>
      </c>
      <c r="Z811" s="356">
        <f t="shared" si="1698"/>
        <v>0</v>
      </c>
      <c r="AA811" s="356">
        <f t="shared" si="1698"/>
        <v>0</v>
      </c>
      <c r="AB811" s="356">
        <f t="shared" si="1698"/>
        <v>0</v>
      </c>
      <c r="AC811" s="356">
        <f t="shared" si="1698"/>
        <v>0</v>
      </c>
      <c r="AD811" s="356">
        <f t="shared" si="1698"/>
        <v>0</v>
      </c>
      <c r="AE811" s="356">
        <f t="shared" si="1698"/>
        <v>0</v>
      </c>
      <c r="AF811" s="356">
        <f t="shared" si="1698"/>
        <v>0</v>
      </c>
      <c r="AG811" s="356">
        <f t="shared" si="1698"/>
        <v>0</v>
      </c>
      <c r="AH811" s="356">
        <f t="shared" si="1698"/>
        <v>0</v>
      </c>
      <c r="AI811" s="356">
        <f t="shared" si="1698"/>
        <v>0</v>
      </c>
      <c r="AJ811" s="356">
        <f t="shared" si="1698"/>
        <v>898624.4800000001</v>
      </c>
      <c r="AK811" s="356">
        <f t="shared" si="1698"/>
        <v>449312.22000000003</v>
      </c>
      <c r="AL811" s="356">
        <f t="shared" si="1698"/>
        <v>0</v>
      </c>
      <c r="AN811" s="148" t="e">
        <f>I811/#REF!</f>
        <v>#REF!</v>
      </c>
      <c r="AO811" s="148" t="e">
        <f t="shared" si="1659"/>
        <v>#DIV/0!</v>
      </c>
      <c r="AP811" s="148" t="e">
        <f t="shared" si="1660"/>
        <v>#DIV/0!</v>
      </c>
      <c r="AQ811" s="148" t="e">
        <f t="shared" si="1661"/>
        <v>#DIV/0!</v>
      </c>
      <c r="AR811" s="148" t="e">
        <f t="shared" si="1662"/>
        <v>#DIV/0!</v>
      </c>
      <c r="AS811" s="148" t="e">
        <f t="shared" si="1663"/>
        <v>#DIV/0!</v>
      </c>
      <c r="AT811" s="148" t="e">
        <f t="shared" si="1664"/>
        <v>#DIV/0!</v>
      </c>
      <c r="AU811" s="148">
        <f t="shared" si="1665"/>
        <v>3856.7400002696431</v>
      </c>
      <c r="AV811" s="148" t="e">
        <f t="shared" si="1666"/>
        <v>#DIV/0!</v>
      </c>
      <c r="AW811" s="148" t="e">
        <f t="shared" si="1667"/>
        <v>#DIV/0!</v>
      </c>
      <c r="AX811" s="148" t="e">
        <f t="shared" si="1668"/>
        <v>#DIV/0!</v>
      </c>
      <c r="AY811" s="148" t="e">
        <f>AI811/#REF!</f>
        <v>#REF!</v>
      </c>
      <c r="AZ811" s="148">
        <v>766.59</v>
      </c>
      <c r="BA811" s="148">
        <v>2173.62</v>
      </c>
      <c r="BB811" s="148">
        <v>891.36</v>
      </c>
      <c r="BC811" s="148">
        <v>860.72</v>
      </c>
      <c r="BD811" s="148">
        <v>1699.83</v>
      </c>
      <c r="BE811" s="148">
        <v>1134.04</v>
      </c>
      <c r="BF811" s="148">
        <v>2338035</v>
      </c>
      <c r="BG811" s="148">
        <f t="shared" si="1669"/>
        <v>4644</v>
      </c>
      <c r="BH811" s="148">
        <v>9186</v>
      </c>
      <c r="BI811" s="148">
        <v>3559.09</v>
      </c>
      <c r="BJ811" s="148">
        <v>6295.55</v>
      </c>
      <c r="BK811" s="148">
        <f t="shared" si="1670"/>
        <v>934101.09</v>
      </c>
      <c r="BL811" s="149" t="e">
        <f t="shared" si="1671"/>
        <v>#REF!</v>
      </c>
      <c r="BM811" s="149" t="e">
        <f t="shared" si="1672"/>
        <v>#DIV/0!</v>
      </c>
      <c r="BN811" s="149" t="e">
        <f t="shared" si="1673"/>
        <v>#DIV/0!</v>
      </c>
      <c r="BO811" s="149" t="e">
        <f t="shared" si="1674"/>
        <v>#DIV/0!</v>
      </c>
      <c r="BP811" s="149" t="e">
        <f t="shared" si="1675"/>
        <v>#DIV/0!</v>
      </c>
      <c r="BQ811" s="149" t="e">
        <f t="shared" si="1676"/>
        <v>#DIV/0!</v>
      </c>
      <c r="BR811" s="149" t="e">
        <f t="shared" si="1677"/>
        <v>#DIV/0!</v>
      </c>
      <c r="BS811" s="149" t="str">
        <f t="shared" si="1678"/>
        <v xml:space="preserve"> </v>
      </c>
      <c r="BT811" s="149" t="e">
        <f t="shared" si="1679"/>
        <v>#DIV/0!</v>
      </c>
      <c r="BU811" s="149" t="e">
        <f t="shared" si="1680"/>
        <v>#DIV/0!</v>
      </c>
      <c r="BV811" s="149" t="e">
        <f t="shared" si="1681"/>
        <v>#DIV/0!</v>
      </c>
      <c r="BW811" s="149" t="e">
        <f t="shared" si="1682"/>
        <v>#REF!</v>
      </c>
      <c r="BY811" s="150">
        <f t="shared" si="1683"/>
        <v>3.0000000704409944</v>
      </c>
      <c r="BZ811" s="151">
        <f t="shared" si="1684"/>
        <v>1.4999999684517829</v>
      </c>
      <c r="CA811" s="152">
        <f t="shared" si="1685"/>
        <v>4038.4712061155146</v>
      </c>
      <c r="CB811" s="148">
        <f t="shared" ref="CB811:CB867" si="1699">IF(V811="ПК",5055.69,4852.98)</f>
        <v>4852.9799999999996</v>
      </c>
      <c r="CC811" s="153" t="str">
        <f t="shared" si="1687"/>
        <v xml:space="preserve"> </v>
      </c>
    </row>
    <row r="812" spans="1:82" s="147" customFormat="1" ht="12" customHeight="1">
      <c r="A812" s="358" t="s">
        <v>40</v>
      </c>
      <c r="B812" s="359"/>
      <c r="C812" s="359"/>
      <c r="D812" s="359"/>
      <c r="E812" s="359"/>
      <c r="F812" s="359"/>
      <c r="G812" s="359"/>
      <c r="H812" s="359"/>
      <c r="I812" s="359"/>
      <c r="J812" s="359"/>
      <c r="K812" s="359"/>
      <c r="L812" s="359"/>
      <c r="M812" s="359"/>
      <c r="N812" s="359"/>
      <c r="O812" s="359"/>
      <c r="P812" s="359"/>
      <c r="Q812" s="359"/>
      <c r="R812" s="359"/>
      <c r="S812" s="359"/>
      <c r="T812" s="359"/>
      <c r="U812" s="359"/>
      <c r="V812" s="359"/>
      <c r="W812" s="359"/>
      <c r="X812" s="359"/>
      <c r="Y812" s="359"/>
      <c r="Z812" s="359"/>
      <c r="AA812" s="359"/>
      <c r="AB812" s="359"/>
      <c r="AC812" s="359"/>
      <c r="AD812" s="359"/>
      <c r="AE812" s="359"/>
      <c r="AF812" s="359"/>
      <c r="AG812" s="359"/>
      <c r="AH812" s="359"/>
      <c r="AI812" s="359"/>
      <c r="AJ812" s="359"/>
      <c r="AK812" s="359"/>
      <c r="AL812" s="434"/>
      <c r="AN812" s="148" t="e">
        <f>I812/#REF!</f>
        <v>#REF!</v>
      </c>
      <c r="AO812" s="148" t="e">
        <f t="shared" si="1659"/>
        <v>#DIV/0!</v>
      </c>
      <c r="AP812" s="148" t="e">
        <f t="shared" si="1660"/>
        <v>#DIV/0!</v>
      </c>
      <c r="AQ812" s="148" t="e">
        <f t="shared" si="1661"/>
        <v>#DIV/0!</v>
      </c>
      <c r="AR812" s="148" t="e">
        <f t="shared" si="1662"/>
        <v>#DIV/0!</v>
      </c>
      <c r="AS812" s="148" t="e">
        <f t="shared" si="1663"/>
        <v>#DIV/0!</v>
      </c>
      <c r="AT812" s="148" t="e">
        <f t="shared" si="1664"/>
        <v>#DIV/0!</v>
      </c>
      <c r="AU812" s="148" t="e">
        <f t="shared" si="1665"/>
        <v>#DIV/0!</v>
      </c>
      <c r="AV812" s="148" t="e">
        <f t="shared" si="1666"/>
        <v>#DIV/0!</v>
      </c>
      <c r="AW812" s="148" t="e">
        <f t="shared" si="1667"/>
        <v>#DIV/0!</v>
      </c>
      <c r="AX812" s="148" t="e">
        <f t="shared" si="1668"/>
        <v>#DIV/0!</v>
      </c>
      <c r="AY812" s="148" t="e">
        <f>AI812/#REF!</f>
        <v>#REF!</v>
      </c>
      <c r="AZ812" s="148">
        <v>766.59</v>
      </c>
      <c r="BA812" s="148">
        <v>2173.62</v>
      </c>
      <c r="BB812" s="148">
        <v>891.36</v>
      </c>
      <c r="BC812" s="148">
        <v>860.72</v>
      </c>
      <c r="BD812" s="148">
        <v>1699.83</v>
      </c>
      <c r="BE812" s="148">
        <v>1134.04</v>
      </c>
      <c r="BF812" s="148">
        <v>2338035</v>
      </c>
      <c r="BG812" s="148">
        <f t="shared" si="1669"/>
        <v>4644</v>
      </c>
      <c r="BH812" s="148">
        <v>9186</v>
      </c>
      <c r="BI812" s="148">
        <v>3559.09</v>
      </c>
      <c r="BJ812" s="148">
        <v>6295.55</v>
      </c>
      <c r="BK812" s="148">
        <f t="shared" si="1670"/>
        <v>934101.09</v>
      </c>
      <c r="BL812" s="149" t="e">
        <f t="shared" si="1671"/>
        <v>#REF!</v>
      </c>
      <c r="BM812" s="149" t="e">
        <f t="shared" si="1672"/>
        <v>#DIV/0!</v>
      </c>
      <c r="BN812" s="149" t="e">
        <f t="shared" si="1673"/>
        <v>#DIV/0!</v>
      </c>
      <c r="BO812" s="149" t="e">
        <f t="shared" si="1674"/>
        <v>#DIV/0!</v>
      </c>
      <c r="BP812" s="149" t="e">
        <f t="shared" si="1675"/>
        <v>#DIV/0!</v>
      </c>
      <c r="BQ812" s="149" t="e">
        <f t="shared" si="1676"/>
        <v>#DIV/0!</v>
      </c>
      <c r="BR812" s="149" t="e">
        <f t="shared" si="1677"/>
        <v>#DIV/0!</v>
      </c>
      <c r="BS812" s="149" t="e">
        <f t="shared" si="1678"/>
        <v>#DIV/0!</v>
      </c>
      <c r="BT812" s="149" t="e">
        <f t="shared" si="1679"/>
        <v>#DIV/0!</v>
      </c>
      <c r="BU812" s="149" t="e">
        <f t="shared" si="1680"/>
        <v>#DIV/0!</v>
      </c>
      <c r="BV812" s="149" t="e">
        <f t="shared" si="1681"/>
        <v>#DIV/0!</v>
      </c>
      <c r="BW812" s="149" t="e">
        <f t="shared" si="1682"/>
        <v>#REF!</v>
      </c>
      <c r="BY812" s="150" t="e">
        <f t="shared" si="1683"/>
        <v>#DIV/0!</v>
      </c>
      <c r="BZ812" s="151" t="e">
        <f t="shared" si="1684"/>
        <v>#DIV/0!</v>
      </c>
      <c r="CA812" s="152" t="e">
        <f t="shared" si="1685"/>
        <v>#DIV/0!</v>
      </c>
      <c r="CB812" s="148">
        <f t="shared" si="1699"/>
        <v>4852.9799999999996</v>
      </c>
      <c r="CC812" s="153" t="e">
        <f t="shared" si="1687"/>
        <v>#DIV/0!</v>
      </c>
    </row>
    <row r="813" spans="1:82" s="147" customFormat="1" ht="12" customHeight="1">
      <c r="A813" s="360">
        <v>177</v>
      </c>
      <c r="B813" s="395" t="s">
        <v>685</v>
      </c>
      <c r="C813" s="449">
        <v>4065.4</v>
      </c>
      <c r="D813" s="370"/>
      <c r="E813" s="450"/>
      <c r="F813" s="450"/>
      <c r="G813" s="362">
        <f t="shared" ref="G813:G821" si="1700">ROUND(H813+U813+X813+Z813+AB813+AD813+AF813+AH813+AI813+AJ813+AK813+AL813,2)</f>
        <v>4506933.87</v>
      </c>
      <c r="H813" s="356">
        <f t="shared" ref="H813:H818" si="1701">I813+K813+M813+O813+Q813+S813</f>
        <v>0</v>
      </c>
      <c r="I813" s="365">
        <v>0</v>
      </c>
      <c r="J813" s="365">
        <v>0</v>
      </c>
      <c r="K813" s="365">
        <v>0</v>
      </c>
      <c r="L813" s="365">
        <v>0</v>
      </c>
      <c r="M813" s="365">
        <v>0</v>
      </c>
      <c r="N813" s="356">
        <v>0</v>
      </c>
      <c r="O813" s="356">
        <v>0</v>
      </c>
      <c r="P813" s="356">
        <v>0</v>
      </c>
      <c r="Q813" s="356">
        <v>0</v>
      </c>
      <c r="R813" s="356">
        <v>0</v>
      </c>
      <c r="S813" s="356">
        <v>0</v>
      </c>
      <c r="T813" s="366">
        <v>0</v>
      </c>
      <c r="U813" s="356">
        <v>0</v>
      </c>
      <c r="V813" s="371" t="s">
        <v>112</v>
      </c>
      <c r="W813" s="177">
        <v>1116</v>
      </c>
      <c r="X813" s="356">
        <f t="shared" ref="X813:X818" si="1702">ROUND(IF(V813="СК",3856.74,3886.86)*W813,2)</f>
        <v>4304121.84</v>
      </c>
      <c r="Y813" s="177">
        <v>0</v>
      </c>
      <c r="Z813" s="177">
        <v>0</v>
      </c>
      <c r="AA813" s="177">
        <v>0</v>
      </c>
      <c r="AB813" s="177">
        <v>0</v>
      </c>
      <c r="AC813" s="177">
        <v>0</v>
      </c>
      <c r="AD813" s="177">
        <v>0</v>
      </c>
      <c r="AE813" s="177">
        <v>0</v>
      </c>
      <c r="AF813" s="177">
        <v>0</v>
      </c>
      <c r="AG813" s="177">
        <v>0</v>
      </c>
      <c r="AH813" s="177">
        <v>0</v>
      </c>
      <c r="AI813" s="177">
        <v>0</v>
      </c>
      <c r="AJ813" s="177">
        <f t="shared" ref="AJ813:AJ818" si="1703">ROUND(X813/95.5*3,2)</f>
        <v>135208.01999999999</v>
      </c>
      <c r="AK813" s="177">
        <f t="shared" ref="AK813:AK818" si="1704">ROUND(X813/95.5*1.5,2)</f>
        <v>67604.009999999995</v>
      </c>
      <c r="AL813" s="177">
        <v>0</v>
      </c>
      <c r="AN813" s="148" t="e">
        <f>I813/#REF!</f>
        <v>#REF!</v>
      </c>
      <c r="AO813" s="148" t="e">
        <f t="shared" si="1659"/>
        <v>#DIV/0!</v>
      </c>
      <c r="AP813" s="148" t="e">
        <f t="shared" si="1660"/>
        <v>#DIV/0!</v>
      </c>
      <c r="AQ813" s="148" t="e">
        <f t="shared" si="1661"/>
        <v>#DIV/0!</v>
      </c>
      <c r="AR813" s="148" t="e">
        <f t="shared" si="1662"/>
        <v>#DIV/0!</v>
      </c>
      <c r="AS813" s="148" t="e">
        <f t="shared" si="1663"/>
        <v>#DIV/0!</v>
      </c>
      <c r="AT813" s="148" t="e">
        <f t="shared" si="1664"/>
        <v>#DIV/0!</v>
      </c>
      <c r="AU813" s="148">
        <f t="shared" si="1665"/>
        <v>3856.74</v>
      </c>
      <c r="AV813" s="148" t="e">
        <f t="shared" si="1666"/>
        <v>#DIV/0!</v>
      </c>
      <c r="AW813" s="148" t="e">
        <f t="shared" si="1667"/>
        <v>#DIV/0!</v>
      </c>
      <c r="AX813" s="148" t="e">
        <f t="shared" si="1668"/>
        <v>#DIV/0!</v>
      </c>
      <c r="AY813" s="148" t="e">
        <f>AI813/#REF!</f>
        <v>#REF!</v>
      </c>
      <c r="AZ813" s="148">
        <v>766.59</v>
      </c>
      <c r="BA813" s="148">
        <v>2173.62</v>
      </c>
      <c r="BB813" s="148">
        <v>891.36</v>
      </c>
      <c r="BC813" s="148">
        <v>860.72</v>
      </c>
      <c r="BD813" s="148">
        <v>1699.83</v>
      </c>
      <c r="BE813" s="148">
        <v>1134.04</v>
      </c>
      <c r="BF813" s="148">
        <v>2338035</v>
      </c>
      <c r="BG813" s="148">
        <f t="shared" si="1669"/>
        <v>4644</v>
      </c>
      <c r="BH813" s="148">
        <v>9186</v>
      </c>
      <c r="BI813" s="148">
        <v>3559.09</v>
      </c>
      <c r="BJ813" s="148">
        <v>6295.55</v>
      </c>
      <c r="BK813" s="148">
        <f t="shared" si="1670"/>
        <v>934101.09</v>
      </c>
      <c r="BL813" s="149" t="e">
        <f t="shared" si="1671"/>
        <v>#REF!</v>
      </c>
      <c r="BM813" s="149" t="e">
        <f t="shared" si="1672"/>
        <v>#DIV/0!</v>
      </c>
      <c r="BN813" s="149" t="e">
        <f t="shared" si="1673"/>
        <v>#DIV/0!</v>
      </c>
      <c r="BO813" s="149" t="e">
        <f t="shared" si="1674"/>
        <v>#DIV/0!</v>
      </c>
      <c r="BP813" s="149" t="e">
        <f t="shared" si="1675"/>
        <v>#DIV/0!</v>
      </c>
      <c r="BQ813" s="149" t="e">
        <f t="shared" si="1676"/>
        <v>#DIV/0!</v>
      </c>
      <c r="BR813" s="149" t="e">
        <f t="shared" si="1677"/>
        <v>#DIV/0!</v>
      </c>
      <c r="BS813" s="149" t="str">
        <f t="shared" si="1678"/>
        <v xml:space="preserve"> </v>
      </c>
      <c r="BT813" s="149" t="e">
        <f t="shared" si="1679"/>
        <v>#DIV/0!</v>
      </c>
      <c r="BU813" s="149" t="e">
        <f t="shared" si="1680"/>
        <v>#DIV/0!</v>
      </c>
      <c r="BV813" s="149" t="e">
        <f t="shared" si="1681"/>
        <v>#DIV/0!</v>
      </c>
      <c r="BW813" s="149" t="e">
        <f t="shared" si="1682"/>
        <v>#REF!</v>
      </c>
      <c r="BY813" s="150">
        <f t="shared" si="1683"/>
        <v>3.0000000865333307</v>
      </c>
      <c r="BZ813" s="151">
        <f t="shared" si="1684"/>
        <v>1.5000000432666654</v>
      </c>
      <c r="CA813" s="152">
        <f t="shared" si="1685"/>
        <v>4038.4712096774197</v>
      </c>
      <c r="CB813" s="148">
        <f t="shared" si="1699"/>
        <v>4852.9799999999996</v>
      </c>
      <c r="CC813" s="153" t="str">
        <f t="shared" si="1687"/>
        <v xml:space="preserve"> </v>
      </c>
    </row>
    <row r="814" spans="1:82" s="147" customFormat="1" ht="12" customHeight="1">
      <c r="A814" s="360">
        <v>178</v>
      </c>
      <c r="B814" s="391" t="s">
        <v>208</v>
      </c>
      <c r="C814" s="449"/>
      <c r="D814" s="370"/>
      <c r="E814" s="450"/>
      <c r="F814" s="450"/>
      <c r="G814" s="362">
        <f t="shared" si="1700"/>
        <v>2661786.85</v>
      </c>
      <c r="H814" s="356">
        <f t="shared" si="1701"/>
        <v>0</v>
      </c>
      <c r="I814" s="365">
        <v>0</v>
      </c>
      <c r="J814" s="365">
        <v>0</v>
      </c>
      <c r="K814" s="365">
        <v>0</v>
      </c>
      <c r="L814" s="365">
        <v>0</v>
      </c>
      <c r="M814" s="365">
        <v>0</v>
      </c>
      <c r="N814" s="356">
        <v>0</v>
      </c>
      <c r="O814" s="356">
        <v>0</v>
      </c>
      <c r="P814" s="356">
        <v>0</v>
      </c>
      <c r="Q814" s="356">
        <v>0</v>
      </c>
      <c r="R814" s="356">
        <v>0</v>
      </c>
      <c r="S814" s="356">
        <v>0</v>
      </c>
      <c r="T814" s="366">
        <v>0</v>
      </c>
      <c r="U814" s="356">
        <v>0</v>
      </c>
      <c r="V814" s="371" t="s">
        <v>111</v>
      </c>
      <c r="W814" s="177">
        <v>654</v>
      </c>
      <c r="X814" s="356">
        <f t="shared" si="1702"/>
        <v>2542006.44</v>
      </c>
      <c r="Y814" s="177">
        <v>0</v>
      </c>
      <c r="Z814" s="177">
        <v>0</v>
      </c>
      <c r="AA814" s="177">
        <v>0</v>
      </c>
      <c r="AB814" s="177">
        <v>0</v>
      </c>
      <c r="AC814" s="177">
        <v>0</v>
      </c>
      <c r="AD814" s="177">
        <v>0</v>
      </c>
      <c r="AE814" s="177">
        <v>0</v>
      </c>
      <c r="AF814" s="177">
        <v>0</v>
      </c>
      <c r="AG814" s="177">
        <v>0</v>
      </c>
      <c r="AH814" s="177">
        <v>0</v>
      </c>
      <c r="AI814" s="177">
        <v>0</v>
      </c>
      <c r="AJ814" s="177">
        <f t="shared" si="1703"/>
        <v>79853.61</v>
      </c>
      <c r="AK814" s="177">
        <f t="shared" si="1704"/>
        <v>39926.800000000003</v>
      </c>
      <c r="AL814" s="177">
        <v>0</v>
      </c>
      <c r="AN814" s="148"/>
      <c r="AO814" s="148"/>
      <c r="AP814" s="148"/>
      <c r="AQ814" s="148"/>
      <c r="AR814" s="148"/>
      <c r="AS814" s="148"/>
      <c r="AT814" s="148"/>
      <c r="AU814" s="148"/>
      <c r="AV814" s="148"/>
      <c r="AW814" s="148"/>
      <c r="AX814" s="148"/>
      <c r="AY814" s="148"/>
      <c r="AZ814" s="148"/>
      <c r="BA814" s="148"/>
      <c r="BB814" s="148"/>
      <c r="BC814" s="148"/>
      <c r="BD814" s="148"/>
      <c r="BE814" s="148"/>
      <c r="BF814" s="148"/>
      <c r="BG814" s="148"/>
      <c r="BH814" s="148"/>
      <c r="BI814" s="148"/>
      <c r="BJ814" s="148"/>
      <c r="BK814" s="148"/>
      <c r="BL814" s="149"/>
      <c r="BM814" s="149"/>
      <c r="BN814" s="149"/>
      <c r="BO814" s="149"/>
      <c r="BP814" s="149"/>
      <c r="BQ814" s="149"/>
      <c r="BR814" s="149"/>
      <c r="BS814" s="149"/>
      <c r="BT814" s="149"/>
      <c r="BU814" s="149"/>
      <c r="BV814" s="149"/>
      <c r="BW814" s="149"/>
      <c r="BY814" s="150"/>
      <c r="BZ814" s="151"/>
      <c r="CA814" s="152"/>
      <c r="CB814" s="148"/>
      <c r="CC814" s="153"/>
    </row>
    <row r="815" spans="1:82" s="147" customFormat="1" ht="12" customHeight="1">
      <c r="A815" s="360">
        <v>179</v>
      </c>
      <c r="B815" s="391" t="s">
        <v>209</v>
      </c>
      <c r="C815" s="449"/>
      <c r="D815" s="370"/>
      <c r="E815" s="450"/>
      <c r="F815" s="450"/>
      <c r="G815" s="362">
        <f t="shared" si="1700"/>
        <v>4567510.93</v>
      </c>
      <c r="H815" s="356">
        <f t="shared" si="1701"/>
        <v>0</v>
      </c>
      <c r="I815" s="365">
        <v>0</v>
      </c>
      <c r="J815" s="365">
        <v>0</v>
      </c>
      <c r="K815" s="365">
        <v>0</v>
      </c>
      <c r="L815" s="365">
        <v>0</v>
      </c>
      <c r="M815" s="365">
        <v>0</v>
      </c>
      <c r="N815" s="356">
        <v>0</v>
      </c>
      <c r="O815" s="356">
        <v>0</v>
      </c>
      <c r="P815" s="356">
        <v>0</v>
      </c>
      <c r="Q815" s="356">
        <v>0</v>
      </c>
      <c r="R815" s="356">
        <v>0</v>
      </c>
      <c r="S815" s="356">
        <v>0</v>
      </c>
      <c r="T815" s="366">
        <v>0</v>
      </c>
      <c r="U815" s="356">
        <v>0</v>
      </c>
      <c r="V815" s="371" t="s">
        <v>112</v>
      </c>
      <c r="W815" s="177">
        <v>1131</v>
      </c>
      <c r="X815" s="356">
        <f t="shared" si="1702"/>
        <v>4361972.9400000004</v>
      </c>
      <c r="Y815" s="177">
        <v>0</v>
      </c>
      <c r="Z815" s="177">
        <v>0</v>
      </c>
      <c r="AA815" s="177">
        <v>0</v>
      </c>
      <c r="AB815" s="177">
        <v>0</v>
      </c>
      <c r="AC815" s="177">
        <v>0</v>
      </c>
      <c r="AD815" s="177">
        <v>0</v>
      </c>
      <c r="AE815" s="177">
        <v>0</v>
      </c>
      <c r="AF815" s="177">
        <v>0</v>
      </c>
      <c r="AG815" s="177">
        <v>0</v>
      </c>
      <c r="AH815" s="177">
        <v>0</v>
      </c>
      <c r="AI815" s="177">
        <v>0</v>
      </c>
      <c r="AJ815" s="177">
        <f t="shared" si="1703"/>
        <v>137025.32999999999</v>
      </c>
      <c r="AK815" s="177">
        <f t="shared" si="1704"/>
        <v>68512.66</v>
      </c>
      <c r="AL815" s="177">
        <v>0</v>
      </c>
      <c r="AN815" s="148"/>
      <c r="AO815" s="148"/>
      <c r="AP815" s="148"/>
      <c r="AQ815" s="148"/>
      <c r="AR815" s="148"/>
      <c r="AS815" s="148"/>
      <c r="AT815" s="148"/>
      <c r="AU815" s="148"/>
      <c r="AV815" s="148"/>
      <c r="AW815" s="148"/>
      <c r="AX815" s="148"/>
      <c r="AY815" s="148"/>
      <c r="AZ815" s="148"/>
      <c r="BA815" s="148"/>
      <c r="BB815" s="148"/>
      <c r="BC815" s="148"/>
      <c r="BD815" s="148"/>
      <c r="BE815" s="148"/>
      <c r="BF815" s="148"/>
      <c r="BG815" s="148"/>
      <c r="BH815" s="148"/>
      <c r="BI815" s="148"/>
      <c r="BJ815" s="148"/>
      <c r="BK815" s="148"/>
      <c r="BL815" s="149"/>
      <c r="BM815" s="149"/>
      <c r="BN815" s="149"/>
      <c r="BO815" s="149"/>
      <c r="BP815" s="149"/>
      <c r="BQ815" s="149"/>
      <c r="BR815" s="149"/>
      <c r="BS815" s="149"/>
      <c r="BT815" s="149"/>
      <c r="BU815" s="149"/>
      <c r="BV815" s="149"/>
      <c r="BW815" s="149"/>
      <c r="BY815" s="150"/>
      <c r="BZ815" s="151"/>
      <c r="CA815" s="152"/>
      <c r="CB815" s="148"/>
      <c r="CC815" s="153"/>
    </row>
    <row r="816" spans="1:82" s="147" customFormat="1" ht="12" customHeight="1">
      <c r="A816" s="360">
        <v>180</v>
      </c>
      <c r="B816" s="391" t="s">
        <v>210</v>
      </c>
      <c r="C816" s="449"/>
      <c r="D816" s="370"/>
      <c r="E816" s="450"/>
      <c r="F816" s="450"/>
      <c r="G816" s="362">
        <f t="shared" si="1700"/>
        <v>5225781.74</v>
      </c>
      <c r="H816" s="356">
        <f t="shared" si="1701"/>
        <v>0</v>
      </c>
      <c r="I816" s="365">
        <v>0</v>
      </c>
      <c r="J816" s="365">
        <v>0</v>
      </c>
      <c r="K816" s="365">
        <v>0</v>
      </c>
      <c r="L816" s="365">
        <v>0</v>
      </c>
      <c r="M816" s="365">
        <v>0</v>
      </c>
      <c r="N816" s="356">
        <v>0</v>
      </c>
      <c r="O816" s="356">
        <v>0</v>
      </c>
      <c r="P816" s="356">
        <v>0</v>
      </c>
      <c r="Q816" s="356">
        <v>0</v>
      </c>
      <c r="R816" s="356">
        <v>0</v>
      </c>
      <c r="S816" s="356">
        <v>0</v>
      </c>
      <c r="T816" s="366">
        <v>0</v>
      </c>
      <c r="U816" s="356">
        <v>0</v>
      </c>
      <c r="V816" s="371" t="s">
        <v>112</v>
      </c>
      <c r="W816" s="177">
        <v>1294</v>
      </c>
      <c r="X816" s="356">
        <f t="shared" si="1702"/>
        <v>4990621.5599999996</v>
      </c>
      <c r="Y816" s="177">
        <v>0</v>
      </c>
      <c r="Z816" s="177">
        <v>0</v>
      </c>
      <c r="AA816" s="177">
        <v>0</v>
      </c>
      <c r="AB816" s="177">
        <v>0</v>
      </c>
      <c r="AC816" s="177">
        <v>0</v>
      </c>
      <c r="AD816" s="177">
        <v>0</v>
      </c>
      <c r="AE816" s="177">
        <v>0</v>
      </c>
      <c r="AF816" s="177">
        <v>0</v>
      </c>
      <c r="AG816" s="177">
        <v>0</v>
      </c>
      <c r="AH816" s="177">
        <v>0</v>
      </c>
      <c r="AI816" s="177">
        <v>0</v>
      </c>
      <c r="AJ816" s="177">
        <f t="shared" si="1703"/>
        <v>156773.45000000001</v>
      </c>
      <c r="AK816" s="177">
        <f t="shared" si="1704"/>
        <v>78386.73</v>
      </c>
      <c r="AL816" s="177">
        <v>0</v>
      </c>
      <c r="AN816" s="148"/>
      <c r="AO816" s="148"/>
      <c r="AP816" s="148"/>
      <c r="AQ816" s="148"/>
      <c r="AR816" s="148"/>
      <c r="AS816" s="148"/>
      <c r="AT816" s="148"/>
      <c r="AU816" s="148"/>
      <c r="AV816" s="148"/>
      <c r="AW816" s="148"/>
      <c r="AX816" s="148"/>
      <c r="AY816" s="148"/>
      <c r="AZ816" s="148"/>
      <c r="BA816" s="148"/>
      <c r="BB816" s="148"/>
      <c r="BC816" s="148"/>
      <c r="BD816" s="148"/>
      <c r="BE816" s="148"/>
      <c r="BF816" s="148"/>
      <c r="BG816" s="148"/>
      <c r="BH816" s="148"/>
      <c r="BI816" s="148"/>
      <c r="BJ816" s="148"/>
      <c r="BK816" s="148"/>
      <c r="BL816" s="149"/>
      <c r="BM816" s="149"/>
      <c r="BN816" s="149"/>
      <c r="BO816" s="149"/>
      <c r="BP816" s="149"/>
      <c r="BQ816" s="149"/>
      <c r="BR816" s="149"/>
      <c r="BS816" s="149"/>
      <c r="BT816" s="149"/>
      <c r="BU816" s="149"/>
      <c r="BV816" s="149"/>
      <c r="BW816" s="149"/>
      <c r="BY816" s="150"/>
      <c r="BZ816" s="151"/>
      <c r="CA816" s="152"/>
      <c r="CB816" s="148"/>
      <c r="CC816" s="153"/>
    </row>
    <row r="817" spans="1:82" s="147" customFormat="1" ht="12" customHeight="1">
      <c r="A817" s="360">
        <v>181</v>
      </c>
      <c r="B817" s="391" t="s">
        <v>212</v>
      </c>
      <c r="C817" s="449"/>
      <c r="D817" s="370"/>
      <c r="E817" s="450"/>
      <c r="F817" s="450"/>
      <c r="G817" s="362">
        <f t="shared" si="1700"/>
        <v>1102502.6399999999</v>
      </c>
      <c r="H817" s="356">
        <f t="shared" si="1701"/>
        <v>0</v>
      </c>
      <c r="I817" s="365">
        <v>0</v>
      </c>
      <c r="J817" s="365">
        <v>0</v>
      </c>
      <c r="K817" s="365">
        <v>0</v>
      </c>
      <c r="L817" s="365">
        <v>0</v>
      </c>
      <c r="M817" s="365">
        <v>0</v>
      </c>
      <c r="N817" s="356">
        <v>0</v>
      </c>
      <c r="O817" s="356">
        <v>0</v>
      </c>
      <c r="P817" s="356">
        <v>0</v>
      </c>
      <c r="Q817" s="356">
        <v>0</v>
      </c>
      <c r="R817" s="356">
        <v>0</v>
      </c>
      <c r="S817" s="356">
        <v>0</v>
      </c>
      <c r="T817" s="366">
        <v>0</v>
      </c>
      <c r="U817" s="356">
        <v>0</v>
      </c>
      <c r="V817" s="371" t="s">
        <v>112</v>
      </c>
      <c r="W817" s="177">
        <v>273</v>
      </c>
      <c r="X817" s="356">
        <f t="shared" si="1702"/>
        <v>1052890.02</v>
      </c>
      <c r="Y817" s="177">
        <v>0</v>
      </c>
      <c r="Z817" s="177">
        <v>0</v>
      </c>
      <c r="AA817" s="177">
        <v>0</v>
      </c>
      <c r="AB817" s="177">
        <v>0</v>
      </c>
      <c r="AC817" s="177">
        <v>0</v>
      </c>
      <c r="AD817" s="177">
        <v>0</v>
      </c>
      <c r="AE817" s="177">
        <v>0</v>
      </c>
      <c r="AF817" s="177">
        <v>0</v>
      </c>
      <c r="AG817" s="177">
        <v>0</v>
      </c>
      <c r="AH817" s="177">
        <v>0</v>
      </c>
      <c r="AI817" s="177">
        <v>0</v>
      </c>
      <c r="AJ817" s="177">
        <f t="shared" si="1703"/>
        <v>33075.08</v>
      </c>
      <c r="AK817" s="177">
        <f t="shared" si="1704"/>
        <v>16537.54</v>
      </c>
      <c r="AL817" s="177">
        <v>0</v>
      </c>
      <c r="AN817" s="148"/>
      <c r="AO817" s="148"/>
      <c r="AP817" s="148"/>
      <c r="AQ817" s="148"/>
      <c r="AR817" s="148"/>
      <c r="AS817" s="148"/>
      <c r="AT817" s="148"/>
      <c r="AU817" s="148"/>
      <c r="AV817" s="148"/>
      <c r="AW817" s="148"/>
      <c r="AX817" s="148"/>
      <c r="AY817" s="148"/>
      <c r="AZ817" s="148"/>
      <c r="BA817" s="148"/>
      <c r="BB817" s="148"/>
      <c r="BC817" s="148"/>
      <c r="BD817" s="148"/>
      <c r="BE817" s="148"/>
      <c r="BF817" s="148"/>
      <c r="BG817" s="148"/>
      <c r="BH817" s="148"/>
      <c r="BI817" s="148"/>
      <c r="BJ817" s="148"/>
      <c r="BK817" s="148"/>
      <c r="BL817" s="149"/>
      <c r="BM817" s="149"/>
      <c r="BN817" s="149"/>
      <c r="BO817" s="149"/>
      <c r="BP817" s="149"/>
      <c r="BQ817" s="149"/>
      <c r="BR817" s="149"/>
      <c r="BS817" s="149"/>
      <c r="BT817" s="149"/>
      <c r="BU817" s="149"/>
      <c r="BV817" s="149"/>
      <c r="BW817" s="149"/>
      <c r="BY817" s="150"/>
      <c r="BZ817" s="151"/>
      <c r="CA817" s="152"/>
      <c r="CB817" s="148"/>
      <c r="CC817" s="153"/>
    </row>
    <row r="818" spans="1:82" s="147" customFormat="1" ht="12" customHeight="1">
      <c r="A818" s="360">
        <v>182</v>
      </c>
      <c r="B818" s="391" t="s">
        <v>214</v>
      </c>
      <c r="C818" s="449">
        <v>1546</v>
      </c>
      <c r="D818" s="370"/>
      <c r="E818" s="450"/>
      <c r="F818" s="450"/>
      <c r="G818" s="362">
        <f t="shared" si="1700"/>
        <v>2112120.44</v>
      </c>
      <c r="H818" s="356">
        <f t="shared" si="1701"/>
        <v>0</v>
      </c>
      <c r="I818" s="365">
        <v>0</v>
      </c>
      <c r="J818" s="365">
        <v>0</v>
      </c>
      <c r="K818" s="365">
        <v>0</v>
      </c>
      <c r="L818" s="365">
        <v>0</v>
      </c>
      <c r="M818" s="365">
        <v>0</v>
      </c>
      <c r="N818" s="356">
        <v>0</v>
      </c>
      <c r="O818" s="356">
        <v>0</v>
      </c>
      <c r="P818" s="356">
        <v>0</v>
      </c>
      <c r="Q818" s="356">
        <v>0</v>
      </c>
      <c r="R818" s="356">
        <v>0</v>
      </c>
      <c r="S818" s="356">
        <v>0</v>
      </c>
      <c r="T818" s="366">
        <v>0</v>
      </c>
      <c r="U818" s="356">
        <v>0</v>
      </c>
      <c r="V818" s="371" t="s">
        <v>112</v>
      </c>
      <c r="W818" s="177">
        <v>523</v>
      </c>
      <c r="X818" s="356">
        <f t="shared" si="1702"/>
        <v>2017075.02</v>
      </c>
      <c r="Y818" s="177">
        <v>0</v>
      </c>
      <c r="Z818" s="177">
        <v>0</v>
      </c>
      <c r="AA818" s="177">
        <v>0</v>
      </c>
      <c r="AB818" s="177">
        <v>0</v>
      </c>
      <c r="AC818" s="177">
        <v>0</v>
      </c>
      <c r="AD818" s="177">
        <v>0</v>
      </c>
      <c r="AE818" s="177">
        <v>0</v>
      </c>
      <c r="AF818" s="177">
        <v>0</v>
      </c>
      <c r="AG818" s="177">
        <v>0</v>
      </c>
      <c r="AH818" s="177">
        <v>0</v>
      </c>
      <c r="AI818" s="177">
        <v>0</v>
      </c>
      <c r="AJ818" s="177">
        <f t="shared" si="1703"/>
        <v>63363.61</v>
      </c>
      <c r="AK818" s="177">
        <f t="shared" si="1704"/>
        <v>31681.81</v>
      </c>
      <c r="AL818" s="177">
        <v>0</v>
      </c>
      <c r="AN818" s="148" t="e">
        <f>I818/#REF!</f>
        <v>#REF!</v>
      </c>
      <c r="AO818" s="148" t="e">
        <f t="shared" si="1659"/>
        <v>#DIV/0!</v>
      </c>
      <c r="AP818" s="148" t="e">
        <f t="shared" si="1660"/>
        <v>#DIV/0!</v>
      </c>
      <c r="AQ818" s="148" t="e">
        <f t="shared" si="1661"/>
        <v>#DIV/0!</v>
      </c>
      <c r="AR818" s="148" t="e">
        <f t="shared" si="1662"/>
        <v>#DIV/0!</v>
      </c>
      <c r="AS818" s="148" t="e">
        <f t="shared" si="1663"/>
        <v>#DIV/0!</v>
      </c>
      <c r="AT818" s="148" t="e">
        <f t="shared" si="1664"/>
        <v>#DIV/0!</v>
      </c>
      <c r="AU818" s="148">
        <f t="shared" si="1665"/>
        <v>3856.7400000000002</v>
      </c>
      <c r="AV818" s="148" t="e">
        <f t="shared" si="1666"/>
        <v>#DIV/0!</v>
      </c>
      <c r="AW818" s="148" t="e">
        <f t="shared" si="1667"/>
        <v>#DIV/0!</v>
      </c>
      <c r="AX818" s="148" t="e">
        <f t="shared" si="1668"/>
        <v>#DIV/0!</v>
      </c>
      <c r="AY818" s="148" t="e">
        <f>AI818/#REF!</f>
        <v>#REF!</v>
      </c>
      <c r="AZ818" s="148">
        <v>766.59</v>
      </c>
      <c r="BA818" s="148">
        <v>2173.62</v>
      </c>
      <c r="BB818" s="148">
        <v>891.36</v>
      </c>
      <c r="BC818" s="148">
        <v>860.72</v>
      </c>
      <c r="BD818" s="148">
        <v>1699.83</v>
      </c>
      <c r="BE818" s="148">
        <v>1134.04</v>
      </c>
      <c r="BF818" s="148">
        <v>2338035</v>
      </c>
      <c r="BG818" s="148">
        <f t="shared" si="1669"/>
        <v>4644</v>
      </c>
      <c r="BH818" s="148">
        <v>9186</v>
      </c>
      <c r="BI818" s="148">
        <v>3559.09</v>
      </c>
      <c r="BJ818" s="148">
        <v>6295.55</v>
      </c>
      <c r="BK818" s="148">
        <f t="shared" si="1670"/>
        <v>934101.09</v>
      </c>
      <c r="BL818" s="149" t="e">
        <f t="shared" si="1671"/>
        <v>#REF!</v>
      </c>
      <c r="BM818" s="149" t="e">
        <f t="shared" si="1672"/>
        <v>#DIV/0!</v>
      </c>
      <c r="BN818" s="149" t="e">
        <f t="shared" si="1673"/>
        <v>#DIV/0!</v>
      </c>
      <c r="BO818" s="149" t="e">
        <f t="shared" si="1674"/>
        <v>#DIV/0!</v>
      </c>
      <c r="BP818" s="149" t="e">
        <f t="shared" si="1675"/>
        <v>#DIV/0!</v>
      </c>
      <c r="BQ818" s="149" t="e">
        <f t="shared" si="1676"/>
        <v>#DIV/0!</v>
      </c>
      <c r="BR818" s="149" t="e">
        <f t="shared" si="1677"/>
        <v>#DIV/0!</v>
      </c>
      <c r="BS818" s="149" t="str">
        <f t="shared" si="1678"/>
        <v xml:space="preserve"> </v>
      </c>
      <c r="BT818" s="149" t="e">
        <f t="shared" si="1679"/>
        <v>#DIV/0!</v>
      </c>
      <c r="BU818" s="149" t="e">
        <f t="shared" si="1680"/>
        <v>#DIV/0!</v>
      </c>
      <c r="BV818" s="149" t="e">
        <f t="shared" si="1681"/>
        <v>#DIV/0!</v>
      </c>
      <c r="BW818" s="149" t="e">
        <f t="shared" si="1682"/>
        <v>#REF!</v>
      </c>
      <c r="BY818" s="150">
        <f t="shared" si="1683"/>
        <v>2.9999998484934882</v>
      </c>
      <c r="BZ818" s="151">
        <f t="shared" si="1684"/>
        <v>1.5000001609756686</v>
      </c>
      <c r="CA818" s="152">
        <f t="shared" si="1685"/>
        <v>4038.47120458891</v>
      </c>
      <c r="CB818" s="148">
        <f t="shared" si="1699"/>
        <v>4852.9799999999996</v>
      </c>
      <c r="CC818" s="153" t="str">
        <f t="shared" si="1687"/>
        <v xml:space="preserve"> </v>
      </c>
    </row>
    <row r="819" spans="1:82" s="147" customFormat="1" ht="12" customHeight="1">
      <c r="A819" s="360">
        <v>183</v>
      </c>
      <c r="B819" s="391" t="s">
        <v>217</v>
      </c>
      <c r="C819" s="449">
        <v>6406.5</v>
      </c>
      <c r="D819" s="370"/>
      <c r="E819" s="450"/>
      <c r="F819" s="450"/>
      <c r="G819" s="362">
        <f t="shared" si="1700"/>
        <v>3630449.34</v>
      </c>
      <c r="H819" s="356">
        <f t="shared" ref="H819:H821" si="1705">I819+K819+M819+O819+Q819+S819</f>
        <v>0</v>
      </c>
      <c r="I819" s="365">
        <v>0</v>
      </c>
      <c r="J819" s="365">
        <v>0</v>
      </c>
      <c r="K819" s="365">
        <v>0</v>
      </c>
      <c r="L819" s="365">
        <v>0</v>
      </c>
      <c r="M819" s="365">
        <v>0</v>
      </c>
      <c r="N819" s="356">
        <v>0</v>
      </c>
      <c r="O819" s="356">
        <v>0</v>
      </c>
      <c r="P819" s="356">
        <v>0</v>
      </c>
      <c r="Q819" s="356">
        <v>0</v>
      </c>
      <c r="R819" s="356">
        <v>0</v>
      </c>
      <c r="S819" s="356">
        <v>0</v>
      </c>
      <c r="T819" s="366">
        <v>0</v>
      </c>
      <c r="U819" s="356">
        <v>0</v>
      </c>
      <c r="V819" s="371" t="s">
        <v>111</v>
      </c>
      <c r="W819" s="177">
        <v>892</v>
      </c>
      <c r="X819" s="356">
        <f t="shared" ref="X819:X821" si="1706">ROUND(IF(V819="СК",3856.74,3886.86)*W819,2)</f>
        <v>3467079.12</v>
      </c>
      <c r="Y819" s="177">
        <v>0</v>
      </c>
      <c r="Z819" s="177">
        <v>0</v>
      </c>
      <c r="AA819" s="177">
        <v>0</v>
      </c>
      <c r="AB819" s="177">
        <v>0</v>
      </c>
      <c r="AC819" s="177">
        <v>0</v>
      </c>
      <c r="AD819" s="177">
        <v>0</v>
      </c>
      <c r="AE819" s="177">
        <v>0</v>
      </c>
      <c r="AF819" s="177">
        <v>0</v>
      </c>
      <c r="AG819" s="177">
        <v>0</v>
      </c>
      <c r="AH819" s="177">
        <v>0</v>
      </c>
      <c r="AI819" s="177">
        <v>0</v>
      </c>
      <c r="AJ819" s="177">
        <f t="shared" ref="AJ819:AJ821" si="1707">ROUND(X819/95.5*3,2)</f>
        <v>108913.48</v>
      </c>
      <c r="AK819" s="177">
        <f t="shared" ref="AK819:AK821" si="1708">ROUND(X819/95.5*1.5,2)</f>
        <v>54456.74</v>
      </c>
      <c r="AL819" s="177">
        <v>0</v>
      </c>
      <c r="AN819" s="148" t="e">
        <f>I819/#REF!</f>
        <v>#REF!</v>
      </c>
      <c r="AO819" s="148" t="e">
        <f t="shared" si="1659"/>
        <v>#DIV/0!</v>
      </c>
      <c r="AP819" s="148" t="e">
        <f t="shared" si="1660"/>
        <v>#DIV/0!</v>
      </c>
      <c r="AQ819" s="148" t="e">
        <f t="shared" si="1661"/>
        <v>#DIV/0!</v>
      </c>
      <c r="AR819" s="148" t="e">
        <f t="shared" si="1662"/>
        <v>#DIV/0!</v>
      </c>
      <c r="AS819" s="148" t="e">
        <f t="shared" si="1663"/>
        <v>#DIV/0!</v>
      </c>
      <c r="AT819" s="148" t="e">
        <f t="shared" si="1664"/>
        <v>#DIV/0!</v>
      </c>
      <c r="AU819" s="148">
        <f t="shared" si="1665"/>
        <v>3886.86</v>
      </c>
      <c r="AV819" s="148" t="e">
        <f t="shared" si="1666"/>
        <v>#DIV/0!</v>
      </c>
      <c r="AW819" s="148" t="e">
        <f t="shared" si="1667"/>
        <v>#DIV/0!</v>
      </c>
      <c r="AX819" s="148" t="e">
        <f t="shared" si="1668"/>
        <v>#DIV/0!</v>
      </c>
      <c r="AY819" s="148" t="e">
        <f>AI819/#REF!</f>
        <v>#REF!</v>
      </c>
      <c r="AZ819" s="148">
        <v>766.59</v>
      </c>
      <c r="BA819" s="148">
        <v>2173.62</v>
      </c>
      <c r="BB819" s="148">
        <v>891.36</v>
      </c>
      <c r="BC819" s="148">
        <v>860.72</v>
      </c>
      <c r="BD819" s="148">
        <v>1699.83</v>
      </c>
      <c r="BE819" s="148">
        <v>1134.04</v>
      </c>
      <c r="BF819" s="148">
        <v>2338035</v>
      </c>
      <c r="BG819" s="148">
        <f t="shared" si="1669"/>
        <v>4837.9799999999996</v>
      </c>
      <c r="BH819" s="148">
        <v>9186</v>
      </c>
      <c r="BI819" s="148">
        <v>3559.09</v>
      </c>
      <c r="BJ819" s="148">
        <v>6295.55</v>
      </c>
      <c r="BK819" s="148">
        <f t="shared" si="1670"/>
        <v>934101.09</v>
      </c>
      <c r="BL819" s="149" t="e">
        <f t="shared" si="1671"/>
        <v>#REF!</v>
      </c>
      <c r="BM819" s="149" t="e">
        <f t="shared" si="1672"/>
        <v>#DIV/0!</v>
      </c>
      <c r="BN819" s="149" t="e">
        <f t="shared" si="1673"/>
        <v>#DIV/0!</v>
      </c>
      <c r="BO819" s="149" t="e">
        <f t="shared" si="1674"/>
        <v>#DIV/0!</v>
      </c>
      <c r="BP819" s="149" t="e">
        <f t="shared" si="1675"/>
        <v>#DIV/0!</v>
      </c>
      <c r="BQ819" s="149" t="e">
        <f t="shared" si="1676"/>
        <v>#DIV/0!</v>
      </c>
      <c r="BR819" s="149" t="e">
        <f t="shared" si="1677"/>
        <v>#DIV/0!</v>
      </c>
      <c r="BS819" s="149" t="str">
        <f t="shared" si="1678"/>
        <v xml:space="preserve"> </v>
      </c>
      <c r="BT819" s="149" t="e">
        <f t="shared" si="1679"/>
        <v>#DIV/0!</v>
      </c>
      <c r="BU819" s="149" t="e">
        <f t="shared" si="1680"/>
        <v>#DIV/0!</v>
      </c>
      <c r="BV819" s="149" t="e">
        <f t="shared" si="1681"/>
        <v>#DIV/0!</v>
      </c>
      <c r="BW819" s="149" t="e">
        <f t="shared" si="1682"/>
        <v>#REF!</v>
      </c>
      <c r="BY819" s="150">
        <f t="shared" si="1683"/>
        <v>2.99999999449104</v>
      </c>
      <c r="BZ819" s="151">
        <f t="shared" si="1684"/>
        <v>1.49999999724552</v>
      </c>
      <c r="CA819" s="152">
        <f t="shared" si="1685"/>
        <v>4070.010470852018</v>
      </c>
      <c r="CB819" s="148">
        <f t="shared" si="1699"/>
        <v>5055.6899999999996</v>
      </c>
      <c r="CC819" s="153" t="str">
        <f t="shared" si="1687"/>
        <v xml:space="preserve"> </v>
      </c>
    </row>
    <row r="820" spans="1:82" s="147" customFormat="1" ht="12" customHeight="1">
      <c r="A820" s="360">
        <v>184</v>
      </c>
      <c r="B820" s="391" t="s">
        <v>218</v>
      </c>
      <c r="C820" s="449">
        <v>4277</v>
      </c>
      <c r="D820" s="370"/>
      <c r="E820" s="450"/>
      <c r="F820" s="450"/>
      <c r="G820" s="362">
        <f t="shared" si="1700"/>
        <v>3076927.92</v>
      </c>
      <c r="H820" s="356">
        <f t="shared" si="1705"/>
        <v>0</v>
      </c>
      <c r="I820" s="365">
        <v>0</v>
      </c>
      <c r="J820" s="365">
        <v>0</v>
      </c>
      <c r="K820" s="365">
        <v>0</v>
      </c>
      <c r="L820" s="365">
        <v>0</v>
      </c>
      <c r="M820" s="365">
        <v>0</v>
      </c>
      <c r="N820" s="356">
        <v>0</v>
      </c>
      <c r="O820" s="356">
        <v>0</v>
      </c>
      <c r="P820" s="356">
        <v>0</v>
      </c>
      <c r="Q820" s="356">
        <v>0</v>
      </c>
      <c r="R820" s="356">
        <v>0</v>
      </c>
      <c r="S820" s="356">
        <v>0</v>
      </c>
      <c r="T820" s="366">
        <v>0</v>
      </c>
      <c r="U820" s="356">
        <v>0</v>
      </c>
      <c r="V820" s="371" t="s">
        <v>111</v>
      </c>
      <c r="W820" s="177">
        <v>756</v>
      </c>
      <c r="X820" s="356">
        <f t="shared" si="1706"/>
        <v>2938466.16</v>
      </c>
      <c r="Y820" s="177">
        <v>0</v>
      </c>
      <c r="Z820" s="177">
        <v>0</v>
      </c>
      <c r="AA820" s="177">
        <v>0</v>
      </c>
      <c r="AB820" s="177">
        <v>0</v>
      </c>
      <c r="AC820" s="177">
        <v>0</v>
      </c>
      <c r="AD820" s="177">
        <v>0</v>
      </c>
      <c r="AE820" s="177">
        <v>0</v>
      </c>
      <c r="AF820" s="177">
        <v>0</v>
      </c>
      <c r="AG820" s="177">
        <v>0</v>
      </c>
      <c r="AH820" s="177">
        <v>0</v>
      </c>
      <c r="AI820" s="177">
        <v>0</v>
      </c>
      <c r="AJ820" s="177">
        <f t="shared" si="1707"/>
        <v>92307.839999999997</v>
      </c>
      <c r="AK820" s="177">
        <f t="shared" si="1708"/>
        <v>46153.919999999998</v>
      </c>
      <c r="AL820" s="177">
        <v>0</v>
      </c>
      <c r="AN820" s="148" t="e">
        <f>I820/#REF!</f>
        <v>#REF!</v>
      </c>
      <c r="AO820" s="148" t="e">
        <f t="shared" si="1659"/>
        <v>#DIV/0!</v>
      </c>
      <c r="AP820" s="148" t="e">
        <f t="shared" si="1660"/>
        <v>#DIV/0!</v>
      </c>
      <c r="AQ820" s="148" t="e">
        <f t="shared" si="1661"/>
        <v>#DIV/0!</v>
      </c>
      <c r="AR820" s="148" t="e">
        <f t="shared" si="1662"/>
        <v>#DIV/0!</v>
      </c>
      <c r="AS820" s="148" t="e">
        <f t="shared" si="1663"/>
        <v>#DIV/0!</v>
      </c>
      <c r="AT820" s="148" t="e">
        <f t="shared" si="1664"/>
        <v>#DIV/0!</v>
      </c>
      <c r="AU820" s="148">
        <f t="shared" si="1665"/>
        <v>3886.86</v>
      </c>
      <c r="AV820" s="148" t="e">
        <f t="shared" si="1666"/>
        <v>#DIV/0!</v>
      </c>
      <c r="AW820" s="148" t="e">
        <f t="shared" si="1667"/>
        <v>#DIV/0!</v>
      </c>
      <c r="AX820" s="148" t="e">
        <f t="shared" si="1668"/>
        <v>#DIV/0!</v>
      </c>
      <c r="AY820" s="148" t="e">
        <f>AI820/#REF!</f>
        <v>#REF!</v>
      </c>
      <c r="AZ820" s="148">
        <v>766.59</v>
      </c>
      <c r="BA820" s="148">
        <v>2173.62</v>
      </c>
      <c r="BB820" s="148">
        <v>891.36</v>
      </c>
      <c r="BC820" s="148">
        <v>860.72</v>
      </c>
      <c r="BD820" s="148">
        <v>1699.83</v>
      </c>
      <c r="BE820" s="148">
        <v>1134.04</v>
      </c>
      <c r="BF820" s="148">
        <v>2338035</v>
      </c>
      <c r="BG820" s="148">
        <f t="shared" si="1669"/>
        <v>4837.9799999999996</v>
      </c>
      <c r="BH820" s="148">
        <v>9186</v>
      </c>
      <c r="BI820" s="148">
        <v>3559.09</v>
      </c>
      <c r="BJ820" s="148">
        <v>6295.55</v>
      </c>
      <c r="BK820" s="148">
        <f t="shared" si="1670"/>
        <v>934101.09</v>
      </c>
      <c r="BL820" s="149" t="e">
        <f t="shared" si="1671"/>
        <v>#REF!</v>
      </c>
      <c r="BM820" s="149" t="e">
        <f t="shared" si="1672"/>
        <v>#DIV/0!</v>
      </c>
      <c r="BN820" s="149" t="e">
        <f t="shared" si="1673"/>
        <v>#DIV/0!</v>
      </c>
      <c r="BO820" s="149" t="e">
        <f t="shared" si="1674"/>
        <v>#DIV/0!</v>
      </c>
      <c r="BP820" s="149" t="e">
        <f t="shared" si="1675"/>
        <v>#DIV/0!</v>
      </c>
      <c r="BQ820" s="149" t="e">
        <f t="shared" si="1676"/>
        <v>#DIV/0!</v>
      </c>
      <c r="BR820" s="149" t="e">
        <f t="shared" si="1677"/>
        <v>#DIV/0!</v>
      </c>
      <c r="BS820" s="149" t="str">
        <f t="shared" si="1678"/>
        <v xml:space="preserve"> </v>
      </c>
      <c r="BT820" s="149" t="e">
        <f t="shared" si="1679"/>
        <v>#DIV/0!</v>
      </c>
      <c r="BU820" s="149" t="e">
        <f t="shared" si="1680"/>
        <v>#DIV/0!</v>
      </c>
      <c r="BV820" s="149" t="e">
        <f t="shared" si="1681"/>
        <v>#DIV/0!</v>
      </c>
      <c r="BW820" s="149" t="e">
        <f t="shared" si="1682"/>
        <v>#REF!</v>
      </c>
      <c r="BY820" s="150">
        <f t="shared" si="1683"/>
        <v>3.0000000779998772</v>
      </c>
      <c r="BZ820" s="151">
        <f t="shared" si="1684"/>
        <v>1.5000000389999386</v>
      </c>
      <c r="CA820" s="152">
        <f t="shared" si="1685"/>
        <v>4070.0104761904763</v>
      </c>
      <c r="CB820" s="148">
        <f t="shared" si="1699"/>
        <v>5055.6899999999996</v>
      </c>
      <c r="CC820" s="153" t="str">
        <f t="shared" si="1687"/>
        <v xml:space="preserve"> </v>
      </c>
    </row>
    <row r="821" spans="1:82" s="147" customFormat="1" ht="12" customHeight="1">
      <c r="A821" s="360">
        <v>185</v>
      </c>
      <c r="B821" s="395" t="s">
        <v>278</v>
      </c>
      <c r="C821" s="449"/>
      <c r="D821" s="370"/>
      <c r="E821" s="450"/>
      <c r="F821" s="450"/>
      <c r="G821" s="362">
        <f t="shared" si="1700"/>
        <v>3699639.52</v>
      </c>
      <c r="H821" s="356">
        <f t="shared" si="1705"/>
        <v>0</v>
      </c>
      <c r="I821" s="365">
        <v>0</v>
      </c>
      <c r="J821" s="365">
        <v>0</v>
      </c>
      <c r="K821" s="365">
        <v>0</v>
      </c>
      <c r="L821" s="365">
        <v>0</v>
      </c>
      <c r="M821" s="365">
        <v>0</v>
      </c>
      <c r="N821" s="356">
        <v>0</v>
      </c>
      <c r="O821" s="356">
        <v>0</v>
      </c>
      <c r="P821" s="356">
        <v>0</v>
      </c>
      <c r="Q821" s="356">
        <v>0</v>
      </c>
      <c r="R821" s="356">
        <v>0</v>
      </c>
      <c r="S821" s="356">
        <v>0</v>
      </c>
      <c r="T821" s="366">
        <v>0</v>
      </c>
      <c r="U821" s="356">
        <v>0</v>
      </c>
      <c r="V821" s="371" t="s">
        <v>111</v>
      </c>
      <c r="W821" s="177">
        <v>909</v>
      </c>
      <c r="X821" s="356">
        <f t="shared" si="1706"/>
        <v>3533155.74</v>
      </c>
      <c r="Y821" s="177">
        <v>0</v>
      </c>
      <c r="Z821" s="177">
        <v>0</v>
      </c>
      <c r="AA821" s="177">
        <v>0</v>
      </c>
      <c r="AB821" s="177">
        <v>0</v>
      </c>
      <c r="AC821" s="177">
        <v>0</v>
      </c>
      <c r="AD821" s="177">
        <v>0</v>
      </c>
      <c r="AE821" s="177">
        <v>0</v>
      </c>
      <c r="AF821" s="177">
        <v>0</v>
      </c>
      <c r="AG821" s="177">
        <v>0</v>
      </c>
      <c r="AH821" s="177">
        <v>0</v>
      </c>
      <c r="AI821" s="177">
        <v>0</v>
      </c>
      <c r="AJ821" s="177">
        <f t="shared" si="1707"/>
        <v>110989.19</v>
      </c>
      <c r="AK821" s="177">
        <f t="shared" si="1708"/>
        <v>55494.59</v>
      </c>
      <c r="AL821" s="177">
        <v>0</v>
      </c>
      <c r="AN821" s="148"/>
      <c r="AO821" s="148"/>
      <c r="AP821" s="148"/>
      <c r="AQ821" s="148"/>
      <c r="AR821" s="148"/>
      <c r="AS821" s="148"/>
      <c r="AT821" s="148"/>
      <c r="AU821" s="148"/>
      <c r="AV821" s="148"/>
      <c r="AW821" s="148"/>
      <c r="AX821" s="148"/>
      <c r="AY821" s="148"/>
      <c r="AZ821" s="148"/>
      <c r="BA821" s="148"/>
      <c r="BB821" s="148"/>
      <c r="BC821" s="148"/>
      <c r="BD821" s="148"/>
      <c r="BE821" s="148"/>
      <c r="BF821" s="148"/>
      <c r="BG821" s="148"/>
      <c r="BH821" s="148"/>
      <c r="BI821" s="148"/>
      <c r="BJ821" s="148"/>
      <c r="BK821" s="148"/>
      <c r="BL821" s="149"/>
      <c r="BM821" s="149"/>
      <c r="BN821" s="149"/>
      <c r="BO821" s="149"/>
      <c r="BP821" s="149"/>
      <c r="BQ821" s="149"/>
      <c r="BR821" s="149"/>
      <c r="BS821" s="149"/>
      <c r="BT821" s="149"/>
      <c r="BU821" s="149"/>
      <c r="BV821" s="149"/>
      <c r="BW821" s="149"/>
      <c r="BY821" s="150"/>
      <c r="BZ821" s="151"/>
      <c r="CA821" s="152"/>
      <c r="CB821" s="148"/>
      <c r="CC821" s="153"/>
    </row>
    <row r="822" spans="1:82" s="147" customFormat="1" ht="34.5" customHeight="1">
      <c r="A822" s="457" t="s">
        <v>39</v>
      </c>
      <c r="B822" s="458"/>
      <c r="C822" s="356">
        <f>SUM(C813:C820)</f>
        <v>16294.9</v>
      </c>
      <c r="D822" s="413"/>
      <c r="E822" s="369"/>
      <c r="F822" s="369"/>
      <c r="G822" s="356">
        <f>SUM(G813:G821)</f>
        <v>30583653.250000004</v>
      </c>
      <c r="H822" s="356">
        <f t="shared" ref="H822:AL822" si="1709">SUM(H813:H821)</f>
        <v>0</v>
      </c>
      <c r="I822" s="356">
        <f t="shared" si="1709"/>
        <v>0</v>
      </c>
      <c r="J822" s="356">
        <f t="shared" si="1709"/>
        <v>0</v>
      </c>
      <c r="K822" s="356">
        <f t="shared" si="1709"/>
        <v>0</v>
      </c>
      <c r="L822" s="356">
        <f t="shared" si="1709"/>
        <v>0</v>
      </c>
      <c r="M822" s="356">
        <f t="shared" si="1709"/>
        <v>0</v>
      </c>
      <c r="N822" s="356">
        <f t="shared" si="1709"/>
        <v>0</v>
      </c>
      <c r="O822" s="356">
        <f t="shared" si="1709"/>
        <v>0</v>
      </c>
      <c r="P822" s="356">
        <f t="shared" si="1709"/>
        <v>0</v>
      </c>
      <c r="Q822" s="356">
        <f t="shared" si="1709"/>
        <v>0</v>
      </c>
      <c r="R822" s="356">
        <f t="shared" si="1709"/>
        <v>0</v>
      </c>
      <c r="S822" s="356">
        <f t="shared" si="1709"/>
        <v>0</v>
      </c>
      <c r="T822" s="357">
        <f t="shared" si="1709"/>
        <v>0</v>
      </c>
      <c r="U822" s="356">
        <f t="shared" si="1709"/>
        <v>0</v>
      </c>
      <c r="V822" s="356" t="s">
        <v>68</v>
      </c>
      <c r="W822" s="356">
        <f t="shared" si="1709"/>
        <v>7548</v>
      </c>
      <c r="X822" s="356">
        <f t="shared" si="1709"/>
        <v>29207388.839999996</v>
      </c>
      <c r="Y822" s="356">
        <f t="shared" si="1709"/>
        <v>0</v>
      </c>
      <c r="Z822" s="356">
        <f t="shared" si="1709"/>
        <v>0</v>
      </c>
      <c r="AA822" s="356">
        <f t="shared" si="1709"/>
        <v>0</v>
      </c>
      <c r="AB822" s="356">
        <f t="shared" si="1709"/>
        <v>0</v>
      </c>
      <c r="AC822" s="356">
        <f t="shared" si="1709"/>
        <v>0</v>
      </c>
      <c r="AD822" s="356">
        <f t="shared" si="1709"/>
        <v>0</v>
      </c>
      <c r="AE822" s="356">
        <f t="shared" si="1709"/>
        <v>0</v>
      </c>
      <c r="AF822" s="356">
        <f t="shared" si="1709"/>
        <v>0</v>
      </c>
      <c r="AG822" s="356">
        <f t="shared" si="1709"/>
        <v>0</v>
      </c>
      <c r="AH822" s="356">
        <f t="shared" si="1709"/>
        <v>0</v>
      </c>
      <c r="AI822" s="356">
        <f t="shared" si="1709"/>
        <v>0</v>
      </c>
      <c r="AJ822" s="356">
        <f t="shared" si="1709"/>
        <v>917509.60999999987</v>
      </c>
      <c r="AK822" s="356">
        <f t="shared" si="1709"/>
        <v>458754.79999999993</v>
      </c>
      <c r="AL822" s="356">
        <f t="shared" si="1709"/>
        <v>0</v>
      </c>
      <c r="AN822" s="148" t="e">
        <f>I822/#REF!</f>
        <v>#REF!</v>
      </c>
      <c r="AO822" s="148" t="e">
        <f t="shared" si="1659"/>
        <v>#DIV/0!</v>
      </c>
      <c r="AP822" s="148" t="e">
        <f t="shared" si="1660"/>
        <v>#DIV/0!</v>
      </c>
      <c r="AQ822" s="148" t="e">
        <f t="shared" si="1661"/>
        <v>#DIV/0!</v>
      </c>
      <c r="AR822" s="148" t="e">
        <f t="shared" si="1662"/>
        <v>#DIV/0!</v>
      </c>
      <c r="AS822" s="148" t="e">
        <f t="shared" si="1663"/>
        <v>#DIV/0!</v>
      </c>
      <c r="AT822" s="148" t="e">
        <f t="shared" si="1664"/>
        <v>#DIV/0!</v>
      </c>
      <c r="AU822" s="148">
        <f t="shared" si="1665"/>
        <v>3869.5533704292525</v>
      </c>
      <c r="AV822" s="148" t="e">
        <f t="shared" si="1666"/>
        <v>#DIV/0!</v>
      </c>
      <c r="AW822" s="148" t="e">
        <f t="shared" si="1667"/>
        <v>#DIV/0!</v>
      </c>
      <c r="AX822" s="148" t="e">
        <f t="shared" si="1668"/>
        <v>#DIV/0!</v>
      </c>
      <c r="AY822" s="148" t="e">
        <f>AI822/#REF!</f>
        <v>#REF!</v>
      </c>
      <c r="AZ822" s="148">
        <v>766.59</v>
      </c>
      <c r="BA822" s="148">
        <v>2173.62</v>
      </c>
      <c r="BB822" s="148">
        <v>891.36</v>
      </c>
      <c r="BC822" s="148">
        <v>860.72</v>
      </c>
      <c r="BD822" s="148">
        <v>1699.83</v>
      </c>
      <c r="BE822" s="148">
        <v>1134.04</v>
      </c>
      <c r="BF822" s="148">
        <v>2338035</v>
      </c>
      <c r="BG822" s="148">
        <f t="shared" si="1669"/>
        <v>4644</v>
      </c>
      <c r="BH822" s="148">
        <v>9186</v>
      </c>
      <c r="BI822" s="148">
        <v>3559.09</v>
      </c>
      <c r="BJ822" s="148">
        <v>6295.55</v>
      </c>
      <c r="BK822" s="148">
        <f t="shared" si="1670"/>
        <v>934101.09</v>
      </c>
      <c r="BL822" s="149" t="e">
        <f t="shared" si="1671"/>
        <v>#REF!</v>
      </c>
      <c r="BM822" s="149" t="e">
        <f t="shared" si="1672"/>
        <v>#DIV/0!</v>
      </c>
      <c r="BN822" s="149" t="e">
        <f t="shared" si="1673"/>
        <v>#DIV/0!</v>
      </c>
      <c r="BO822" s="149" t="e">
        <f t="shared" si="1674"/>
        <v>#DIV/0!</v>
      </c>
      <c r="BP822" s="149" t="e">
        <f t="shared" si="1675"/>
        <v>#DIV/0!</v>
      </c>
      <c r="BQ822" s="149" t="e">
        <f t="shared" si="1676"/>
        <v>#DIV/0!</v>
      </c>
      <c r="BR822" s="149" t="e">
        <f t="shared" si="1677"/>
        <v>#DIV/0!</v>
      </c>
      <c r="BS822" s="149" t="str">
        <f t="shared" si="1678"/>
        <v xml:space="preserve"> </v>
      </c>
      <c r="BT822" s="149" t="e">
        <f t="shared" si="1679"/>
        <v>#DIV/0!</v>
      </c>
      <c r="BU822" s="149" t="e">
        <f t="shared" si="1680"/>
        <v>#DIV/0!</v>
      </c>
      <c r="BV822" s="149" t="e">
        <f t="shared" si="1681"/>
        <v>#DIV/0!</v>
      </c>
      <c r="BW822" s="149" t="e">
        <f t="shared" si="1682"/>
        <v>#REF!</v>
      </c>
      <c r="BY822" s="150">
        <f t="shared" si="1683"/>
        <v>3.0000000408715066</v>
      </c>
      <c r="BZ822" s="151">
        <f t="shared" si="1684"/>
        <v>1.5000000040871504</v>
      </c>
      <c r="CA822" s="152">
        <f t="shared" si="1685"/>
        <v>4051.8883479067308</v>
      </c>
      <c r="CB822" s="148">
        <f t="shared" si="1699"/>
        <v>4852.9799999999996</v>
      </c>
      <c r="CC822" s="153" t="str">
        <f t="shared" si="1687"/>
        <v xml:space="preserve"> </v>
      </c>
    </row>
    <row r="823" spans="1:82" s="147" customFormat="1" ht="12" customHeight="1">
      <c r="A823" s="358" t="s">
        <v>41</v>
      </c>
      <c r="B823" s="359"/>
      <c r="C823" s="359"/>
      <c r="D823" s="359"/>
      <c r="E823" s="359"/>
      <c r="F823" s="359"/>
      <c r="G823" s="359"/>
      <c r="H823" s="359"/>
      <c r="I823" s="359"/>
      <c r="J823" s="359"/>
      <c r="K823" s="359"/>
      <c r="L823" s="359"/>
      <c r="M823" s="359"/>
      <c r="N823" s="359"/>
      <c r="O823" s="359"/>
      <c r="P823" s="359"/>
      <c r="Q823" s="359"/>
      <c r="R823" s="359"/>
      <c r="S823" s="359"/>
      <c r="T823" s="359"/>
      <c r="U823" s="359"/>
      <c r="V823" s="359"/>
      <c r="W823" s="359"/>
      <c r="X823" s="359"/>
      <c r="Y823" s="359"/>
      <c r="Z823" s="359"/>
      <c r="AA823" s="359"/>
      <c r="AB823" s="359"/>
      <c r="AC823" s="359"/>
      <c r="AD823" s="359"/>
      <c r="AE823" s="359"/>
      <c r="AF823" s="359"/>
      <c r="AG823" s="359"/>
      <c r="AH823" s="359"/>
      <c r="AI823" s="359"/>
      <c r="AJ823" s="359"/>
      <c r="AK823" s="359"/>
      <c r="AL823" s="434"/>
      <c r="AN823" s="148" t="e">
        <f>I823/#REF!</f>
        <v>#REF!</v>
      </c>
      <c r="AO823" s="148" t="e">
        <f t="shared" si="1659"/>
        <v>#DIV/0!</v>
      </c>
      <c r="AP823" s="148" t="e">
        <f t="shared" si="1660"/>
        <v>#DIV/0!</v>
      </c>
      <c r="AQ823" s="148" t="e">
        <f t="shared" si="1661"/>
        <v>#DIV/0!</v>
      </c>
      <c r="AR823" s="148" t="e">
        <f t="shared" si="1662"/>
        <v>#DIV/0!</v>
      </c>
      <c r="AS823" s="148" t="e">
        <f t="shared" si="1663"/>
        <v>#DIV/0!</v>
      </c>
      <c r="AT823" s="148" t="e">
        <f t="shared" si="1664"/>
        <v>#DIV/0!</v>
      </c>
      <c r="AU823" s="148" t="e">
        <f t="shared" si="1665"/>
        <v>#DIV/0!</v>
      </c>
      <c r="AV823" s="148" t="e">
        <f t="shared" si="1666"/>
        <v>#DIV/0!</v>
      </c>
      <c r="AW823" s="148" t="e">
        <f t="shared" si="1667"/>
        <v>#DIV/0!</v>
      </c>
      <c r="AX823" s="148" t="e">
        <f t="shared" si="1668"/>
        <v>#DIV/0!</v>
      </c>
      <c r="AY823" s="148" t="e">
        <f>AI823/#REF!</f>
        <v>#REF!</v>
      </c>
      <c r="AZ823" s="148">
        <v>766.59</v>
      </c>
      <c r="BA823" s="148">
        <v>2173.62</v>
      </c>
      <c r="BB823" s="148">
        <v>891.36</v>
      </c>
      <c r="BC823" s="148">
        <v>860.72</v>
      </c>
      <c r="BD823" s="148">
        <v>1699.83</v>
      </c>
      <c r="BE823" s="148">
        <v>1134.04</v>
      </c>
      <c r="BF823" s="148">
        <v>2338035</v>
      </c>
      <c r="BG823" s="148">
        <f t="shared" si="1669"/>
        <v>4644</v>
      </c>
      <c r="BH823" s="148">
        <v>9186</v>
      </c>
      <c r="BI823" s="148">
        <v>3559.09</v>
      </c>
      <c r="BJ823" s="148">
        <v>6295.55</v>
      </c>
      <c r="BK823" s="148">
        <f t="shared" si="1670"/>
        <v>934101.09</v>
      </c>
      <c r="BL823" s="149" t="e">
        <f t="shared" si="1671"/>
        <v>#REF!</v>
      </c>
      <c r="BM823" s="149" t="e">
        <f t="shared" si="1672"/>
        <v>#DIV/0!</v>
      </c>
      <c r="BN823" s="149" t="e">
        <f t="shared" si="1673"/>
        <v>#DIV/0!</v>
      </c>
      <c r="BO823" s="149" t="e">
        <f t="shared" si="1674"/>
        <v>#DIV/0!</v>
      </c>
      <c r="BP823" s="149" t="e">
        <f t="shared" si="1675"/>
        <v>#DIV/0!</v>
      </c>
      <c r="BQ823" s="149" t="e">
        <f t="shared" si="1676"/>
        <v>#DIV/0!</v>
      </c>
      <c r="BR823" s="149" t="e">
        <f t="shared" si="1677"/>
        <v>#DIV/0!</v>
      </c>
      <c r="BS823" s="149" t="e">
        <f t="shared" si="1678"/>
        <v>#DIV/0!</v>
      </c>
      <c r="BT823" s="149" t="e">
        <f t="shared" si="1679"/>
        <v>#DIV/0!</v>
      </c>
      <c r="BU823" s="149" t="e">
        <f t="shared" si="1680"/>
        <v>#DIV/0!</v>
      </c>
      <c r="BV823" s="149" t="e">
        <f t="shared" si="1681"/>
        <v>#DIV/0!</v>
      </c>
      <c r="BW823" s="149" t="e">
        <f t="shared" si="1682"/>
        <v>#REF!</v>
      </c>
      <c r="BY823" s="150" t="e">
        <f t="shared" si="1683"/>
        <v>#DIV/0!</v>
      </c>
      <c r="BZ823" s="151" t="e">
        <f t="shared" si="1684"/>
        <v>#DIV/0!</v>
      </c>
      <c r="CA823" s="152" t="e">
        <f t="shared" si="1685"/>
        <v>#DIV/0!</v>
      </c>
      <c r="CB823" s="148">
        <f t="shared" si="1699"/>
        <v>4852.9799999999996</v>
      </c>
      <c r="CC823" s="153" t="e">
        <f t="shared" si="1687"/>
        <v>#DIV/0!</v>
      </c>
    </row>
    <row r="824" spans="1:82" s="147" customFormat="1" ht="12" customHeight="1">
      <c r="A824" s="360">
        <v>186</v>
      </c>
      <c r="B824" s="396" t="s">
        <v>187</v>
      </c>
      <c r="C824" s="449">
        <v>4065.4</v>
      </c>
      <c r="D824" s="370"/>
      <c r="E824" s="450"/>
      <c r="F824" s="450"/>
      <c r="G824" s="362">
        <f>ROUND(H824+U824+X824+Z824+AB824+AD824+AF824+AH824+AI824+AJ824+AK824+AL824,2)</f>
        <v>6621794.46</v>
      </c>
      <c r="H824" s="356">
        <f t="shared" ref="H824:H825" si="1710">I824+K824+M824+O824+Q824+S824</f>
        <v>968858.52999999991</v>
      </c>
      <c r="I824" s="365">
        <v>0</v>
      </c>
      <c r="J824" s="365">
        <v>746</v>
      </c>
      <c r="K824" s="365">
        <f>ROUND(J824*1176.73,2)</f>
        <v>877840.58</v>
      </c>
      <c r="L824" s="365">
        <v>0</v>
      </c>
      <c r="M824" s="365">
        <v>0</v>
      </c>
      <c r="N824" s="356">
        <v>145</v>
      </c>
      <c r="O824" s="356">
        <f>ROUND(N824*627.71,2)</f>
        <v>91017.95</v>
      </c>
      <c r="P824" s="356">
        <v>0</v>
      </c>
      <c r="Q824" s="356">
        <v>0</v>
      </c>
      <c r="R824" s="356">
        <v>0</v>
      </c>
      <c r="S824" s="356">
        <v>0</v>
      </c>
      <c r="T824" s="366">
        <v>0</v>
      </c>
      <c r="U824" s="356">
        <v>0</v>
      </c>
      <c r="V824" s="371"/>
      <c r="W824" s="177">
        <v>0</v>
      </c>
      <c r="X824" s="356">
        <v>0</v>
      </c>
      <c r="Y824" s="177">
        <v>527.5</v>
      </c>
      <c r="Z824" s="177">
        <f>ROUND(Y824*9599.37*0.955,2)</f>
        <v>4835802.63</v>
      </c>
      <c r="AA824" s="177">
        <v>0</v>
      </c>
      <c r="AB824" s="177">
        <v>0</v>
      </c>
      <c r="AC824" s="177">
        <v>0</v>
      </c>
      <c r="AD824" s="177">
        <v>0</v>
      </c>
      <c r="AE824" s="177">
        <v>0</v>
      </c>
      <c r="AF824" s="177">
        <v>0</v>
      </c>
      <c r="AG824" s="177">
        <v>0</v>
      </c>
      <c r="AH824" s="177">
        <v>0</v>
      </c>
      <c r="AI824" s="356">
        <f>ROUND(429276+89876.55,2)</f>
        <v>519152.55</v>
      </c>
      <c r="AJ824" s="177">
        <f>ROUND((Z824+H824+AI824)/95.5*3,2)</f>
        <v>198653.83</v>
      </c>
      <c r="AK824" s="177">
        <f>ROUND((Z824+H824+AI824)/95.5*1.5,2)</f>
        <v>99326.92</v>
      </c>
      <c r="AL824" s="177">
        <v>0</v>
      </c>
      <c r="AN824" s="148" t="e">
        <f>I824/#REF!</f>
        <v>#REF!</v>
      </c>
      <c r="AO824" s="148">
        <f t="shared" si="1659"/>
        <v>1176.73</v>
      </c>
      <c r="AP824" s="148" t="e">
        <f t="shared" si="1660"/>
        <v>#DIV/0!</v>
      </c>
      <c r="AQ824" s="148">
        <f t="shared" si="1661"/>
        <v>627.71</v>
      </c>
      <c r="AR824" s="148" t="e">
        <f t="shared" si="1662"/>
        <v>#DIV/0!</v>
      </c>
      <c r="AS824" s="148" t="e">
        <f t="shared" si="1663"/>
        <v>#DIV/0!</v>
      </c>
      <c r="AT824" s="148" t="e">
        <f t="shared" si="1664"/>
        <v>#DIV/0!</v>
      </c>
      <c r="AU824" s="148" t="e">
        <f t="shared" si="1665"/>
        <v>#DIV/0!</v>
      </c>
      <c r="AV824" s="148">
        <f t="shared" si="1666"/>
        <v>9167.3983507109006</v>
      </c>
      <c r="AW824" s="148" t="e">
        <f t="shared" si="1667"/>
        <v>#DIV/0!</v>
      </c>
      <c r="AX824" s="148" t="e">
        <f t="shared" si="1668"/>
        <v>#DIV/0!</v>
      </c>
      <c r="AY824" s="148" t="e">
        <f>AI824/#REF!</f>
        <v>#REF!</v>
      </c>
      <c r="AZ824" s="148">
        <v>766.59</v>
      </c>
      <c r="BA824" s="148">
        <v>2173.62</v>
      </c>
      <c r="BB824" s="148">
        <v>891.36</v>
      </c>
      <c r="BC824" s="148">
        <v>860.72</v>
      </c>
      <c r="BD824" s="148">
        <v>1699.83</v>
      </c>
      <c r="BE824" s="148">
        <v>1134.04</v>
      </c>
      <c r="BF824" s="148">
        <v>2338035</v>
      </c>
      <c r="BG824" s="148">
        <f t="shared" si="1669"/>
        <v>4644</v>
      </c>
      <c r="BH824" s="148">
        <v>9186</v>
      </c>
      <c r="BI824" s="148">
        <v>3559.09</v>
      </c>
      <c r="BJ824" s="148">
        <v>6295.55</v>
      </c>
      <c r="BK824" s="148">
        <f t="shared" si="1670"/>
        <v>934101.09</v>
      </c>
      <c r="BL824" s="149" t="e">
        <f t="shared" si="1671"/>
        <v>#REF!</v>
      </c>
      <c r="BM824" s="149" t="str">
        <f t="shared" si="1672"/>
        <v xml:space="preserve"> </v>
      </c>
      <c r="BN824" s="149" t="e">
        <f t="shared" si="1673"/>
        <v>#DIV/0!</v>
      </c>
      <c r="BO824" s="149" t="str">
        <f t="shared" si="1674"/>
        <v xml:space="preserve"> </v>
      </c>
      <c r="BP824" s="149" t="e">
        <f t="shared" si="1675"/>
        <v>#DIV/0!</v>
      </c>
      <c r="BQ824" s="149" t="e">
        <f t="shared" si="1676"/>
        <v>#DIV/0!</v>
      </c>
      <c r="BR824" s="149" t="e">
        <f t="shared" si="1677"/>
        <v>#DIV/0!</v>
      </c>
      <c r="BS824" s="149" t="e">
        <f t="shared" si="1678"/>
        <v>#DIV/0!</v>
      </c>
      <c r="BT824" s="149" t="str">
        <f t="shared" si="1679"/>
        <v xml:space="preserve"> </v>
      </c>
      <c r="BU824" s="149" t="e">
        <f t="shared" si="1680"/>
        <v>#DIV/0!</v>
      </c>
      <c r="BV824" s="149" t="e">
        <f t="shared" si="1681"/>
        <v>#DIV/0!</v>
      </c>
      <c r="BW824" s="149" t="e">
        <f t="shared" si="1682"/>
        <v>#REF!</v>
      </c>
      <c r="BY824" s="150">
        <f t="shared" si="1683"/>
        <v>2.9999999426137425</v>
      </c>
      <c r="BZ824" s="151">
        <f t="shared" si="1684"/>
        <v>1.5000000468151045</v>
      </c>
      <c r="CA824" s="152" t="e">
        <f t="shared" si="1685"/>
        <v>#DIV/0!</v>
      </c>
      <c r="CB824" s="148">
        <f t="shared" si="1699"/>
        <v>4852.9799999999996</v>
      </c>
      <c r="CC824" s="153" t="e">
        <f t="shared" si="1687"/>
        <v>#DIV/0!</v>
      </c>
    </row>
    <row r="825" spans="1:82" s="147" customFormat="1" ht="12" customHeight="1">
      <c r="A825" s="360">
        <v>187</v>
      </c>
      <c r="B825" s="396" t="s">
        <v>221</v>
      </c>
      <c r="C825" s="449">
        <v>1546</v>
      </c>
      <c r="D825" s="370"/>
      <c r="E825" s="450"/>
      <c r="F825" s="450"/>
      <c r="G825" s="362">
        <f t="shared" ref="G825" si="1711">ROUND(H825+U825+X825+Z825+AB825+AD825+AF825+AH825+AI825+AJ825+AK825+AL825,2)</f>
        <v>1965815.06</v>
      </c>
      <c r="H825" s="356">
        <f t="shared" si="1710"/>
        <v>0</v>
      </c>
      <c r="I825" s="365">
        <v>0</v>
      </c>
      <c r="J825" s="365">
        <v>0</v>
      </c>
      <c r="K825" s="365">
        <v>0</v>
      </c>
      <c r="L825" s="365">
        <v>0</v>
      </c>
      <c r="M825" s="365">
        <v>0</v>
      </c>
      <c r="N825" s="356">
        <v>0</v>
      </c>
      <c r="O825" s="356">
        <v>0</v>
      </c>
      <c r="P825" s="356">
        <v>0</v>
      </c>
      <c r="Q825" s="356">
        <v>0</v>
      </c>
      <c r="R825" s="356">
        <v>0</v>
      </c>
      <c r="S825" s="356">
        <v>0</v>
      </c>
      <c r="T825" s="366">
        <v>0</v>
      </c>
      <c r="U825" s="356">
        <v>0</v>
      </c>
      <c r="V825" s="371" t="s">
        <v>111</v>
      </c>
      <c r="W825" s="177">
        <v>483</v>
      </c>
      <c r="X825" s="356">
        <f t="shared" ref="X825" si="1712">ROUND(IF(V825="СК",3856.74,3886.86)*W825,2)</f>
        <v>1877353.38</v>
      </c>
      <c r="Y825" s="177">
        <v>0</v>
      </c>
      <c r="Z825" s="177">
        <v>0</v>
      </c>
      <c r="AA825" s="177">
        <v>0</v>
      </c>
      <c r="AB825" s="177">
        <v>0</v>
      </c>
      <c r="AC825" s="177">
        <v>0</v>
      </c>
      <c r="AD825" s="177">
        <v>0</v>
      </c>
      <c r="AE825" s="177">
        <v>0</v>
      </c>
      <c r="AF825" s="177">
        <v>0</v>
      </c>
      <c r="AG825" s="177">
        <v>0</v>
      </c>
      <c r="AH825" s="177">
        <v>0</v>
      </c>
      <c r="AI825" s="177">
        <v>0</v>
      </c>
      <c r="AJ825" s="177">
        <f t="shared" ref="AJ825" si="1713">ROUND(X825/95.5*3,2)</f>
        <v>58974.45</v>
      </c>
      <c r="AK825" s="177">
        <f t="shared" ref="AK825" si="1714">ROUND(X825/95.5*1.5,2)</f>
        <v>29487.23</v>
      </c>
      <c r="AL825" s="177">
        <v>0</v>
      </c>
      <c r="AN825" s="148" t="e">
        <f>I825/#REF!</f>
        <v>#REF!</v>
      </c>
      <c r="AO825" s="148" t="e">
        <f t="shared" si="1659"/>
        <v>#DIV/0!</v>
      </c>
      <c r="AP825" s="148" t="e">
        <f t="shared" si="1660"/>
        <v>#DIV/0!</v>
      </c>
      <c r="AQ825" s="148" t="e">
        <f t="shared" si="1661"/>
        <v>#DIV/0!</v>
      </c>
      <c r="AR825" s="148" t="e">
        <f t="shared" si="1662"/>
        <v>#DIV/0!</v>
      </c>
      <c r="AS825" s="148" t="e">
        <f t="shared" si="1663"/>
        <v>#DIV/0!</v>
      </c>
      <c r="AT825" s="148" t="e">
        <f t="shared" si="1664"/>
        <v>#DIV/0!</v>
      </c>
      <c r="AU825" s="148">
        <f t="shared" si="1665"/>
        <v>3886.8599999999997</v>
      </c>
      <c r="AV825" s="148" t="e">
        <f t="shared" si="1666"/>
        <v>#DIV/0!</v>
      </c>
      <c r="AW825" s="148" t="e">
        <f t="shared" si="1667"/>
        <v>#DIV/0!</v>
      </c>
      <c r="AX825" s="148" t="e">
        <f t="shared" si="1668"/>
        <v>#DIV/0!</v>
      </c>
      <c r="AY825" s="148" t="e">
        <f>AI825/#REF!</f>
        <v>#REF!</v>
      </c>
      <c r="AZ825" s="148">
        <v>766.59</v>
      </c>
      <c r="BA825" s="148">
        <v>2173.62</v>
      </c>
      <c r="BB825" s="148">
        <v>891.36</v>
      </c>
      <c r="BC825" s="148">
        <v>860.72</v>
      </c>
      <c r="BD825" s="148">
        <v>1699.83</v>
      </c>
      <c r="BE825" s="148">
        <v>1134.04</v>
      </c>
      <c r="BF825" s="148">
        <v>2338035</v>
      </c>
      <c r="BG825" s="148">
        <f t="shared" si="1669"/>
        <v>4837.9799999999996</v>
      </c>
      <c r="BH825" s="148">
        <v>9186</v>
      </c>
      <c r="BI825" s="148">
        <v>3559.09</v>
      </c>
      <c r="BJ825" s="148">
        <v>6295.55</v>
      </c>
      <c r="BK825" s="148">
        <f t="shared" si="1670"/>
        <v>934101.09</v>
      </c>
      <c r="BL825" s="149" t="e">
        <f t="shared" si="1671"/>
        <v>#REF!</v>
      </c>
      <c r="BM825" s="149" t="e">
        <f t="shared" si="1672"/>
        <v>#DIV/0!</v>
      </c>
      <c r="BN825" s="149" t="e">
        <f t="shared" si="1673"/>
        <v>#DIV/0!</v>
      </c>
      <c r="BO825" s="149" t="e">
        <f t="shared" si="1674"/>
        <v>#DIV/0!</v>
      </c>
      <c r="BP825" s="149" t="e">
        <f t="shared" si="1675"/>
        <v>#DIV/0!</v>
      </c>
      <c r="BQ825" s="149" t="e">
        <f t="shared" si="1676"/>
        <v>#DIV/0!</v>
      </c>
      <c r="BR825" s="149" t="e">
        <f t="shared" si="1677"/>
        <v>#DIV/0!</v>
      </c>
      <c r="BS825" s="149" t="str">
        <f t="shared" si="1678"/>
        <v xml:space="preserve"> </v>
      </c>
      <c r="BT825" s="149" t="e">
        <f t="shared" si="1679"/>
        <v>#DIV/0!</v>
      </c>
      <c r="BU825" s="149" t="e">
        <f t="shared" si="1680"/>
        <v>#DIV/0!</v>
      </c>
      <c r="BV825" s="149" t="e">
        <f t="shared" si="1681"/>
        <v>#DIV/0!</v>
      </c>
      <c r="BW825" s="149" t="e">
        <f t="shared" si="1682"/>
        <v>#REF!</v>
      </c>
      <c r="BY825" s="150">
        <f t="shared" si="1683"/>
        <v>2.9999999084349267</v>
      </c>
      <c r="BZ825" s="151">
        <f t="shared" si="1684"/>
        <v>1.5000002085648891</v>
      </c>
      <c r="CA825" s="152">
        <f t="shared" si="1685"/>
        <v>4070.0104761904763</v>
      </c>
      <c r="CB825" s="148">
        <f t="shared" si="1699"/>
        <v>5055.6899999999996</v>
      </c>
      <c r="CC825" s="153" t="str">
        <f t="shared" si="1687"/>
        <v xml:space="preserve"> </v>
      </c>
    </row>
    <row r="826" spans="1:82" s="147" customFormat="1" ht="33.75" customHeight="1">
      <c r="A826" s="374" t="s">
        <v>77</v>
      </c>
      <c r="B826" s="374"/>
      <c r="C826" s="356">
        <f>SUM(C824:C825)</f>
        <v>5611.4</v>
      </c>
      <c r="D826" s="413"/>
      <c r="E826" s="369"/>
      <c r="F826" s="369"/>
      <c r="G826" s="356">
        <f>SUM(G824:G825)</f>
        <v>8587609.5199999996</v>
      </c>
      <c r="H826" s="356">
        <f t="shared" ref="H826" si="1715">SUM(H824:H825)</f>
        <v>968858.52999999991</v>
      </c>
      <c r="I826" s="356">
        <f t="shared" ref="I826" si="1716">SUM(I824:I825)</f>
        <v>0</v>
      </c>
      <c r="J826" s="356">
        <f t="shared" ref="J826" si="1717">SUM(J824:J825)</f>
        <v>746</v>
      </c>
      <c r="K826" s="356">
        <f t="shared" ref="K826" si="1718">SUM(K824:K825)</f>
        <v>877840.58</v>
      </c>
      <c r="L826" s="356">
        <f t="shared" ref="L826" si="1719">SUM(L824:L825)</f>
        <v>0</v>
      </c>
      <c r="M826" s="356">
        <f t="shared" ref="M826" si="1720">SUM(M824:M825)</f>
        <v>0</v>
      </c>
      <c r="N826" s="356">
        <f t="shared" ref="N826" si="1721">SUM(N824:N825)</f>
        <v>145</v>
      </c>
      <c r="O826" s="356">
        <f t="shared" ref="O826" si="1722">SUM(O824:O825)</f>
        <v>91017.95</v>
      </c>
      <c r="P826" s="356">
        <f t="shared" ref="P826" si="1723">SUM(P824:P825)</f>
        <v>0</v>
      </c>
      <c r="Q826" s="356">
        <f t="shared" ref="Q826" si="1724">SUM(Q824:Q825)</f>
        <v>0</v>
      </c>
      <c r="R826" s="356">
        <f t="shared" ref="R826" si="1725">SUM(R824:R825)</f>
        <v>0</v>
      </c>
      <c r="S826" s="356">
        <f t="shared" ref="S826" si="1726">SUM(S824:S825)</f>
        <v>0</v>
      </c>
      <c r="T826" s="366">
        <f t="shared" ref="T826" si="1727">SUM(T824:T825)</f>
        <v>0</v>
      </c>
      <c r="U826" s="356">
        <f t="shared" ref="U826" si="1728">SUM(U824:U825)</f>
        <v>0</v>
      </c>
      <c r="V826" s="369" t="s">
        <v>68</v>
      </c>
      <c r="W826" s="356">
        <f t="shared" ref="W826" si="1729">SUM(W824:W825)</f>
        <v>483</v>
      </c>
      <c r="X826" s="356">
        <f t="shared" ref="X826" si="1730">SUM(X824:X825)</f>
        <v>1877353.38</v>
      </c>
      <c r="Y826" s="356">
        <f t="shared" ref="Y826" si="1731">SUM(Y824:Y825)</f>
        <v>527.5</v>
      </c>
      <c r="Z826" s="356">
        <f t="shared" ref="Z826" si="1732">SUM(Z824:Z825)</f>
        <v>4835802.63</v>
      </c>
      <c r="AA826" s="356">
        <f t="shared" ref="AA826" si="1733">SUM(AA824:AA825)</f>
        <v>0</v>
      </c>
      <c r="AB826" s="356">
        <f t="shared" ref="AB826" si="1734">SUM(AB824:AB825)</f>
        <v>0</v>
      </c>
      <c r="AC826" s="356">
        <f t="shared" ref="AC826" si="1735">SUM(AC824:AC825)</f>
        <v>0</v>
      </c>
      <c r="AD826" s="356">
        <f t="shared" ref="AD826" si="1736">SUM(AD824:AD825)</f>
        <v>0</v>
      </c>
      <c r="AE826" s="356">
        <f t="shared" ref="AE826" si="1737">SUM(AE824:AE825)</f>
        <v>0</v>
      </c>
      <c r="AF826" s="356">
        <f t="shared" ref="AF826" si="1738">SUM(AF824:AF825)</f>
        <v>0</v>
      </c>
      <c r="AG826" s="356">
        <f t="shared" ref="AG826" si="1739">SUM(AG824:AG825)</f>
        <v>0</v>
      </c>
      <c r="AH826" s="356">
        <f t="shared" ref="AH826" si="1740">SUM(AH824:AH825)</f>
        <v>0</v>
      </c>
      <c r="AI826" s="356">
        <f t="shared" ref="AI826" si="1741">SUM(AI824:AI825)</f>
        <v>519152.55</v>
      </c>
      <c r="AJ826" s="356">
        <f t="shared" ref="AJ826" si="1742">SUM(AJ824:AJ825)</f>
        <v>257628.27999999997</v>
      </c>
      <c r="AK826" s="356">
        <f t="shared" ref="AK826" si="1743">SUM(AK824:AK825)</f>
        <v>128814.15</v>
      </c>
      <c r="AL826" s="356">
        <f t="shared" ref="AL826" si="1744">SUM(AL824:AL825)</f>
        <v>0</v>
      </c>
      <c r="AN826" s="148" t="e">
        <f>I826/#REF!</f>
        <v>#REF!</v>
      </c>
      <c r="AO826" s="148">
        <f t="shared" si="1659"/>
        <v>1176.73</v>
      </c>
      <c r="AP826" s="148" t="e">
        <f t="shared" si="1660"/>
        <v>#DIV/0!</v>
      </c>
      <c r="AQ826" s="148">
        <f t="shared" si="1661"/>
        <v>627.71</v>
      </c>
      <c r="AR826" s="148" t="e">
        <f t="shared" si="1662"/>
        <v>#DIV/0!</v>
      </c>
      <c r="AS826" s="148" t="e">
        <f t="shared" si="1663"/>
        <v>#DIV/0!</v>
      </c>
      <c r="AT826" s="148" t="e">
        <f t="shared" si="1664"/>
        <v>#DIV/0!</v>
      </c>
      <c r="AU826" s="148">
        <f t="shared" si="1665"/>
        <v>3886.8599999999997</v>
      </c>
      <c r="AV826" s="148">
        <f t="shared" si="1666"/>
        <v>9167.3983507109006</v>
      </c>
      <c r="AW826" s="148" t="e">
        <f t="shared" si="1667"/>
        <v>#DIV/0!</v>
      </c>
      <c r="AX826" s="148" t="e">
        <f t="shared" si="1668"/>
        <v>#DIV/0!</v>
      </c>
      <c r="AY826" s="148" t="e">
        <f>AI826/#REF!</f>
        <v>#REF!</v>
      </c>
      <c r="AZ826" s="148">
        <v>766.59</v>
      </c>
      <c r="BA826" s="148">
        <v>2173.62</v>
      </c>
      <c r="BB826" s="148">
        <v>891.36</v>
      </c>
      <c r="BC826" s="148">
        <v>860.72</v>
      </c>
      <c r="BD826" s="148">
        <v>1699.83</v>
      </c>
      <c r="BE826" s="148">
        <v>1134.04</v>
      </c>
      <c r="BF826" s="148">
        <v>2338035</v>
      </c>
      <c r="BG826" s="148">
        <f t="shared" si="1669"/>
        <v>4644</v>
      </c>
      <c r="BH826" s="148">
        <v>9186</v>
      </c>
      <c r="BI826" s="148">
        <v>3559.09</v>
      </c>
      <c r="BJ826" s="148">
        <v>6295.55</v>
      </c>
      <c r="BK826" s="148">
        <f t="shared" si="1670"/>
        <v>934101.09</v>
      </c>
      <c r="BL826" s="149" t="e">
        <f t="shared" si="1671"/>
        <v>#REF!</v>
      </c>
      <c r="BM826" s="149" t="str">
        <f t="shared" si="1672"/>
        <v xml:space="preserve"> </v>
      </c>
      <c r="BN826" s="149" t="e">
        <f t="shared" si="1673"/>
        <v>#DIV/0!</v>
      </c>
      <c r="BO826" s="149" t="str">
        <f t="shared" si="1674"/>
        <v xml:space="preserve"> </v>
      </c>
      <c r="BP826" s="149" t="e">
        <f t="shared" si="1675"/>
        <v>#DIV/0!</v>
      </c>
      <c r="BQ826" s="149" t="e">
        <f t="shared" si="1676"/>
        <v>#DIV/0!</v>
      </c>
      <c r="BR826" s="149" t="e">
        <f t="shared" si="1677"/>
        <v>#DIV/0!</v>
      </c>
      <c r="BS826" s="149" t="str">
        <f t="shared" si="1678"/>
        <v xml:space="preserve"> </v>
      </c>
      <c r="BT826" s="149" t="str">
        <f t="shared" si="1679"/>
        <v xml:space="preserve"> </v>
      </c>
      <c r="BU826" s="149" t="e">
        <f t="shared" si="1680"/>
        <v>#DIV/0!</v>
      </c>
      <c r="BV826" s="149" t="e">
        <f t="shared" si="1681"/>
        <v>#DIV/0!</v>
      </c>
      <c r="BW826" s="149" t="e">
        <f t="shared" si="1682"/>
        <v>#REF!</v>
      </c>
      <c r="BY826" s="150">
        <f t="shared" si="1683"/>
        <v>2.999999934789769</v>
      </c>
      <c r="BZ826" s="151">
        <f t="shared" si="1684"/>
        <v>1.5000000838417256</v>
      </c>
      <c r="CA826" s="152">
        <f t="shared" si="1685"/>
        <v>17779.729855072463</v>
      </c>
      <c r="CB826" s="148">
        <f t="shared" si="1699"/>
        <v>4852.9799999999996</v>
      </c>
      <c r="CC826" s="153" t="str">
        <f t="shared" si="1687"/>
        <v>+</v>
      </c>
    </row>
    <row r="827" spans="1:82" s="147" customFormat="1" ht="12" customHeight="1">
      <c r="A827" s="399" t="s">
        <v>44</v>
      </c>
      <c r="B827" s="400"/>
      <c r="C827" s="400"/>
      <c r="D827" s="400"/>
      <c r="E827" s="400"/>
      <c r="F827" s="400"/>
      <c r="G827" s="400"/>
      <c r="H827" s="400"/>
      <c r="I827" s="400"/>
      <c r="J827" s="400"/>
      <c r="K827" s="400"/>
      <c r="L827" s="400"/>
      <c r="M827" s="400"/>
      <c r="N827" s="400"/>
      <c r="O827" s="400"/>
      <c r="P827" s="400"/>
      <c r="Q827" s="400"/>
      <c r="R827" s="400"/>
      <c r="S827" s="400"/>
      <c r="T827" s="400"/>
      <c r="U827" s="400"/>
      <c r="V827" s="400"/>
      <c r="W827" s="400"/>
      <c r="X827" s="400"/>
      <c r="Y827" s="400"/>
      <c r="Z827" s="400"/>
      <c r="AA827" s="400"/>
      <c r="AB827" s="400"/>
      <c r="AC827" s="400"/>
      <c r="AD827" s="400"/>
      <c r="AE827" s="400"/>
      <c r="AF827" s="400"/>
      <c r="AG827" s="400"/>
      <c r="AH827" s="400"/>
      <c r="AI827" s="400"/>
      <c r="AJ827" s="400"/>
      <c r="AK827" s="400"/>
      <c r="AL827" s="423"/>
      <c r="AN827" s="148" t="e">
        <f>I827/#REF!</f>
        <v>#REF!</v>
      </c>
      <c r="AO827" s="148" t="e">
        <f t="shared" si="1659"/>
        <v>#DIV/0!</v>
      </c>
      <c r="AP827" s="148" t="e">
        <f t="shared" si="1660"/>
        <v>#DIV/0!</v>
      </c>
      <c r="AQ827" s="148" t="e">
        <f t="shared" si="1661"/>
        <v>#DIV/0!</v>
      </c>
      <c r="AR827" s="148" t="e">
        <f t="shared" si="1662"/>
        <v>#DIV/0!</v>
      </c>
      <c r="AS827" s="148" t="e">
        <f t="shared" si="1663"/>
        <v>#DIV/0!</v>
      </c>
      <c r="AT827" s="148" t="e">
        <f t="shared" si="1664"/>
        <v>#DIV/0!</v>
      </c>
      <c r="AU827" s="148" t="e">
        <f t="shared" si="1665"/>
        <v>#DIV/0!</v>
      </c>
      <c r="AV827" s="148" t="e">
        <f t="shared" si="1666"/>
        <v>#DIV/0!</v>
      </c>
      <c r="AW827" s="148" t="e">
        <f t="shared" si="1667"/>
        <v>#DIV/0!</v>
      </c>
      <c r="AX827" s="148" t="e">
        <f t="shared" si="1668"/>
        <v>#DIV/0!</v>
      </c>
      <c r="AY827" s="148" t="e">
        <f>AI827/#REF!</f>
        <v>#REF!</v>
      </c>
      <c r="AZ827" s="148">
        <v>766.59</v>
      </c>
      <c r="BA827" s="148">
        <v>2173.62</v>
      </c>
      <c r="BB827" s="148">
        <v>891.36</v>
      </c>
      <c r="BC827" s="148">
        <v>860.72</v>
      </c>
      <c r="BD827" s="148">
        <v>1699.83</v>
      </c>
      <c r="BE827" s="148">
        <v>1134.04</v>
      </c>
      <c r="BF827" s="148">
        <v>2338035</v>
      </c>
      <c r="BG827" s="148">
        <f t="shared" si="1669"/>
        <v>4644</v>
      </c>
      <c r="BH827" s="148">
        <v>9186</v>
      </c>
      <c r="BI827" s="148">
        <v>3559.09</v>
      </c>
      <c r="BJ827" s="148">
        <v>6295.55</v>
      </c>
      <c r="BK827" s="148">
        <f t="shared" si="1670"/>
        <v>934101.09</v>
      </c>
      <c r="BL827" s="149" t="e">
        <f t="shared" si="1671"/>
        <v>#REF!</v>
      </c>
      <c r="BM827" s="149" t="e">
        <f t="shared" si="1672"/>
        <v>#DIV/0!</v>
      </c>
      <c r="BN827" s="149" t="e">
        <f t="shared" si="1673"/>
        <v>#DIV/0!</v>
      </c>
      <c r="BO827" s="149" t="e">
        <f t="shared" si="1674"/>
        <v>#DIV/0!</v>
      </c>
      <c r="BP827" s="149" t="e">
        <f t="shared" si="1675"/>
        <v>#DIV/0!</v>
      </c>
      <c r="BQ827" s="149" t="e">
        <f t="shared" si="1676"/>
        <v>#DIV/0!</v>
      </c>
      <c r="BR827" s="149" t="e">
        <f t="shared" si="1677"/>
        <v>#DIV/0!</v>
      </c>
      <c r="BS827" s="149" t="e">
        <f t="shared" si="1678"/>
        <v>#DIV/0!</v>
      </c>
      <c r="BT827" s="149" t="e">
        <f t="shared" si="1679"/>
        <v>#DIV/0!</v>
      </c>
      <c r="BU827" s="149" t="e">
        <f t="shared" si="1680"/>
        <v>#DIV/0!</v>
      </c>
      <c r="BV827" s="149" t="e">
        <f t="shared" si="1681"/>
        <v>#DIV/0!</v>
      </c>
      <c r="BW827" s="149" t="e">
        <f t="shared" si="1682"/>
        <v>#REF!</v>
      </c>
      <c r="BY827" s="150" t="e">
        <f t="shared" si="1683"/>
        <v>#DIV/0!</v>
      </c>
      <c r="BZ827" s="151" t="e">
        <f t="shared" si="1684"/>
        <v>#DIV/0!</v>
      </c>
      <c r="CA827" s="152" t="e">
        <f t="shared" si="1685"/>
        <v>#DIV/0!</v>
      </c>
      <c r="CB827" s="148">
        <f t="shared" si="1699"/>
        <v>4852.9799999999996</v>
      </c>
      <c r="CC827" s="153" t="e">
        <f t="shared" si="1687"/>
        <v>#DIV/0!</v>
      </c>
    </row>
    <row r="828" spans="1:82" s="147" customFormat="1" ht="12" customHeight="1">
      <c r="A828" s="401">
        <v>188</v>
      </c>
      <c r="B828" s="178" t="s">
        <v>227</v>
      </c>
      <c r="C828" s="356">
        <v>702.8</v>
      </c>
      <c r="D828" s="370"/>
      <c r="E828" s="356"/>
      <c r="F828" s="356"/>
      <c r="G828" s="362">
        <f t="shared" ref="G828:G830" si="1745">ROUND(H828+U828+X828+Z828+AB828+AD828+AF828+AH828+AI828+AJ828+AK828+AL828,2)</f>
        <v>3870579.96</v>
      </c>
      <c r="H828" s="356">
        <f t="shared" ref="H828:H830" si="1746">I828+K828+M828+O828+Q828+S828</f>
        <v>0</v>
      </c>
      <c r="I828" s="365">
        <v>0</v>
      </c>
      <c r="J828" s="365">
        <v>0</v>
      </c>
      <c r="K828" s="365">
        <v>0</v>
      </c>
      <c r="L828" s="365">
        <v>0</v>
      </c>
      <c r="M828" s="365">
        <v>0</v>
      </c>
      <c r="N828" s="356">
        <v>0</v>
      </c>
      <c r="O828" s="356">
        <v>0</v>
      </c>
      <c r="P828" s="356">
        <v>0</v>
      </c>
      <c r="Q828" s="356">
        <v>0</v>
      </c>
      <c r="R828" s="356">
        <v>0</v>
      </c>
      <c r="S828" s="356">
        <v>0</v>
      </c>
      <c r="T828" s="366">
        <v>0</v>
      </c>
      <c r="U828" s="356">
        <v>0</v>
      </c>
      <c r="V828" s="371" t="s">
        <v>111</v>
      </c>
      <c r="W828" s="177">
        <v>951</v>
      </c>
      <c r="X828" s="356">
        <f t="shared" ref="X828:X830" si="1747">ROUND(IF(V828="СК",3856.74,3886.86)*W828,2)</f>
        <v>3696403.86</v>
      </c>
      <c r="Y828" s="177">
        <v>0</v>
      </c>
      <c r="Z828" s="177">
        <v>0</v>
      </c>
      <c r="AA828" s="177">
        <v>0</v>
      </c>
      <c r="AB828" s="177">
        <v>0</v>
      </c>
      <c r="AC828" s="177">
        <v>0</v>
      </c>
      <c r="AD828" s="177">
        <v>0</v>
      </c>
      <c r="AE828" s="177">
        <v>0</v>
      </c>
      <c r="AF828" s="177">
        <v>0</v>
      </c>
      <c r="AG828" s="177">
        <v>0</v>
      </c>
      <c r="AH828" s="177">
        <v>0</v>
      </c>
      <c r="AI828" s="177">
        <v>0</v>
      </c>
      <c r="AJ828" s="177">
        <f t="shared" ref="AJ828:AJ830" si="1748">ROUND(X828/95.5*3,2)</f>
        <v>116117.4</v>
      </c>
      <c r="AK828" s="177">
        <f t="shared" ref="AK828:AK830" si="1749">ROUND(X828/95.5*1.5,2)</f>
        <v>58058.7</v>
      </c>
      <c r="AL828" s="177">
        <v>0</v>
      </c>
      <c r="AN828" s="148" t="e">
        <f>I828/#REF!</f>
        <v>#REF!</v>
      </c>
      <c r="AO828" s="148" t="e">
        <f t="shared" si="1659"/>
        <v>#DIV/0!</v>
      </c>
      <c r="AP828" s="148" t="e">
        <f t="shared" si="1660"/>
        <v>#DIV/0!</v>
      </c>
      <c r="AQ828" s="148" t="e">
        <f t="shared" si="1661"/>
        <v>#DIV/0!</v>
      </c>
      <c r="AR828" s="148" t="e">
        <f t="shared" si="1662"/>
        <v>#DIV/0!</v>
      </c>
      <c r="AS828" s="148" t="e">
        <f t="shared" si="1663"/>
        <v>#DIV/0!</v>
      </c>
      <c r="AT828" s="148" t="e">
        <f t="shared" si="1664"/>
        <v>#DIV/0!</v>
      </c>
      <c r="AU828" s="148">
        <f t="shared" si="1665"/>
        <v>3886.8599999999997</v>
      </c>
      <c r="AV828" s="148" t="e">
        <f t="shared" si="1666"/>
        <v>#DIV/0!</v>
      </c>
      <c r="AW828" s="148" t="e">
        <f t="shared" si="1667"/>
        <v>#DIV/0!</v>
      </c>
      <c r="AX828" s="148" t="e">
        <f t="shared" si="1668"/>
        <v>#DIV/0!</v>
      </c>
      <c r="AY828" s="148" t="e">
        <f>AI828/#REF!</f>
        <v>#REF!</v>
      </c>
      <c r="AZ828" s="148">
        <v>766.59</v>
      </c>
      <c r="BA828" s="148">
        <v>2173.62</v>
      </c>
      <c r="BB828" s="148">
        <v>891.36</v>
      </c>
      <c r="BC828" s="148">
        <v>860.72</v>
      </c>
      <c r="BD828" s="148">
        <v>1699.83</v>
      </c>
      <c r="BE828" s="148">
        <v>1134.04</v>
      </c>
      <c r="BF828" s="148">
        <v>2338035</v>
      </c>
      <c r="BG828" s="148">
        <f t="shared" si="1669"/>
        <v>4837.9799999999996</v>
      </c>
      <c r="BH828" s="148">
        <v>9186</v>
      </c>
      <c r="BI828" s="148">
        <v>3559.09</v>
      </c>
      <c r="BJ828" s="148">
        <v>6295.55</v>
      </c>
      <c r="BK828" s="148">
        <f t="shared" si="1670"/>
        <v>934101.09</v>
      </c>
      <c r="BL828" s="149" t="e">
        <f t="shared" si="1671"/>
        <v>#REF!</v>
      </c>
      <c r="BM828" s="149" t="e">
        <f t="shared" si="1672"/>
        <v>#DIV/0!</v>
      </c>
      <c r="BN828" s="149" t="e">
        <f t="shared" si="1673"/>
        <v>#DIV/0!</v>
      </c>
      <c r="BO828" s="149" t="e">
        <f t="shared" si="1674"/>
        <v>#DIV/0!</v>
      </c>
      <c r="BP828" s="149" t="e">
        <f t="shared" si="1675"/>
        <v>#DIV/0!</v>
      </c>
      <c r="BQ828" s="149" t="e">
        <f t="shared" si="1676"/>
        <v>#DIV/0!</v>
      </c>
      <c r="BR828" s="149" t="e">
        <f t="shared" si="1677"/>
        <v>#DIV/0!</v>
      </c>
      <c r="BS828" s="149" t="str">
        <f t="shared" si="1678"/>
        <v xml:space="preserve"> </v>
      </c>
      <c r="BT828" s="149" t="e">
        <f t="shared" si="1679"/>
        <v>#DIV/0!</v>
      </c>
      <c r="BU828" s="149" t="e">
        <f t="shared" si="1680"/>
        <v>#DIV/0!</v>
      </c>
      <c r="BV828" s="149" t="e">
        <f t="shared" si="1681"/>
        <v>#DIV/0!</v>
      </c>
      <c r="BW828" s="149" t="e">
        <f t="shared" si="1682"/>
        <v>#REF!</v>
      </c>
      <c r="BY828" s="150">
        <f t="shared" si="1683"/>
        <v>3.0000000310031054</v>
      </c>
      <c r="BZ828" s="151">
        <f t="shared" si="1684"/>
        <v>1.5000000155015527</v>
      </c>
      <c r="CA828" s="152">
        <f t="shared" si="1685"/>
        <v>4070.0104731861197</v>
      </c>
      <c r="CB828" s="148">
        <f t="shared" si="1699"/>
        <v>5055.6899999999996</v>
      </c>
      <c r="CC828" s="153" t="str">
        <f t="shared" si="1687"/>
        <v xml:space="preserve"> </v>
      </c>
      <c r="CD828" s="156"/>
    </row>
    <row r="829" spans="1:82" s="147" customFormat="1" ht="12" customHeight="1">
      <c r="A829" s="401">
        <v>189</v>
      </c>
      <c r="B829" s="178" t="s">
        <v>707</v>
      </c>
      <c r="C829" s="356"/>
      <c r="D829" s="370"/>
      <c r="E829" s="356"/>
      <c r="F829" s="356"/>
      <c r="G829" s="362">
        <f t="shared" si="1745"/>
        <v>2593183.13</v>
      </c>
      <c r="H829" s="356">
        <f t="shared" si="1746"/>
        <v>0</v>
      </c>
      <c r="I829" s="365">
        <v>0</v>
      </c>
      <c r="J829" s="365">
        <v>0</v>
      </c>
      <c r="K829" s="365">
        <v>0</v>
      </c>
      <c r="L829" s="365">
        <v>0</v>
      </c>
      <c r="M829" s="365">
        <v>0</v>
      </c>
      <c r="N829" s="356">
        <v>0</v>
      </c>
      <c r="O829" s="356">
        <v>0</v>
      </c>
      <c r="P829" s="356">
        <v>0</v>
      </c>
      <c r="Q829" s="356">
        <v>0</v>
      </c>
      <c r="R829" s="356">
        <v>0</v>
      </c>
      <c r="S829" s="356">
        <v>0</v>
      </c>
      <c r="T829" s="366">
        <v>0</v>
      </c>
      <c r="U829" s="356">
        <v>0</v>
      </c>
      <c r="V829" s="371" t="s">
        <v>112</v>
      </c>
      <c r="W829" s="177">
        <v>642.12</v>
      </c>
      <c r="X829" s="356">
        <f t="shared" si="1747"/>
        <v>2476489.89</v>
      </c>
      <c r="Y829" s="177">
        <v>0</v>
      </c>
      <c r="Z829" s="177">
        <v>0</v>
      </c>
      <c r="AA829" s="177">
        <v>0</v>
      </c>
      <c r="AB829" s="177">
        <v>0</v>
      </c>
      <c r="AC829" s="177">
        <v>0</v>
      </c>
      <c r="AD829" s="177">
        <v>0</v>
      </c>
      <c r="AE829" s="177">
        <v>0</v>
      </c>
      <c r="AF829" s="177">
        <v>0</v>
      </c>
      <c r="AG829" s="177">
        <v>0</v>
      </c>
      <c r="AH829" s="177">
        <v>0</v>
      </c>
      <c r="AI829" s="177">
        <v>0</v>
      </c>
      <c r="AJ829" s="177">
        <f t="shared" si="1748"/>
        <v>77795.490000000005</v>
      </c>
      <c r="AK829" s="177">
        <f t="shared" si="1749"/>
        <v>38897.75</v>
      </c>
      <c r="AL829" s="177">
        <v>0</v>
      </c>
      <c r="AN829" s="148"/>
      <c r="AO829" s="148"/>
      <c r="AP829" s="148"/>
      <c r="AQ829" s="148"/>
      <c r="AR829" s="148"/>
      <c r="AS829" s="148"/>
      <c r="AT829" s="148"/>
      <c r="AU829" s="148"/>
      <c r="AV829" s="148"/>
      <c r="AW829" s="148"/>
      <c r="AX829" s="148"/>
      <c r="AY829" s="148"/>
      <c r="AZ829" s="148"/>
      <c r="BA829" s="148"/>
      <c r="BB829" s="148"/>
      <c r="BC829" s="148"/>
      <c r="BD829" s="148"/>
      <c r="BE829" s="148"/>
      <c r="BF829" s="148"/>
      <c r="BG829" s="148"/>
      <c r="BH829" s="148"/>
      <c r="BI829" s="148"/>
      <c r="BJ829" s="148"/>
      <c r="BK829" s="148"/>
      <c r="BL829" s="149"/>
      <c r="BM829" s="149"/>
      <c r="BN829" s="149"/>
      <c r="BO829" s="149"/>
      <c r="BP829" s="149"/>
      <c r="BQ829" s="149"/>
      <c r="BR829" s="149"/>
      <c r="BS829" s="149"/>
      <c r="BT829" s="149"/>
      <c r="BU829" s="149"/>
      <c r="BV829" s="149"/>
      <c r="BW829" s="149"/>
      <c r="BY829" s="150"/>
      <c r="BZ829" s="151"/>
      <c r="CA829" s="152"/>
      <c r="CB829" s="148"/>
      <c r="CC829" s="153"/>
      <c r="CD829" s="156"/>
    </row>
    <row r="830" spans="1:82" s="147" customFormat="1" ht="12" customHeight="1">
      <c r="A830" s="401">
        <v>190</v>
      </c>
      <c r="B830" s="178" t="s">
        <v>708</v>
      </c>
      <c r="C830" s="356">
        <v>1798.2</v>
      </c>
      <c r="D830" s="370"/>
      <c r="E830" s="356"/>
      <c r="F830" s="356"/>
      <c r="G830" s="362">
        <f t="shared" si="1745"/>
        <v>1599234.6</v>
      </c>
      <c r="H830" s="356">
        <f t="shared" si="1746"/>
        <v>0</v>
      </c>
      <c r="I830" s="365">
        <v>0</v>
      </c>
      <c r="J830" s="365">
        <v>0</v>
      </c>
      <c r="K830" s="365">
        <v>0</v>
      </c>
      <c r="L830" s="365">
        <v>0</v>
      </c>
      <c r="M830" s="365">
        <v>0</v>
      </c>
      <c r="N830" s="356">
        <v>0</v>
      </c>
      <c r="O830" s="356">
        <v>0</v>
      </c>
      <c r="P830" s="356">
        <v>0</v>
      </c>
      <c r="Q830" s="356">
        <v>0</v>
      </c>
      <c r="R830" s="356">
        <v>0</v>
      </c>
      <c r="S830" s="356">
        <v>0</v>
      </c>
      <c r="T830" s="366">
        <v>0</v>
      </c>
      <c r="U830" s="356">
        <v>0</v>
      </c>
      <c r="V830" s="371" t="s">
        <v>112</v>
      </c>
      <c r="W830" s="177">
        <v>396</v>
      </c>
      <c r="X830" s="356">
        <f t="shared" si="1747"/>
        <v>1527269.04</v>
      </c>
      <c r="Y830" s="177">
        <v>0</v>
      </c>
      <c r="Z830" s="177">
        <v>0</v>
      </c>
      <c r="AA830" s="177">
        <v>0</v>
      </c>
      <c r="AB830" s="177">
        <v>0</v>
      </c>
      <c r="AC830" s="177">
        <v>0</v>
      </c>
      <c r="AD830" s="177">
        <v>0</v>
      </c>
      <c r="AE830" s="177">
        <v>0</v>
      </c>
      <c r="AF830" s="177">
        <v>0</v>
      </c>
      <c r="AG830" s="177">
        <v>0</v>
      </c>
      <c r="AH830" s="177">
        <v>0</v>
      </c>
      <c r="AI830" s="177">
        <v>0</v>
      </c>
      <c r="AJ830" s="177">
        <f t="shared" si="1748"/>
        <v>47977.04</v>
      </c>
      <c r="AK830" s="177">
        <f t="shared" si="1749"/>
        <v>23988.52</v>
      </c>
      <c r="AL830" s="177">
        <v>0</v>
      </c>
      <c r="AN830" s="148" t="e">
        <f>I830/#REF!</f>
        <v>#REF!</v>
      </c>
      <c r="AO830" s="148" t="e">
        <f t="shared" ref="AO830:AO831" si="1750">K830/J830</f>
        <v>#DIV/0!</v>
      </c>
      <c r="AP830" s="148" t="e">
        <f t="shared" ref="AP830:AP831" si="1751">M830/L830</f>
        <v>#DIV/0!</v>
      </c>
      <c r="AQ830" s="148" t="e">
        <f t="shared" ref="AQ830:AQ831" si="1752">O830/N830</f>
        <v>#DIV/0!</v>
      </c>
      <c r="AR830" s="148" t="e">
        <f t="shared" ref="AR830:AR831" si="1753">Q830/P830</f>
        <v>#DIV/0!</v>
      </c>
      <c r="AS830" s="148" t="e">
        <f t="shared" ref="AS830:AS831" si="1754">S830/R830</f>
        <v>#DIV/0!</v>
      </c>
      <c r="AT830" s="148" t="e">
        <f t="shared" ref="AT830:AT831" si="1755">U830/T830</f>
        <v>#DIV/0!</v>
      </c>
      <c r="AU830" s="148">
        <f t="shared" ref="AU830:AU831" si="1756">X830/W830</f>
        <v>3856.7400000000002</v>
      </c>
      <c r="AV830" s="148" t="e">
        <f t="shared" ref="AV830:AV831" si="1757">Z830/Y830</f>
        <v>#DIV/0!</v>
      </c>
      <c r="AW830" s="148" t="e">
        <f t="shared" ref="AW830:AW831" si="1758">AB830/AA830</f>
        <v>#DIV/0!</v>
      </c>
      <c r="AX830" s="148" t="e">
        <f t="shared" ref="AX830:AX831" si="1759">AH830/AG830</f>
        <v>#DIV/0!</v>
      </c>
      <c r="AY830" s="148" t="e">
        <f>AI830/#REF!</f>
        <v>#REF!</v>
      </c>
      <c r="AZ830" s="148">
        <v>766.59</v>
      </c>
      <c r="BA830" s="148">
        <v>2173.62</v>
      </c>
      <c r="BB830" s="148">
        <v>891.36</v>
      </c>
      <c r="BC830" s="148">
        <v>860.72</v>
      </c>
      <c r="BD830" s="148">
        <v>1699.83</v>
      </c>
      <c r="BE830" s="148">
        <v>1134.04</v>
      </c>
      <c r="BF830" s="148">
        <v>2338035</v>
      </c>
      <c r="BG830" s="148">
        <f t="shared" ref="BG830:BG831" si="1760">IF(V830="ПК",4837.98,4644)</f>
        <v>4644</v>
      </c>
      <c r="BH830" s="148">
        <v>9186</v>
      </c>
      <c r="BI830" s="148">
        <v>3559.09</v>
      </c>
      <c r="BJ830" s="148">
        <v>6295.55</v>
      </c>
      <c r="BK830" s="148">
        <f t="shared" si="1670"/>
        <v>934101.09</v>
      </c>
      <c r="BL830" s="149" t="e">
        <f t="shared" ref="BL830:BL831" si="1761">IF(AN830&gt;AZ830, "+", " ")</f>
        <v>#REF!</v>
      </c>
      <c r="BM830" s="149" t="e">
        <f t="shared" ref="BM830:BM831" si="1762">IF(AO830&gt;BA830, "+", " ")</f>
        <v>#DIV/0!</v>
      </c>
      <c r="BN830" s="149" t="e">
        <f t="shared" ref="BN830:BN831" si="1763">IF(AP830&gt;BB830, "+", " ")</f>
        <v>#DIV/0!</v>
      </c>
      <c r="BO830" s="149" t="e">
        <f t="shared" ref="BO830:BO831" si="1764">IF(AQ830&gt;BC830, "+", " ")</f>
        <v>#DIV/0!</v>
      </c>
      <c r="BP830" s="149" t="e">
        <f t="shared" ref="BP830:BP831" si="1765">IF(AR830&gt;BD830, "+", " ")</f>
        <v>#DIV/0!</v>
      </c>
      <c r="BQ830" s="149" t="e">
        <f t="shared" ref="BQ830:BQ831" si="1766">IF(AS830&gt;BE830, "+", " ")</f>
        <v>#DIV/0!</v>
      </c>
      <c r="BR830" s="149" t="e">
        <f t="shared" ref="BR830:BR831" si="1767">IF(AT830&gt;BF830, "+", " ")</f>
        <v>#DIV/0!</v>
      </c>
      <c r="BS830" s="149" t="str">
        <f t="shared" ref="BS830:BS831" si="1768">IF(AU830&gt;BG830, "+", " ")</f>
        <v xml:space="preserve"> </v>
      </c>
      <c r="BT830" s="149" t="e">
        <f t="shared" ref="BT830:BT831" si="1769">IF(AV830&gt;BH830, "+", " ")</f>
        <v>#DIV/0!</v>
      </c>
      <c r="BU830" s="149" t="e">
        <f t="shared" ref="BU830:BU831" si="1770">IF(AW830&gt;BI830, "+", " ")</f>
        <v>#DIV/0!</v>
      </c>
      <c r="BV830" s="149" t="e">
        <f t="shared" ref="BV830:BV831" si="1771">IF(AX830&gt;BJ830, "+", " ")</f>
        <v>#DIV/0!</v>
      </c>
      <c r="BW830" s="149" t="e">
        <f t="shared" ref="BW830:BW831" si="1772">IF(AY830&gt;BK830, "+", " ")</f>
        <v>#REF!</v>
      </c>
      <c r="BY830" s="150">
        <f t="shared" ref="BY830:BY831" si="1773">AJ830/G830*100</f>
        <v>3.0000001250598252</v>
      </c>
      <c r="BZ830" s="151">
        <f t="shared" ref="BZ830:BZ831" si="1774">AK830/G830*100</f>
        <v>1.5000000625299126</v>
      </c>
      <c r="CA830" s="152">
        <f t="shared" ref="CA830:CA831" si="1775">G830/W830</f>
        <v>4038.4712121212124</v>
      </c>
      <c r="CB830" s="148">
        <f t="shared" ref="CB830:CB831" si="1776">IF(V830="ПК",5055.69,4852.98)</f>
        <v>4852.9799999999996</v>
      </c>
      <c r="CC830" s="153" t="str">
        <f t="shared" ref="CC830:CC831" si="1777">IF(CA830&gt;CB830, "+", " ")</f>
        <v xml:space="preserve"> </v>
      </c>
    </row>
    <row r="831" spans="1:82" s="147" customFormat="1" ht="33" customHeight="1">
      <c r="A831" s="414" t="s">
        <v>45</v>
      </c>
      <c r="B831" s="414"/>
      <c r="C831" s="415">
        <f>SUM(C828:C830)</f>
        <v>2501</v>
      </c>
      <c r="D831" s="403"/>
      <c r="E831" s="356"/>
      <c r="F831" s="356"/>
      <c r="G831" s="415">
        <f>SUM(G828:G830)</f>
        <v>8062997.6899999995</v>
      </c>
      <c r="H831" s="415">
        <f t="shared" ref="H831:U831" si="1778">SUM(H828:H830)</f>
        <v>0</v>
      </c>
      <c r="I831" s="415">
        <f t="shared" si="1778"/>
        <v>0</v>
      </c>
      <c r="J831" s="415">
        <f t="shared" si="1778"/>
        <v>0</v>
      </c>
      <c r="K831" s="415">
        <f t="shared" si="1778"/>
        <v>0</v>
      </c>
      <c r="L831" s="415">
        <f t="shared" si="1778"/>
        <v>0</v>
      </c>
      <c r="M831" s="415">
        <f t="shared" si="1778"/>
        <v>0</v>
      </c>
      <c r="N831" s="415">
        <f t="shared" si="1778"/>
        <v>0</v>
      </c>
      <c r="O831" s="415">
        <f t="shared" si="1778"/>
        <v>0</v>
      </c>
      <c r="P831" s="415">
        <f t="shared" si="1778"/>
        <v>0</v>
      </c>
      <c r="Q831" s="415">
        <f t="shared" si="1778"/>
        <v>0</v>
      </c>
      <c r="R831" s="415">
        <f t="shared" si="1778"/>
        <v>0</v>
      </c>
      <c r="S831" s="415">
        <f t="shared" si="1778"/>
        <v>0</v>
      </c>
      <c r="T831" s="416">
        <f t="shared" si="1778"/>
        <v>0</v>
      </c>
      <c r="U831" s="415">
        <f t="shared" si="1778"/>
        <v>0</v>
      </c>
      <c r="V831" s="356" t="s">
        <v>68</v>
      </c>
      <c r="W831" s="415">
        <f t="shared" ref="W831:AL831" si="1779">SUM(W828:W830)</f>
        <v>1989.12</v>
      </c>
      <c r="X831" s="415">
        <f t="shared" si="1779"/>
        <v>7700162.79</v>
      </c>
      <c r="Y831" s="415">
        <f t="shared" si="1779"/>
        <v>0</v>
      </c>
      <c r="Z831" s="415">
        <f t="shared" si="1779"/>
        <v>0</v>
      </c>
      <c r="AA831" s="415">
        <f t="shared" si="1779"/>
        <v>0</v>
      </c>
      <c r="AB831" s="415">
        <f t="shared" si="1779"/>
        <v>0</v>
      </c>
      <c r="AC831" s="415">
        <f t="shared" si="1779"/>
        <v>0</v>
      </c>
      <c r="AD831" s="415">
        <f t="shared" si="1779"/>
        <v>0</v>
      </c>
      <c r="AE831" s="415">
        <f t="shared" si="1779"/>
        <v>0</v>
      </c>
      <c r="AF831" s="415">
        <f t="shared" si="1779"/>
        <v>0</v>
      </c>
      <c r="AG831" s="415">
        <f t="shared" si="1779"/>
        <v>0</v>
      </c>
      <c r="AH831" s="415">
        <f t="shared" si="1779"/>
        <v>0</v>
      </c>
      <c r="AI831" s="415">
        <f t="shared" si="1779"/>
        <v>0</v>
      </c>
      <c r="AJ831" s="415">
        <f t="shared" si="1779"/>
        <v>241889.93000000002</v>
      </c>
      <c r="AK831" s="415">
        <f t="shared" si="1779"/>
        <v>120944.97</v>
      </c>
      <c r="AL831" s="415">
        <f t="shared" si="1779"/>
        <v>0</v>
      </c>
      <c r="AN831" s="148" t="e">
        <f>I831/#REF!</f>
        <v>#REF!</v>
      </c>
      <c r="AO831" s="148" t="e">
        <f t="shared" si="1750"/>
        <v>#DIV/0!</v>
      </c>
      <c r="AP831" s="148" t="e">
        <f t="shared" si="1751"/>
        <v>#DIV/0!</v>
      </c>
      <c r="AQ831" s="148" t="e">
        <f t="shared" si="1752"/>
        <v>#DIV/0!</v>
      </c>
      <c r="AR831" s="148" t="e">
        <f t="shared" si="1753"/>
        <v>#DIV/0!</v>
      </c>
      <c r="AS831" s="148" t="e">
        <f t="shared" si="1754"/>
        <v>#DIV/0!</v>
      </c>
      <c r="AT831" s="148" t="e">
        <f t="shared" si="1755"/>
        <v>#DIV/0!</v>
      </c>
      <c r="AU831" s="148">
        <f t="shared" si="1756"/>
        <v>3871.1403987693052</v>
      </c>
      <c r="AV831" s="148" t="e">
        <f t="shared" si="1757"/>
        <v>#DIV/0!</v>
      </c>
      <c r="AW831" s="148" t="e">
        <f t="shared" si="1758"/>
        <v>#DIV/0!</v>
      </c>
      <c r="AX831" s="148" t="e">
        <f t="shared" si="1759"/>
        <v>#DIV/0!</v>
      </c>
      <c r="AY831" s="148" t="e">
        <f>AI831/#REF!</f>
        <v>#REF!</v>
      </c>
      <c r="AZ831" s="148">
        <v>766.59</v>
      </c>
      <c r="BA831" s="148">
        <v>2173.62</v>
      </c>
      <c r="BB831" s="148">
        <v>891.36</v>
      </c>
      <c r="BC831" s="148">
        <v>860.72</v>
      </c>
      <c r="BD831" s="148">
        <v>1699.83</v>
      </c>
      <c r="BE831" s="148">
        <v>1134.04</v>
      </c>
      <c r="BF831" s="148">
        <v>2338035</v>
      </c>
      <c r="BG831" s="148">
        <f t="shared" si="1760"/>
        <v>4644</v>
      </c>
      <c r="BH831" s="148">
        <v>9186</v>
      </c>
      <c r="BI831" s="148">
        <v>3559.09</v>
      </c>
      <c r="BJ831" s="148">
        <v>6295.55</v>
      </c>
      <c r="BK831" s="148">
        <f t="shared" si="1670"/>
        <v>934101.09</v>
      </c>
      <c r="BL831" s="149" t="e">
        <f t="shared" si="1761"/>
        <v>#REF!</v>
      </c>
      <c r="BM831" s="149" t="e">
        <f t="shared" si="1762"/>
        <v>#DIV/0!</v>
      </c>
      <c r="BN831" s="149" t="e">
        <f t="shared" si="1763"/>
        <v>#DIV/0!</v>
      </c>
      <c r="BO831" s="149" t="e">
        <f t="shared" si="1764"/>
        <v>#DIV/0!</v>
      </c>
      <c r="BP831" s="149" t="e">
        <f t="shared" si="1765"/>
        <v>#DIV/0!</v>
      </c>
      <c r="BQ831" s="149" t="e">
        <f t="shared" si="1766"/>
        <v>#DIV/0!</v>
      </c>
      <c r="BR831" s="149" t="e">
        <f t="shared" si="1767"/>
        <v>#DIV/0!</v>
      </c>
      <c r="BS831" s="149" t="str">
        <f t="shared" si="1768"/>
        <v xml:space="preserve"> </v>
      </c>
      <c r="BT831" s="149" t="e">
        <f t="shared" si="1769"/>
        <v>#DIV/0!</v>
      </c>
      <c r="BU831" s="149" t="e">
        <f t="shared" si="1770"/>
        <v>#DIV/0!</v>
      </c>
      <c r="BV831" s="149" t="e">
        <f t="shared" si="1771"/>
        <v>#DIV/0!</v>
      </c>
      <c r="BW831" s="149" t="e">
        <f t="shared" si="1772"/>
        <v>#REF!</v>
      </c>
      <c r="BY831" s="150">
        <f t="shared" si="1773"/>
        <v>2.9999999913183659</v>
      </c>
      <c r="BZ831" s="151">
        <f t="shared" si="1774"/>
        <v>1.5000000576708588</v>
      </c>
      <c r="CA831" s="152">
        <f t="shared" si="1775"/>
        <v>4053.5501578587514</v>
      </c>
      <c r="CB831" s="148">
        <f t="shared" si="1776"/>
        <v>4852.9799999999996</v>
      </c>
      <c r="CC831" s="153" t="str">
        <f t="shared" si="1777"/>
        <v xml:space="preserve"> </v>
      </c>
    </row>
    <row r="832" spans="1:82" s="147" customFormat="1" ht="12" customHeight="1">
      <c r="A832" s="358" t="s">
        <v>43</v>
      </c>
      <c r="B832" s="359"/>
      <c r="C832" s="359"/>
      <c r="D832" s="359"/>
      <c r="E832" s="359"/>
      <c r="F832" s="359"/>
      <c r="G832" s="359"/>
      <c r="H832" s="359"/>
      <c r="I832" s="359"/>
      <c r="J832" s="359"/>
      <c r="K832" s="359"/>
      <c r="L832" s="359"/>
      <c r="M832" s="359"/>
      <c r="N832" s="359"/>
      <c r="O832" s="359"/>
      <c r="P832" s="359"/>
      <c r="Q832" s="359"/>
      <c r="R832" s="359"/>
      <c r="S832" s="359"/>
      <c r="T832" s="359"/>
      <c r="U832" s="359"/>
      <c r="V832" s="359"/>
      <c r="W832" s="359"/>
      <c r="X832" s="359"/>
      <c r="Y832" s="359"/>
      <c r="Z832" s="359"/>
      <c r="AA832" s="359"/>
      <c r="AB832" s="359"/>
      <c r="AC832" s="359"/>
      <c r="AD832" s="359"/>
      <c r="AE832" s="359"/>
      <c r="AF832" s="359"/>
      <c r="AG832" s="359"/>
      <c r="AH832" s="359"/>
      <c r="AI832" s="359"/>
      <c r="AJ832" s="359"/>
      <c r="AK832" s="359"/>
      <c r="AL832" s="434"/>
      <c r="AN832" s="148" t="e">
        <f>I832/#REF!</f>
        <v>#REF!</v>
      </c>
      <c r="AO832" s="148" t="e">
        <f t="shared" si="1659"/>
        <v>#DIV/0!</v>
      </c>
      <c r="AP832" s="148" t="e">
        <f t="shared" si="1660"/>
        <v>#DIV/0!</v>
      </c>
      <c r="AQ832" s="148" t="e">
        <f t="shared" si="1661"/>
        <v>#DIV/0!</v>
      </c>
      <c r="AR832" s="148" t="e">
        <f t="shared" si="1662"/>
        <v>#DIV/0!</v>
      </c>
      <c r="AS832" s="148" t="e">
        <f t="shared" si="1663"/>
        <v>#DIV/0!</v>
      </c>
      <c r="AT832" s="148" t="e">
        <f t="shared" si="1664"/>
        <v>#DIV/0!</v>
      </c>
      <c r="AU832" s="148" t="e">
        <f t="shared" si="1665"/>
        <v>#DIV/0!</v>
      </c>
      <c r="AV832" s="148" t="e">
        <f t="shared" si="1666"/>
        <v>#DIV/0!</v>
      </c>
      <c r="AW832" s="148" t="e">
        <f t="shared" si="1667"/>
        <v>#DIV/0!</v>
      </c>
      <c r="AX832" s="148" t="e">
        <f t="shared" si="1668"/>
        <v>#DIV/0!</v>
      </c>
      <c r="AY832" s="148" t="e">
        <f>AI832/#REF!</f>
        <v>#REF!</v>
      </c>
      <c r="AZ832" s="148">
        <v>766.59</v>
      </c>
      <c r="BA832" s="148">
        <v>2173.62</v>
      </c>
      <c r="BB832" s="148">
        <v>891.36</v>
      </c>
      <c r="BC832" s="148">
        <v>860.72</v>
      </c>
      <c r="BD832" s="148">
        <v>1699.83</v>
      </c>
      <c r="BE832" s="148">
        <v>1134.04</v>
      </c>
      <c r="BF832" s="148">
        <v>2338035</v>
      </c>
      <c r="BG832" s="148">
        <f t="shared" si="1669"/>
        <v>4644</v>
      </c>
      <c r="BH832" s="148">
        <v>9186</v>
      </c>
      <c r="BI832" s="148">
        <v>3559.09</v>
      </c>
      <c r="BJ832" s="148">
        <v>6295.55</v>
      </c>
      <c r="BK832" s="148">
        <f t="shared" si="1670"/>
        <v>934101.09</v>
      </c>
      <c r="BL832" s="149" t="e">
        <f t="shared" si="1671"/>
        <v>#REF!</v>
      </c>
      <c r="BM832" s="149" t="e">
        <f t="shared" si="1672"/>
        <v>#DIV/0!</v>
      </c>
      <c r="BN832" s="149" t="e">
        <f t="shared" si="1673"/>
        <v>#DIV/0!</v>
      </c>
      <c r="BO832" s="149" t="e">
        <f t="shared" si="1674"/>
        <v>#DIV/0!</v>
      </c>
      <c r="BP832" s="149" t="e">
        <f t="shared" si="1675"/>
        <v>#DIV/0!</v>
      </c>
      <c r="BQ832" s="149" t="e">
        <f t="shared" si="1676"/>
        <v>#DIV/0!</v>
      </c>
      <c r="BR832" s="149" t="e">
        <f t="shared" si="1677"/>
        <v>#DIV/0!</v>
      </c>
      <c r="BS832" s="149" t="e">
        <f t="shared" si="1678"/>
        <v>#DIV/0!</v>
      </c>
      <c r="BT832" s="149" t="e">
        <f t="shared" si="1679"/>
        <v>#DIV/0!</v>
      </c>
      <c r="BU832" s="149" t="e">
        <f t="shared" si="1680"/>
        <v>#DIV/0!</v>
      </c>
      <c r="BV832" s="149" t="e">
        <f t="shared" si="1681"/>
        <v>#DIV/0!</v>
      </c>
      <c r="BW832" s="149" t="e">
        <f t="shared" si="1682"/>
        <v>#REF!</v>
      </c>
      <c r="BY832" s="150" t="e">
        <f t="shared" si="1683"/>
        <v>#DIV/0!</v>
      </c>
      <c r="BZ832" s="151" t="e">
        <f t="shared" si="1684"/>
        <v>#DIV/0!</v>
      </c>
      <c r="CA832" s="152" t="e">
        <f t="shared" si="1685"/>
        <v>#DIV/0!</v>
      </c>
      <c r="CB832" s="148">
        <f t="shared" si="1699"/>
        <v>4852.9799999999996</v>
      </c>
      <c r="CC832" s="153" t="e">
        <f t="shared" si="1687"/>
        <v>#DIV/0!</v>
      </c>
    </row>
    <row r="833" spans="1:81" s="147" customFormat="1" ht="12" customHeight="1">
      <c r="A833" s="360">
        <v>191</v>
      </c>
      <c r="B833" s="407" t="s">
        <v>692</v>
      </c>
      <c r="C833" s="356">
        <v>622.20000000000005</v>
      </c>
      <c r="D833" s="370"/>
      <c r="E833" s="356"/>
      <c r="F833" s="356"/>
      <c r="G833" s="362">
        <f t="shared" ref="G833:G834" si="1780">ROUND(H833+U833+X833+Z833+AB833+AD833+AF833+AH833+AI833+AJ833+AK833+AL833,2)</f>
        <v>2713852.65</v>
      </c>
      <c r="H833" s="356">
        <f t="shared" ref="H833:H841" si="1781">I833+K833+M833+O833+Q833+S833</f>
        <v>0</v>
      </c>
      <c r="I833" s="365">
        <v>0</v>
      </c>
      <c r="J833" s="365">
        <v>0</v>
      </c>
      <c r="K833" s="365">
        <v>0</v>
      </c>
      <c r="L833" s="365">
        <v>0</v>
      </c>
      <c r="M833" s="365">
        <v>0</v>
      </c>
      <c r="N833" s="356">
        <v>0</v>
      </c>
      <c r="O833" s="356">
        <v>0</v>
      </c>
      <c r="P833" s="356">
        <v>0</v>
      </c>
      <c r="Q833" s="356">
        <v>0</v>
      </c>
      <c r="R833" s="356">
        <v>0</v>
      </c>
      <c r="S833" s="356">
        <v>0</v>
      </c>
      <c r="T833" s="366">
        <v>0</v>
      </c>
      <c r="U833" s="356">
        <v>0</v>
      </c>
      <c r="V833" s="371" t="s">
        <v>112</v>
      </c>
      <c r="W833" s="177">
        <v>672</v>
      </c>
      <c r="X833" s="356">
        <f t="shared" ref="X833:X841" si="1782">ROUND(IF(V833="СК",3856.74,3886.86)*W833,2)</f>
        <v>2591729.2799999998</v>
      </c>
      <c r="Y833" s="177">
        <v>0</v>
      </c>
      <c r="Z833" s="177">
        <v>0</v>
      </c>
      <c r="AA833" s="177">
        <v>0</v>
      </c>
      <c r="AB833" s="177">
        <v>0</v>
      </c>
      <c r="AC833" s="177">
        <v>0</v>
      </c>
      <c r="AD833" s="177">
        <v>0</v>
      </c>
      <c r="AE833" s="177">
        <v>0</v>
      </c>
      <c r="AF833" s="177">
        <v>0</v>
      </c>
      <c r="AG833" s="177">
        <v>0</v>
      </c>
      <c r="AH833" s="177">
        <v>0</v>
      </c>
      <c r="AI833" s="177">
        <v>0</v>
      </c>
      <c r="AJ833" s="177">
        <f t="shared" ref="AJ833:AJ841" si="1783">ROUND(X833/95.5*3,2)</f>
        <v>81415.58</v>
      </c>
      <c r="AK833" s="177">
        <f t="shared" ref="AK833:AK841" si="1784">ROUND(X833/95.5*1.5,2)</f>
        <v>40707.79</v>
      </c>
      <c r="AL833" s="177">
        <v>0</v>
      </c>
      <c r="AN833" s="148" t="e">
        <f>I833/#REF!</f>
        <v>#REF!</v>
      </c>
      <c r="AO833" s="148" t="e">
        <f t="shared" si="1659"/>
        <v>#DIV/0!</v>
      </c>
      <c r="AP833" s="148" t="e">
        <f t="shared" si="1660"/>
        <v>#DIV/0!</v>
      </c>
      <c r="AQ833" s="148" t="e">
        <f t="shared" si="1661"/>
        <v>#DIV/0!</v>
      </c>
      <c r="AR833" s="148" t="e">
        <f t="shared" si="1662"/>
        <v>#DIV/0!</v>
      </c>
      <c r="AS833" s="148" t="e">
        <f t="shared" si="1663"/>
        <v>#DIV/0!</v>
      </c>
      <c r="AT833" s="148" t="e">
        <f t="shared" si="1664"/>
        <v>#DIV/0!</v>
      </c>
      <c r="AU833" s="148">
        <f t="shared" si="1665"/>
        <v>3856.74</v>
      </c>
      <c r="AV833" s="148" t="e">
        <f t="shared" si="1666"/>
        <v>#DIV/0!</v>
      </c>
      <c r="AW833" s="148" t="e">
        <f t="shared" si="1667"/>
        <v>#DIV/0!</v>
      </c>
      <c r="AX833" s="148" t="e">
        <f t="shared" si="1668"/>
        <v>#DIV/0!</v>
      </c>
      <c r="AY833" s="148" t="e">
        <f>AI833/#REF!</f>
        <v>#REF!</v>
      </c>
      <c r="AZ833" s="148">
        <v>766.59</v>
      </c>
      <c r="BA833" s="148">
        <v>2173.62</v>
      </c>
      <c r="BB833" s="148">
        <v>891.36</v>
      </c>
      <c r="BC833" s="148">
        <v>860.72</v>
      </c>
      <c r="BD833" s="148">
        <v>1699.83</v>
      </c>
      <c r="BE833" s="148">
        <v>1134.04</v>
      </c>
      <c r="BF833" s="148">
        <v>2338035</v>
      </c>
      <c r="BG833" s="148">
        <f t="shared" si="1669"/>
        <v>4644</v>
      </c>
      <c r="BH833" s="148">
        <v>9186</v>
      </c>
      <c r="BI833" s="148">
        <v>3559.09</v>
      </c>
      <c r="BJ833" s="148">
        <v>6295.55</v>
      </c>
      <c r="BK833" s="148">
        <f t="shared" si="1670"/>
        <v>934101.09</v>
      </c>
      <c r="BL833" s="149" t="e">
        <f t="shared" si="1671"/>
        <v>#REF!</v>
      </c>
      <c r="BM833" s="149" t="e">
        <f t="shared" si="1672"/>
        <v>#DIV/0!</v>
      </c>
      <c r="BN833" s="149" t="e">
        <f t="shared" si="1673"/>
        <v>#DIV/0!</v>
      </c>
      <c r="BO833" s="149" t="e">
        <f t="shared" si="1674"/>
        <v>#DIV/0!</v>
      </c>
      <c r="BP833" s="149" t="e">
        <f t="shared" si="1675"/>
        <v>#DIV/0!</v>
      </c>
      <c r="BQ833" s="149" t="e">
        <f t="shared" si="1676"/>
        <v>#DIV/0!</v>
      </c>
      <c r="BR833" s="149" t="e">
        <f t="shared" si="1677"/>
        <v>#DIV/0!</v>
      </c>
      <c r="BS833" s="149" t="str">
        <f t="shared" si="1678"/>
        <v xml:space="preserve"> </v>
      </c>
      <c r="BT833" s="149" t="e">
        <f t="shared" si="1679"/>
        <v>#DIV/0!</v>
      </c>
      <c r="BU833" s="149" t="e">
        <f t="shared" si="1680"/>
        <v>#DIV/0!</v>
      </c>
      <c r="BV833" s="149" t="e">
        <f t="shared" si="1681"/>
        <v>#DIV/0!</v>
      </c>
      <c r="BW833" s="149" t="e">
        <f t="shared" si="1682"/>
        <v>#REF!</v>
      </c>
      <c r="BY833" s="150">
        <f t="shared" si="1683"/>
        <v>3.0000000184239926</v>
      </c>
      <c r="BZ833" s="151">
        <f t="shared" si="1684"/>
        <v>1.5000000092119963</v>
      </c>
      <c r="CA833" s="152">
        <f t="shared" si="1685"/>
        <v>4038.4712053571429</v>
      </c>
      <c r="CB833" s="148">
        <f t="shared" si="1699"/>
        <v>4852.9799999999996</v>
      </c>
      <c r="CC833" s="153" t="str">
        <f t="shared" si="1687"/>
        <v xml:space="preserve"> </v>
      </c>
    </row>
    <row r="834" spans="1:81" s="147" customFormat="1" ht="12" customHeight="1">
      <c r="A834" s="360">
        <v>192</v>
      </c>
      <c r="B834" s="407" t="s">
        <v>693</v>
      </c>
      <c r="C834" s="356"/>
      <c r="D834" s="370"/>
      <c r="E834" s="356"/>
      <c r="F834" s="356"/>
      <c r="G834" s="362">
        <f t="shared" si="1780"/>
        <v>2507890.62</v>
      </c>
      <c r="H834" s="356">
        <f t="shared" si="1781"/>
        <v>0</v>
      </c>
      <c r="I834" s="365">
        <v>0</v>
      </c>
      <c r="J834" s="365">
        <v>0</v>
      </c>
      <c r="K834" s="365">
        <v>0</v>
      </c>
      <c r="L834" s="365">
        <v>0</v>
      </c>
      <c r="M834" s="365">
        <v>0</v>
      </c>
      <c r="N834" s="356">
        <v>0</v>
      </c>
      <c r="O834" s="356">
        <v>0</v>
      </c>
      <c r="P834" s="356">
        <v>0</v>
      </c>
      <c r="Q834" s="356">
        <v>0</v>
      </c>
      <c r="R834" s="356">
        <v>0</v>
      </c>
      <c r="S834" s="356">
        <v>0</v>
      </c>
      <c r="T834" s="366">
        <v>0</v>
      </c>
      <c r="U834" s="356">
        <v>0</v>
      </c>
      <c r="V834" s="371" t="s">
        <v>112</v>
      </c>
      <c r="W834" s="177">
        <v>621</v>
      </c>
      <c r="X834" s="356">
        <f t="shared" si="1782"/>
        <v>2395035.54</v>
      </c>
      <c r="Y834" s="177">
        <v>0</v>
      </c>
      <c r="Z834" s="177">
        <v>0</v>
      </c>
      <c r="AA834" s="177">
        <v>0</v>
      </c>
      <c r="AB834" s="177">
        <v>0</v>
      </c>
      <c r="AC834" s="177">
        <v>0</v>
      </c>
      <c r="AD834" s="177">
        <v>0</v>
      </c>
      <c r="AE834" s="177">
        <v>0</v>
      </c>
      <c r="AF834" s="177">
        <v>0</v>
      </c>
      <c r="AG834" s="177">
        <v>0</v>
      </c>
      <c r="AH834" s="177">
        <v>0</v>
      </c>
      <c r="AI834" s="177">
        <v>0</v>
      </c>
      <c r="AJ834" s="177">
        <f t="shared" si="1783"/>
        <v>75236.72</v>
      </c>
      <c r="AK834" s="177">
        <f t="shared" si="1784"/>
        <v>37618.36</v>
      </c>
      <c r="AL834" s="177">
        <v>0</v>
      </c>
      <c r="AN834" s="148"/>
      <c r="AO834" s="148"/>
      <c r="AP834" s="148"/>
      <c r="AQ834" s="148"/>
      <c r="AR834" s="148"/>
      <c r="AS834" s="148"/>
      <c r="AT834" s="148"/>
      <c r="AU834" s="148"/>
      <c r="AV834" s="148"/>
      <c r="AW834" s="148"/>
      <c r="AX834" s="148"/>
      <c r="AY834" s="148"/>
      <c r="AZ834" s="148"/>
      <c r="BA834" s="148"/>
      <c r="BB834" s="148"/>
      <c r="BC834" s="148"/>
      <c r="BD834" s="148"/>
      <c r="BE834" s="148"/>
      <c r="BF834" s="148"/>
      <c r="BG834" s="148"/>
      <c r="BH834" s="148"/>
      <c r="BI834" s="148"/>
      <c r="BJ834" s="148"/>
      <c r="BK834" s="148"/>
      <c r="BL834" s="149"/>
      <c r="BM834" s="149"/>
      <c r="BN834" s="149"/>
      <c r="BO834" s="149"/>
      <c r="BP834" s="149"/>
      <c r="BQ834" s="149"/>
      <c r="BR834" s="149"/>
      <c r="BS834" s="149"/>
      <c r="BT834" s="149"/>
      <c r="BU834" s="149"/>
      <c r="BV834" s="149"/>
      <c r="BW834" s="149"/>
      <c r="BY834" s="150"/>
      <c r="BZ834" s="151"/>
      <c r="CA834" s="152"/>
      <c r="CB834" s="148"/>
      <c r="CC834" s="153"/>
    </row>
    <row r="835" spans="1:81" s="147" customFormat="1" ht="12" customHeight="1">
      <c r="A835" s="360">
        <v>193</v>
      </c>
      <c r="B835" s="407" t="s">
        <v>694</v>
      </c>
      <c r="C835" s="356"/>
      <c r="D835" s="370"/>
      <c r="E835" s="356"/>
      <c r="F835" s="356"/>
      <c r="G835" s="362">
        <f t="shared" ref="G835:G841" si="1785">ROUND(H835+U835+X835+Z835+AB835+AD835+AF835+AH835+AI835+AJ835+AK835+AL835,2)</f>
        <v>1829427.45</v>
      </c>
      <c r="H835" s="356">
        <f t="shared" si="1781"/>
        <v>0</v>
      </c>
      <c r="I835" s="365">
        <v>0</v>
      </c>
      <c r="J835" s="365">
        <v>0</v>
      </c>
      <c r="K835" s="365">
        <v>0</v>
      </c>
      <c r="L835" s="365">
        <v>0</v>
      </c>
      <c r="M835" s="365">
        <v>0</v>
      </c>
      <c r="N835" s="356">
        <v>0</v>
      </c>
      <c r="O835" s="356">
        <v>0</v>
      </c>
      <c r="P835" s="356">
        <v>0</v>
      </c>
      <c r="Q835" s="356">
        <v>0</v>
      </c>
      <c r="R835" s="356">
        <v>0</v>
      </c>
      <c r="S835" s="356">
        <v>0</v>
      </c>
      <c r="T835" s="366">
        <v>0</v>
      </c>
      <c r="U835" s="356">
        <v>0</v>
      </c>
      <c r="V835" s="371" t="s">
        <v>112</v>
      </c>
      <c r="W835" s="177">
        <v>453</v>
      </c>
      <c r="X835" s="356">
        <f t="shared" si="1782"/>
        <v>1747103.22</v>
      </c>
      <c r="Y835" s="177">
        <v>0</v>
      </c>
      <c r="Z835" s="177">
        <v>0</v>
      </c>
      <c r="AA835" s="177">
        <v>0</v>
      </c>
      <c r="AB835" s="177">
        <v>0</v>
      </c>
      <c r="AC835" s="177">
        <v>0</v>
      </c>
      <c r="AD835" s="177">
        <v>0</v>
      </c>
      <c r="AE835" s="177">
        <v>0</v>
      </c>
      <c r="AF835" s="177">
        <v>0</v>
      </c>
      <c r="AG835" s="177">
        <v>0</v>
      </c>
      <c r="AH835" s="177">
        <v>0</v>
      </c>
      <c r="AI835" s="177">
        <v>0</v>
      </c>
      <c r="AJ835" s="177">
        <f t="shared" si="1783"/>
        <v>54882.82</v>
      </c>
      <c r="AK835" s="177">
        <f t="shared" si="1784"/>
        <v>27441.41</v>
      </c>
      <c r="AL835" s="177">
        <v>0</v>
      </c>
      <c r="AN835" s="148"/>
      <c r="AO835" s="148"/>
      <c r="AP835" s="148"/>
      <c r="AQ835" s="148"/>
      <c r="AR835" s="148"/>
      <c r="AS835" s="148"/>
      <c r="AT835" s="148"/>
      <c r="AU835" s="148"/>
      <c r="AV835" s="148"/>
      <c r="AW835" s="148"/>
      <c r="AX835" s="148"/>
      <c r="AY835" s="148"/>
      <c r="AZ835" s="148"/>
      <c r="BA835" s="148"/>
      <c r="BB835" s="148"/>
      <c r="BC835" s="148"/>
      <c r="BD835" s="148"/>
      <c r="BE835" s="148"/>
      <c r="BF835" s="148"/>
      <c r="BG835" s="148"/>
      <c r="BH835" s="148"/>
      <c r="BI835" s="148"/>
      <c r="BJ835" s="148"/>
      <c r="BK835" s="148"/>
      <c r="BL835" s="149"/>
      <c r="BM835" s="149"/>
      <c r="BN835" s="149"/>
      <c r="BO835" s="149"/>
      <c r="BP835" s="149"/>
      <c r="BQ835" s="149"/>
      <c r="BR835" s="149"/>
      <c r="BS835" s="149"/>
      <c r="BT835" s="149"/>
      <c r="BU835" s="149"/>
      <c r="BV835" s="149"/>
      <c r="BW835" s="149"/>
      <c r="BY835" s="150"/>
      <c r="BZ835" s="151"/>
      <c r="CA835" s="152"/>
      <c r="CB835" s="148"/>
      <c r="CC835" s="153"/>
    </row>
    <row r="836" spans="1:81" s="147" customFormat="1" ht="12" customHeight="1">
      <c r="A836" s="360">
        <v>194</v>
      </c>
      <c r="B836" s="407" t="s">
        <v>695</v>
      </c>
      <c r="C836" s="356"/>
      <c r="D836" s="370"/>
      <c r="E836" s="356"/>
      <c r="F836" s="356"/>
      <c r="G836" s="362">
        <f t="shared" si="1785"/>
        <v>2083851.14</v>
      </c>
      <c r="H836" s="356">
        <f t="shared" si="1781"/>
        <v>0</v>
      </c>
      <c r="I836" s="365">
        <v>0</v>
      </c>
      <c r="J836" s="365">
        <v>0</v>
      </c>
      <c r="K836" s="365">
        <v>0</v>
      </c>
      <c r="L836" s="365">
        <v>0</v>
      </c>
      <c r="M836" s="365">
        <v>0</v>
      </c>
      <c r="N836" s="356">
        <v>0</v>
      </c>
      <c r="O836" s="356">
        <v>0</v>
      </c>
      <c r="P836" s="356">
        <v>0</v>
      </c>
      <c r="Q836" s="356">
        <v>0</v>
      </c>
      <c r="R836" s="356">
        <v>0</v>
      </c>
      <c r="S836" s="356">
        <v>0</v>
      </c>
      <c r="T836" s="366">
        <v>0</v>
      </c>
      <c r="U836" s="356">
        <v>0</v>
      </c>
      <c r="V836" s="371" t="s">
        <v>112</v>
      </c>
      <c r="W836" s="177">
        <v>516</v>
      </c>
      <c r="X836" s="356">
        <f t="shared" si="1782"/>
        <v>1990077.84</v>
      </c>
      <c r="Y836" s="177">
        <v>0</v>
      </c>
      <c r="Z836" s="177">
        <v>0</v>
      </c>
      <c r="AA836" s="177">
        <v>0</v>
      </c>
      <c r="AB836" s="177">
        <v>0</v>
      </c>
      <c r="AC836" s="177">
        <v>0</v>
      </c>
      <c r="AD836" s="177">
        <v>0</v>
      </c>
      <c r="AE836" s="177">
        <v>0</v>
      </c>
      <c r="AF836" s="177">
        <v>0</v>
      </c>
      <c r="AG836" s="177">
        <v>0</v>
      </c>
      <c r="AH836" s="177">
        <v>0</v>
      </c>
      <c r="AI836" s="177">
        <v>0</v>
      </c>
      <c r="AJ836" s="177">
        <f t="shared" si="1783"/>
        <v>62515.53</v>
      </c>
      <c r="AK836" s="177">
        <f t="shared" si="1784"/>
        <v>31257.77</v>
      </c>
      <c r="AL836" s="177">
        <v>0</v>
      </c>
      <c r="AN836" s="148"/>
      <c r="AO836" s="148"/>
      <c r="AP836" s="148"/>
      <c r="AQ836" s="148"/>
      <c r="AR836" s="148"/>
      <c r="AS836" s="148"/>
      <c r="AT836" s="148"/>
      <c r="AU836" s="148"/>
      <c r="AV836" s="148"/>
      <c r="AW836" s="148"/>
      <c r="AX836" s="148"/>
      <c r="AY836" s="148"/>
      <c r="AZ836" s="148"/>
      <c r="BA836" s="148"/>
      <c r="BB836" s="148"/>
      <c r="BC836" s="148"/>
      <c r="BD836" s="148"/>
      <c r="BE836" s="148"/>
      <c r="BF836" s="148"/>
      <c r="BG836" s="148"/>
      <c r="BH836" s="148"/>
      <c r="BI836" s="148"/>
      <c r="BJ836" s="148"/>
      <c r="BK836" s="148"/>
      <c r="BL836" s="149"/>
      <c r="BM836" s="149"/>
      <c r="BN836" s="149"/>
      <c r="BO836" s="149"/>
      <c r="BP836" s="149"/>
      <c r="BQ836" s="149"/>
      <c r="BR836" s="149"/>
      <c r="BS836" s="149"/>
      <c r="BT836" s="149"/>
      <c r="BU836" s="149"/>
      <c r="BV836" s="149"/>
      <c r="BW836" s="149"/>
      <c r="BY836" s="150"/>
      <c r="BZ836" s="151"/>
      <c r="CA836" s="152"/>
      <c r="CB836" s="148"/>
      <c r="CC836" s="153"/>
    </row>
    <row r="837" spans="1:81" s="147" customFormat="1" ht="12" customHeight="1">
      <c r="A837" s="360">
        <v>195</v>
      </c>
      <c r="B837" s="407" t="s">
        <v>696</v>
      </c>
      <c r="C837" s="356"/>
      <c r="D837" s="370"/>
      <c r="E837" s="356"/>
      <c r="F837" s="356"/>
      <c r="G837" s="362">
        <f t="shared" si="1785"/>
        <v>2520006.0299999998</v>
      </c>
      <c r="H837" s="356">
        <f t="shared" si="1781"/>
        <v>0</v>
      </c>
      <c r="I837" s="365">
        <v>0</v>
      </c>
      <c r="J837" s="365">
        <v>0</v>
      </c>
      <c r="K837" s="365">
        <v>0</v>
      </c>
      <c r="L837" s="365">
        <v>0</v>
      </c>
      <c r="M837" s="365">
        <v>0</v>
      </c>
      <c r="N837" s="356">
        <v>0</v>
      </c>
      <c r="O837" s="356">
        <v>0</v>
      </c>
      <c r="P837" s="356">
        <v>0</v>
      </c>
      <c r="Q837" s="356">
        <v>0</v>
      </c>
      <c r="R837" s="356">
        <v>0</v>
      </c>
      <c r="S837" s="356">
        <v>0</v>
      </c>
      <c r="T837" s="366">
        <v>0</v>
      </c>
      <c r="U837" s="356">
        <v>0</v>
      </c>
      <c r="V837" s="371" t="s">
        <v>112</v>
      </c>
      <c r="W837" s="177">
        <v>624</v>
      </c>
      <c r="X837" s="356">
        <f t="shared" si="1782"/>
        <v>2406605.7599999998</v>
      </c>
      <c r="Y837" s="177">
        <v>0</v>
      </c>
      <c r="Z837" s="177">
        <v>0</v>
      </c>
      <c r="AA837" s="177">
        <v>0</v>
      </c>
      <c r="AB837" s="177">
        <v>0</v>
      </c>
      <c r="AC837" s="177">
        <v>0</v>
      </c>
      <c r="AD837" s="177">
        <v>0</v>
      </c>
      <c r="AE837" s="177">
        <v>0</v>
      </c>
      <c r="AF837" s="177">
        <v>0</v>
      </c>
      <c r="AG837" s="177">
        <v>0</v>
      </c>
      <c r="AH837" s="177">
        <v>0</v>
      </c>
      <c r="AI837" s="177">
        <v>0</v>
      </c>
      <c r="AJ837" s="177">
        <f t="shared" si="1783"/>
        <v>75600.179999999993</v>
      </c>
      <c r="AK837" s="177">
        <f t="shared" si="1784"/>
        <v>37800.089999999997</v>
      </c>
      <c r="AL837" s="177">
        <v>0</v>
      </c>
      <c r="AN837" s="148"/>
      <c r="AO837" s="148"/>
      <c r="AP837" s="148"/>
      <c r="AQ837" s="148"/>
      <c r="AR837" s="148"/>
      <c r="AS837" s="148"/>
      <c r="AT837" s="148"/>
      <c r="AU837" s="148"/>
      <c r="AV837" s="148"/>
      <c r="AW837" s="148"/>
      <c r="AX837" s="148"/>
      <c r="AY837" s="148"/>
      <c r="AZ837" s="148"/>
      <c r="BA837" s="148"/>
      <c r="BB837" s="148"/>
      <c r="BC837" s="148"/>
      <c r="BD837" s="148"/>
      <c r="BE837" s="148"/>
      <c r="BF837" s="148"/>
      <c r="BG837" s="148"/>
      <c r="BH837" s="148"/>
      <c r="BI837" s="148"/>
      <c r="BJ837" s="148"/>
      <c r="BK837" s="148"/>
      <c r="BL837" s="149"/>
      <c r="BM837" s="149"/>
      <c r="BN837" s="149"/>
      <c r="BO837" s="149"/>
      <c r="BP837" s="149"/>
      <c r="BQ837" s="149"/>
      <c r="BR837" s="149"/>
      <c r="BS837" s="149"/>
      <c r="BT837" s="149"/>
      <c r="BU837" s="149"/>
      <c r="BV837" s="149"/>
      <c r="BW837" s="149"/>
      <c r="BY837" s="150"/>
      <c r="BZ837" s="151"/>
      <c r="CA837" s="152"/>
      <c r="CB837" s="148"/>
      <c r="CC837" s="153"/>
    </row>
    <row r="838" spans="1:81" s="147" customFormat="1" ht="12" customHeight="1">
      <c r="A838" s="360">
        <v>196</v>
      </c>
      <c r="B838" s="407" t="s">
        <v>697</v>
      </c>
      <c r="C838" s="356"/>
      <c r="D838" s="370"/>
      <c r="E838" s="356"/>
      <c r="F838" s="356"/>
      <c r="G838" s="362">
        <f t="shared" si="1785"/>
        <v>1437695.75</v>
      </c>
      <c r="H838" s="356">
        <f t="shared" si="1781"/>
        <v>0</v>
      </c>
      <c r="I838" s="365">
        <v>0</v>
      </c>
      <c r="J838" s="365">
        <v>0</v>
      </c>
      <c r="K838" s="365">
        <v>0</v>
      </c>
      <c r="L838" s="365">
        <v>0</v>
      </c>
      <c r="M838" s="365">
        <v>0</v>
      </c>
      <c r="N838" s="356">
        <v>0</v>
      </c>
      <c r="O838" s="356">
        <v>0</v>
      </c>
      <c r="P838" s="356">
        <v>0</v>
      </c>
      <c r="Q838" s="356">
        <v>0</v>
      </c>
      <c r="R838" s="356">
        <v>0</v>
      </c>
      <c r="S838" s="356">
        <v>0</v>
      </c>
      <c r="T838" s="366">
        <v>0</v>
      </c>
      <c r="U838" s="356">
        <v>0</v>
      </c>
      <c r="V838" s="371" t="s">
        <v>112</v>
      </c>
      <c r="W838" s="177">
        <v>356</v>
      </c>
      <c r="X838" s="356">
        <f t="shared" si="1782"/>
        <v>1372999.44</v>
      </c>
      <c r="Y838" s="177">
        <v>0</v>
      </c>
      <c r="Z838" s="177">
        <v>0</v>
      </c>
      <c r="AA838" s="177">
        <v>0</v>
      </c>
      <c r="AB838" s="177">
        <v>0</v>
      </c>
      <c r="AC838" s="177">
        <v>0</v>
      </c>
      <c r="AD838" s="177">
        <v>0</v>
      </c>
      <c r="AE838" s="177">
        <v>0</v>
      </c>
      <c r="AF838" s="177">
        <v>0</v>
      </c>
      <c r="AG838" s="177">
        <v>0</v>
      </c>
      <c r="AH838" s="177">
        <v>0</v>
      </c>
      <c r="AI838" s="177">
        <v>0</v>
      </c>
      <c r="AJ838" s="177">
        <f t="shared" si="1783"/>
        <v>43130.87</v>
      </c>
      <c r="AK838" s="177">
        <f t="shared" si="1784"/>
        <v>21565.439999999999</v>
      </c>
      <c r="AL838" s="177">
        <v>0</v>
      </c>
      <c r="AN838" s="148"/>
      <c r="AO838" s="148"/>
      <c r="AP838" s="148"/>
      <c r="AQ838" s="148"/>
      <c r="AR838" s="148"/>
      <c r="AS838" s="148"/>
      <c r="AT838" s="148"/>
      <c r="AU838" s="148"/>
      <c r="AV838" s="148"/>
      <c r="AW838" s="148"/>
      <c r="AX838" s="148"/>
      <c r="AY838" s="148"/>
      <c r="AZ838" s="148"/>
      <c r="BA838" s="148"/>
      <c r="BB838" s="148"/>
      <c r="BC838" s="148"/>
      <c r="BD838" s="148"/>
      <c r="BE838" s="148"/>
      <c r="BF838" s="148"/>
      <c r="BG838" s="148"/>
      <c r="BH838" s="148"/>
      <c r="BI838" s="148"/>
      <c r="BJ838" s="148"/>
      <c r="BK838" s="148"/>
      <c r="BL838" s="149"/>
      <c r="BM838" s="149"/>
      <c r="BN838" s="149"/>
      <c r="BO838" s="149"/>
      <c r="BP838" s="149"/>
      <c r="BQ838" s="149"/>
      <c r="BR838" s="149"/>
      <c r="BS838" s="149"/>
      <c r="BT838" s="149"/>
      <c r="BU838" s="149"/>
      <c r="BV838" s="149"/>
      <c r="BW838" s="149"/>
      <c r="BY838" s="150"/>
      <c r="BZ838" s="151"/>
      <c r="CA838" s="152"/>
      <c r="CB838" s="148"/>
      <c r="CC838" s="153"/>
    </row>
    <row r="839" spans="1:81" s="147" customFormat="1" ht="12" customHeight="1">
      <c r="A839" s="360">
        <v>197</v>
      </c>
      <c r="B839" s="407" t="s">
        <v>698</v>
      </c>
      <c r="C839" s="356"/>
      <c r="D839" s="370"/>
      <c r="E839" s="356"/>
      <c r="F839" s="356"/>
      <c r="G839" s="362">
        <f t="shared" si="1785"/>
        <v>1449811.16</v>
      </c>
      <c r="H839" s="356">
        <f t="shared" si="1781"/>
        <v>0</v>
      </c>
      <c r="I839" s="365">
        <v>0</v>
      </c>
      <c r="J839" s="365">
        <v>0</v>
      </c>
      <c r="K839" s="365">
        <v>0</v>
      </c>
      <c r="L839" s="365">
        <v>0</v>
      </c>
      <c r="M839" s="365">
        <v>0</v>
      </c>
      <c r="N839" s="356">
        <v>0</v>
      </c>
      <c r="O839" s="356">
        <v>0</v>
      </c>
      <c r="P839" s="356">
        <v>0</v>
      </c>
      <c r="Q839" s="356">
        <v>0</v>
      </c>
      <c r="R839" s="356">
        <v>0</v>
      </c>
      <c r="S839" s="356">
        <v>0</v>
      </c>
      <c r="T839" s="366">
        <v>0</v>
      </c>
      <c r="U839" s="356">
        <v>0</v>
      </c>
      <c r="V839" s="371" t="s">
        <v>112</v>
      </c>
      <c r="W839" s="177">
        <v>359</v>
      </c>
      <c r="X839" s="356">
        <f t="shared" si="1782"/>
        <v>1384569.66</v>
      </c>
      <c r="Y839" s="177">
        <v>0</v>
      </c>
      <c r="Z839" s="177">
        <v>0</v>
      </c>
      <c r="AA839" s="177">
        <v>0</v>
      </c>
      <c r="AB839" s="177">
        <v>0</v>
      </c>
      <c r="AC839" s="177">
        <v>0</v>
      </c>
      <c r="AD839" s="177">
        <v>0</v>
      </c>
      <c r="AE839" s="177">
        <v>0</v>
      </c>
      <c r="AF839" s="177">
        <v>0</v>
      </c>
      <c r="AG839" s="177">
        <v>0</v>
      </c>
      <c r="AH839" s="177">
        <v>0</v>
      </c>
      <c r="AI839" s="177">
        <v>0</v>
      </c>
      <c r="AJ839" s="177">
        <f t="shared" si="1783"/>
        <v>43494.33</v>
      </c>
      <c r="AK839" s="177">
        <f t="shared" si="1784"/>
        <v>21747.17</v>
      </c>
      <c r="AL839" s="177">
        <v>0</v>
      </c>
      <c r="AN839" s="148"/>
      <c r="AO839" s="148"/>
      <c r="AP839" s="148"/>
      <c r="AQ839" s="148"/>
      <c r="AR839" s="148"/>
      <c r="AS839" s="148"/>
      <c r="AT839" s="148"/>
      <c r="AU839" s="148"/>
      <c r="AV839" s="148"/>
      <c r="AW839" s="148"/>
      <c r="AX839" s="148"/>
      <c r="AY839" s="148"/>
      <c r="AZ839" s="148"/>
      <c r="BA839" s="148"/>
      <c r="BB839" s="148"/>
      <c r="BC839" s="148"/>
      <c r="BD839" s="148"/>
      <c r="BE839" s="148"/>
      <c r="BF839" s="148"/>
      <c r="BG839" s="148"/>
      <c r="BH839" s="148"/>
      <c r="BI839" s="148"/>
      <c r="BJ839" s="148"/>
      <c r="BK839" s="148"/>
      <c r="BL839" s="149"/>
      <c r="BM839" s="149"/>
      <c r="BN839" s="149"/>
      <c r="BO839" s="149"/>
      <c r="BP839" s="149"/>
      <c r="BQ839" s="149"/>
      <c r="BR839" s="149"/>
      <c r="BS839" s="149"/>
      <c r="BT839" s="149"/>
      <c r="BU839" s="149"/>
      <c r="BV839" s="149"/>
      <c r="BW839" s="149"/>
      <c r="BY839" s="150"/>
      <c r="BZ839" s="151"/>
      <c r="CA839" s="152"/>
      <c r="CB839" s="148"/>
      <c r="CC839" s="153"/>
    </row>
    <row r="840" spans="1:81" s="147" customFormat="1" ht="12" customHeight="1">
      <c r="A840" s="360">
        <v>198</v>
      </c>
      <c r="B840" s="407" t="s">
        <v>699</v>
      </c>
      <c r="C840" s="356"/>
      <c r="D840" s="370"/>
      <c r="E840" s="356"/>
      <c r="F840" s="356"/>
      <c r="G840" s="362">
        <f t="shared" si="1785"/>
        <v>2305967.06</v>
      </c>
      <c r="H840" s="356">
        <f t="shared" si="1781"/>
        <v>0</v>
      </c>
      <c r="I840" s="365">
        <v>0</v>
      </c>
      <c r="J840" s="365">
        <v>0</v>
      </c>
      <c r="K840" s="365">
        <v>0</v>
      </c>
      <c r="L840" s="365">
        <v>0</v>
      </c>
      <c r="M840" s="365">
        <v>0</v>
      </c>
      <c r="N840" s="356">
        <v>0</v>
      </c>
      <c r="O840" s="356">
        <v>0</v>
      </c>
      <c r="P840" s="356">
        <v>0</v>
      </c>
      <c r="Q840" s="356">
        <v>0</v>
      </c>
      <c r="R840" s="356">
        <v>0</v>
      </c>
      <c r="S840" s="356">
        <v>0</v>
      </c>
      <c r="T840" s="366">
        <v>0</v>
      </c>
      <c r="U840" s="356">
        <v>0</v>
      </c>
      <c r="V840" s="371" t="s">
        <v>112</v>
      </c>
      <c r="W840" s="177">
        <v>571</v>
      </c>
      <c r="X840" s="356">
        <f t="shared" si="1782"/>
        <v>2202198.54</v>
      </c>
      <c r="Y840" s="177">
        <v>0</v>
      </c>
      <c r="Z840" s="177">
        <v>0</v>
      </c>
      <c r="AA840" s="177">
        <v>0</v>
      </c>
      <c r="AB840" s="177">
        <v>0</v>
      </c>
      <c r="AC840" s="177">
        <v>0</v>
      </c>
      <c r="AD840" s="177">
        <v>0</v>
      </c>
      <c r="AE840" s="177">
        <v>0</v>
      </c>
      <c r="AF840" s="177">
        <v>0</v>
      </c>
      <c r="AG840" s="177">
        <v>0</v>
      </c>
      <c r="AH840" s="177">
        <v>0</v>
      </c>
      <c r="AI840" s="177">
        <v>0</v>
      </c>
      <c r="AJ840" s="177">
        <f t="shared" si="1783"/>
        <v>69179.009999999995</v>
      </c>
      <c r="AK840" s="177">
        <f t="shared" si="1784"/>
        <v>34589.51</v>
      </c>
      <c r="AL840" s="177">
        <v>0</v>
      </c>
      <c r="AN840" s="148"/>
      <c r="AO840" s="148"/>
      <c r="AP840" s="148"/>
      <c r="AQ840" s="148"/>
      <c r="AR840" s="148"/>
      <c r="AS840" s="148"/>
      <c r="AT840" s="148"/>
      <c r="AU840" s="148"/>
      <c r="AV840" s="148"/>
      <c r="AW840" s="148"/>
      <c r="AX840" s="148"/>
      <c r="AY840" s="148"/>
      <c r="AZ840" s="148"/>
      <c r="BA840" s="148"/>
      <c r="BB840" s="148"/>
      <c r="BC840" s="148"/>
      <c r="BD840" s="148"/>
      <c r="BE840" s="148"/>
      <c r="BF840" s="148"/>
      <c r="BG840" s="148"/>
      <c r="BH840" s="148"/>
      <c r="BI840" s="148"/>
      <c r="BJ840" s="148"/>
      <c r="BK840" s="148"/>
      <c r="BL840" s="149"/>
      <c r="BM840" s="149"/>
      <c r="BN840" s="149"/>
      <c r="BO840" s="149"/>
      <c r="BP840" s="149"/>
      <c r="BQ840" s="149"/>
      <c r="BR840" s="149"/>
      <c r="BS840" s="149"/>
      <c r="BT840" s="149"/>
      <c r="BU840" s="149"/>
      <c r="BV840" s="149"/>
      <c r="BW840" s="149"/>
      <c r="BY840" s="150"/>
      <c r="BZ840" s="151"/>
      <c r="CA840" s="152"/>
      <c r="CB840" s="148"/>
      <c r="CC840" s="153"/>
    </row>
    <row r="841" spans="1:81" s="147" customFormat="1" ht="12" customHeight="1">
      <c r="A841" s="360">
        <v>199</v>
      </c>
      <c r="B841" s="407" t="s">
        <v>705</v>
      </c>
      <c r="C841" s="356"/>
      <c r="D841" s="370"/>
      <c r="E841" s="356"/>
      <c r="F841" s="356"/>
      <c r="G841" s="362">
        <f t="shared" si="1785"/>
        <v>1187310.54</v>
      </c>
      <c r="H841" s="356">
        <f t="shared" si="1781"/>
        <v>0</v>
      </c>
      <c r="I841" s="365">
        <v>0</v>
      </c>
      <c r="J841" s="365">
        <v>0</v>
      </c>
      <c r="K841" s="365">
        <v>0</v>
      </c>
      <c r="L841" s="365">
        <v>0</v>
      </c>
      <c r="M841" s="365">
        <v>0</v>
      </c>
      <c r="N841" s="356">
        <v>0</v>
      </c>
      <c r="O841" s="356">
        <v>0</v>
      </c>
      <c r="P841" s="356">
        <v>0</v>
      </c>
      <c r="Q841" s="356">
        <v>0</v>
      </c>
      <c r="R841" s="356">
        <v>0</v>
      </c>
      <c r="S841" s="356">
        <v>0</v>
      </c>
      <c r="T841" s="366">
        <v>0</v>
      </c>
      <c r="U841" s="356">
        <v>0</v>
      </c>
      <c r="V841" s="371" t="s">
        <v>112</v>
      </c>
      <c r="W841" s="177">
        <v>294</v>
      </c>
      <c r="X841" s="356">
        <f t="shared" si="1782"/>
        <v>1133881.56</v>
      </c>
      <c r="Y841" s="177">
        <v>0</v>
      </c>
      <c r="Z841" s="177">
        <v>0</v>
      </c>
      <c r="AA841" s="177">
        <v>0</v>
      </c>
      <c r="AB841" s="177">
        <v>0</v>
      </c>
      <c r="AC841" s="177">
        <v>0</v>
      </c>
      <c r="AD841" s="177">
        <v>0</v>
      </c>
      <c r="AE841" s="177">
        <v>0</v>
      </c>
      <c r="AF841" s="177">
        <v>0</v>
      </c>
      <c r="AG841" s="177">
        <v>0</v>
      </c>
      <c r="AH841" s="177">
        <v>0</v>
      </c>
      <c r="AI841" s="177">
        <v>0</v>
      </c>
      <c r="AJ841" s="177">
        <f t="shared" si="1783"/>
        <v>35619.32</v>
      </c>
      <c r="AK841" s="177">
        <f t="shared" si="1784"/>
        <v>17809.66</v>
      </c>
      <c r="AL841" s="177">
        <v>0</v>
      </c>
      <c r="AN841" s="148"/>
      <c r="AO841" s="148"/>
      <c r="AP841" s="148"/>
      <c r="AQ841" s="148"/>
      <c r="AR841" s="148"/>
      <c r="AS841" s="148"/>
      <c r="AT841" s="148"/>
      <c r="AU841" s="148"/>
      <c r="AV841" s="148"/>
      <c r="AW841" s="148"/>
      <c r="AX841" s="148"/>
      <c r="AY841" s="148"/>
      <c r="AZ841" s="148"/>
      <c r="BA841" s="148"/>
      <c r="BB841" s="148"/>
      <c r="BC841" s="148"/>
      <c r="BD841" s="148"/>
      <c r="BE841" s="148"/>
      <c r="BF841" s="148"/>
      <c r="BG841" s="148"/>
      <c r="BH841" s="148"/>
      <c r="BI841" s="148"/>
      <c r="BJ841" s="148"/>
      <c r="BK841" s="148"/>
      <c r="BL841" s="149"/>
      <c r="BM841" s="149"/>
      <c r="BN841" s="149"/>
      <c r="BO841" s="149"/>
      <c r="BP841" s="149"/>
      <c r="BQ841" s="149"/>
      <c r="BR841" s="149"/>
      <c r="BS841" s="149"/>
      <c r="BT841" s="149"/>
      <c r="BU841" s="149"/>
      <c r="BV841" s="149"/>
      <c r="BW841" s="149"/>
      <c r="BY841" s="150"/>
      <c r="BZ841" s="151"/>
      <c r="CA841" s="152"/>
      <c r="CB841" s="148"/>
      <c r="CC841" s="153"/>
    </row>
    <row r="842" spans="1:81" s="147" customFormat="1" ht="31.5" customHeight="1">
      <c r="A842" s="374" t="s">
        <v>42</v>
      </c>
      <c r="B842" s="374"/>
      <c r="C842" s="356">
        <f>SUM(C833:C841)</f>
        <v>622.20000000000005</v>
      </c>
      <c r="D842" s="413"/>
      <c r="E842" s="356"/>
      <c r="F842" s="356"/>
      <c r="G842" s="356">
        <f t="shared" ref="G842:U842" si="1786">SUM(G833:G841)</f>
        <v>18035812.399999999</v>
      </c>
      <c r="H842" s="356">
        <f t="shared" si="1786"/>
        <v>0</v>
      </c>
      <c r="I842" s="356">
        <f t="shared" si="1786"/>
        <v>0</v>
      </c>
      <c r="J842" s="356">
        <f t="shared" si="1786"/>
        <v>0</v>
      </c>
      <c r="K842" s="356">
        <f t="shared" si="1786"/>
        <v>0</v>
      </c>
      <c r="L842" s="356">
        <f t="shared" si="1786"/>
        <v>0</v>
      </c>
      <c r="M842" s="356">
        <f t="shared" si="1786"/>
        <v>0</v>
      </c>
      <c r="N842" s="356">
        <f t="shared" si="1786"/>
        <v>0</v>
      </c>
      <c r="O842" s="356">
        <f t="shared" si="1786"/>
        <v>0</v>
      </c>
      <c r="P842" s="356">
        <f t="shared" si="1786"/>
        <v>0</v>
      </c>
      <c r="Q842" s="356">
        <f t="shared" si="1786"/>
        <v>0</v>
      </c>
      <c r="R842" s="356">
        <f t="shared" si="1786"/>
        <v>0</v>
      </c>
      <c r="S842" s="356">
        <f t="shared" si="1786"/>
        <v>0</v>
      </c>
      <c r="T842" s="366">
        <f t="shared" si="1786"/>
        <v>0</v>
      </c>
      <c r="U842" s="356">
        <f t="shared" si="1786"/>
        <v>0</v>
      </c>
      <c r="V842" s="356" t="s">
        <v>68</v>
      </c>
      <c r="W842" s="356">
        <f t="shared" ref="W842:AL842" si="1787">SUM(W833:W841)</f>
        <v>4466</v>
      </c>
      <c r="X842" s="356">
        <f t="shared" si="1787"/>
        <v>17224200.84</v>
      </c>
      <c r="Y842" s="356">
        <f t="shared" si="1787"/>
        <v>0</v>
      </c>
      <c r="Z842" s="356">
        <f t="shared" si="1787"/>
        <v>0</v>
      </c>
      <c r="AA842" s="356">
        <f t="shared" si="1787"/>
        <v>0</v>
      </c>
      <c r="AB842" s="356">
        <f t="shared" si="1787"/>
        <v>0</v>
      </c>
      <c r="AC842" s="356">
        <f t="shared" si="1787"/>
        <v>0</v>
      </c>
      <c r="AD842" s="356">
        <f t="shared" si="1787"/>
        <v>0</v>
      </c>
      <c r="AE842" s="356">
        <f t="shared" si="1787"/>
        <v>0</v>
      </c>
      <c r="AF842" s="356">
        <f t="shared" si="1787"/>
        <v>0</v>
      </c>
      <c r="AG842" s="356">
        <f t="shared" si="1787"/>
        <v>0</v>
      </c>
      <c r="AH842" s="356">
        <f t="shared" si="1787"/>
        <v>0</v>
      </c>
      <c r="AI842" s="356">
        <f t="shared" si="1787"/>
        <v>0</v>
      </c>
      <c r="AJ842" s="356">
        <f t="shared" si="1787"/>
        <v>541074.36</v>
      </c>
      <c r="AK842" s="356">
        <f t="shared" si="1787"/>
        <v>270537.19999999995</v>
      </c>
      <c r="AL842" s="356">
        <f t="shared" si="1787"/>
        <v>0</v>
      </c>
      <c r="AN842" s="148" t="e">
        <f>I842/#REF!</f>
        <v>#REF!</v>
      </c>
      <c r="AO842" s="148" t="e">
        <f t="shared" ref="AO842:AO885" si="1788">K842/J842</f>
        <v>#DIV/0!</v>
      </c>
      <c r="AP842" s="148" t="e">
        <f t="shared" ref="AP842:AP885" si="1789">M842/L842</f>
        <v>#DIV/0!</v>
      </c>
      <c r="AQ842" s="148" t="e">
        <f t="shared" ref="AQ842:AQ885" si="1790">O842/N842</f>
        <v>#DIV/0!</v>
      </c>
      <c r="AR842" s="148" t="e">
        <f t="shared" ref="AR842:AR885" si="1791">Q842/P842</f>
        <v>#DIV/0!</v>
      </c>
      <c r="AS842" s="148" t="e">
        <f t="shared" ref="AS842:AS885" si="1792">S842/R842</f>
        <v>#DIV/0!</v>
      </c>
      <c r="AT842" s="148" t="e">
        <f t="shared" ref="AT842:AT885" si="1793">U842/T842</f>
        <v>#DIV/0!</v>
      </c>
      <c r="AU842" s="148">
        <f t="shared" ref="AU842:AU885" si="1794">X842/W842</f>
        <v>3856.74</v>
      </c>
      <c r="AV842" s="148" t="e">
        <f t="shared" ref="AV842:AV885" si="1795">Z842/Y842</f>
        <v>#DIV/0!</v>
      </c>
      <c r="AW842" s="148" t="e">
        <f t="shared" ref="AW842:AW885" si="1796">AB842/AA842</f>
        <v>#DIV/0!</v>
      </c>
      <c r="AX842" s="148" t="e">
        <f t="shared" ref="AX842:AX885" si="1797">AH842/AG842</f>
        <v>#DIV/0!</v>
      </c>
      <c r="AY842" s="148" t="e">
        <f>AI842/#REF!</f>
        <v>#REF!</v>
      </c>
      <c r="AZ842" s="148">
        <v>766.59</v>
      </c>
      <c r="BA842" s="148">
        <v>2173.62</v>
      </c>
      <c r="BB842" s="148">
        <v>891.36</v>
      </c>
      <c r="BC842" s="148">
        <v>860.72</v>
      </c>
      <c r="BD842" s="148">
        <v>1699.83</v>
      </c>
      <c r="BE842" s="148">
        <v>1134.04</v>
      </c>
      <c r="BF842" s="148">
        <v>2338035</v>
      </c>
      <c r="BG842" s="148">
        <f t="shared" si="1669"/>
        <v>4644</v>
      </c>
      <c r="BH842" s="148">
        <v>9186</v>
      </c>
      <c r="BI842" s="148">
        <v>3559.09</v>
      </c>
      <c r="BJ842" s="148">
        <v>6295.55</v>
      </c>
      <c r="BK842" s="148">
        <f t="shared" si="1670"/>
        <v>934101.09</v>
      </c>
      <c r="BL842" s="149" t="e">
        <f t="shared" ref="BL842:BL885" si="1798">IF(AN842&gt;AZ842, "+", " ")</f>
        <v>#REF!</v>
      </c>
      <c r="BM842" s="149" t="e">
        <f t="shared" ref="BM842:BM885" si="1799">IF(AO842&gt;BA842, "+", " ")</f>
        <v>#DIV/0!</v>
      </c>
      <c r="BN842" s="149" t="e">
        <f t="shared" ref="BN842:BN885" si="1800">IF(AP842&gt;BB842, "+", " ")</f>
        <v>#DIV/0!</v>
      </c>
      <c r="BO842" s="149" t="e">
        <f t="shared" ref="BO842:BO885" si="1801">IF(AQ842&gt;BC842, "+", " ")</f>
        <v>#DIV/0!</v>
      </c>
      <c r="BP842" s="149" t="e">
        <f t="shared" ref="BP842:BP885" si="1802">IF(AR842&gt;BD842, "+", " ")</f>
        <v>#DIV/0!</v>
      </c>
      <c r="BQ842" s="149" t="e">
        <f t="shared" ref="BQ842:BQ885" si="1803">IF(AS842&gt;BE842, "+", " ")</f>
        <v>#DIV/0!</v>
      </c>
      <c r="BR842" s="149" t="e">
        <f t="shared" ref="BR842:BR885" si="1804">IF(AT842&gt;BF842, "+", " ")</f>
        <v>#DIV/0!</v>
      </c>
      <c r="BS842" s="149" t="str">
        <f t="shared" ref="BS842:BS885" si="1805">IF(AU842&gt;BG842, "+", " ")</f>
        <v xml:space="preserve"> </v>
      </c>
      <c r="BT842" s="149" t="e">
        <f t="shared" ref="BT842:BT885" si="1806">IF(AV842&gt;BH842, "+", " ")</f>
        <v>#DIV/0!</v>
      </c>
      <c r="BU842" s="149" t="e">
        <f t="shared" ref="BU842:BU885" si="1807">IF(AW842&gt;BI842, "+", " ")</f>
        <v>#DIV/0!</v>
      </c>
      <c r="BV842" s="149" t="e">
        <f t="shared" ref="BV842:BV885" si="1808">IF(AX842&gt;BJ842, "+", " ")</f>
        <v>#DIV/0!</v>
      </c>
      <c r="BW842" s="149" t="e">
        <f t="shared" ref="BW842:BW885" si="1809">IF(AY842&gt;BK842, "+", " ")</f>
        <v>#REF!</v>
      </c>
      <c r="BY842" s="150">
        <f t="shared" ref="BY842:BY885" si="1810">AJ842/G842*100</f>
        <v>2.9999999334657086</v>
      </c>
      <c r="BZ842" s="151">
        <f t="shared" ref="BZ842:BZ885" si="1811">AK842/G842*100</f>
        <v>1.50000007762334</v>
      </c>
      <c r="CA842" s="152">
        <f t="shared" ref="CA842:CA885" si="1812">G842/W842</f>
        <v>4038.4712046574114</v>
      </c>
      <c r="CB842" s="148">
        <f t="shared" si="1699"/>
        <v>4852.9799999999996</v>
      </c>
      <c r="CC842" s="153" t="str">
        <f t="shared" ref="CC842:CC885" si="1813">IF(CA842&gt;CB842, "+", " ")</f>
        <v xml:space="preserve"> </v>
      </c>
    </row>
    <row r="843" spans="1:81" s="147" customFormat="1" ht="12" customHeight="1">
      <c r="A843" s="465" t="s">
        <v>46</v>
      </c>
      <c r="B843" s="412"/>
      <c r="C843" s="412"/>
      <c r="D843" s="412"/>
      <c r="E843" s="412"/>
      <c r="F843" s="412"/>
      <c r="G843" s="412"/>
      <c r="H843" s="412"/>
      <c r="I843" s="412"/>
      <c r="J843" s="412"/>
      <c r="K843" s="412"/>
      <c r="L843" s="412"/>
      <c r="M843" s="412"/>
      <c r="N843" s="412"/>
      <c r="O843" s="412"/>
      <c r="P843" s="412"/>
      <c r="Q843" s="412"/>
      <c r="R843" s="412"/>
      <c r="S843" s="412"/>
      <c r="T843" s="412"/>
      <c r="U843" s="412"/>
      <c r="V843" s="412"/>
      <c r="W843" s="412"/>
      <c r="X843" s="412"/>
      <c r="Y843" s="412"/>
      <c r="Z843" s="412"/>
      <c r="AA843" s="412"/>
      <c r="AB843" s="412"/>
      <c r="AC843" s="412"/>
      <c r="AD843" s="412"/>
      <c r="AE843" s="412"/>
      <c r="AF843" s="412"/>
      <c r="AG843" s="412"/>
      <c r="AH843" s="412"/>
      <c r="AI843" s="412"/>
      <c r="AJ843" s="412"/>
      <c r="AK843" s="412"/>
      <c r="AL843" s="412"/>
      <c r="AN843" s="148" t="e">
        <f>I843/#REF!</f>
        <v>#REF!</v>
      </c>
      <c r="AO843" s="148" t="e">
        <f t="shared" si="1788"/>
        <v>#DIV/0!</v>
      </c>
      <c r="AP843" s="148" t="e">
        <f t="shared" si="1789"/>
        <v>#DIV/0!</v>
      </c>
      <c r="AQ843" s="148" t="e">
        <f t="shared" si="1790"/>
        <v>#DIV/0!</v>
      </c>
      <c r="AR843" s="148" t="e">
        <f t="shared" si="1791"/>
        <v>#DIV/0!</v>
      </c>
      <c r="AS843" s="148" t="e">
        <f t="shared" si="1792"/>
        <v>#DIV/0!</v>
      </c>
      <c r="AT843" s="148" t="e">
        <f t="shared" si="1793"/>
        <v>#DIV/0!</v>
      </c>
      <c r="AU843" s="148" t="e">
        <f t="shared" si="1794"/>
        <v>#DIV/0!</v>
      </c>
      <c r="AV843" s="148" t="e">
        <f t="shared" si="1795"/>
        <v>#DIV/0!</v>
      </c>
      <c r="AW843" s="148" t="e">
        <f t="shared" si="1796"/>
        <v>#DIV/0!</v>
      </c>
      <c r="AX843" s="148" t="e">
        <f t="shared" si="1797"/>
        <v>#DIV/0!</v>
      </c>
      <c r="AY843" s="148" t="e">
        <f>AI843/#REF!</f>
        <v>#REF!</v>
      </c>
      <c r="AZ843" s="148">
        <v>766.59</v>
      </c>
      <c r="BA843" s="148">
        <v>2173.62</v>
      </c>
      <c r="BB843" s="148">
        <v>891.36</v>
      </c>
      <c r="BC843" s="148">
        <v>860.72</v>
      </c>
      <c r="BD843" s="148">
        <v>1699.83</v>
      </c>
      <c r="BE843" s="148">
        <v>1134.04</v>
      </c>
      <c r="BF843" s="148">
        <v>2338035</v>
      </c>
      <c r="BG843" s="148">
        <f t="shared" si="1669"/>
        <v>4644</v>
      </c>
      <c r="BH843" s="148">
        <v>9186</v>
      </c>
      <c r="BI843" s="148">
        <v>3559.09</v>
      </c>
      <c r="BJ843" s="148">
        <v>6295.55</v>
      </c>
      <c r="BK843" s="148">
        <f t="shared" si="1670"/>
        <v>934101.09</v>
      </c>
      <c r="BL843" s="149" t="e">
        <f t="shared" si="1798"/>
        <v>#REF!</v>
      </c>
      <c r="BM843" s="149" t="e">
        <f t="shared" si="1799"/>
        <v>#DIV/0!</v>
      </c>
      <c r="BN843" s="149" t="e">
        <f t="shared" si="1800"/>
        <v>#DIV/0!</v>
      </c>
      <c r="BO843" s="149" t="e">
        <f t="shared" si="1801"/>
        <v>#DIV/0!</v>
      </c>
      <c r="BP843" s="149" t="e">
        <f t="shared" si="1802"/>
        <v>#DIV/0!</v>
      </c>
      <c r="BQ843" s="149" t="e">
        <f t="shared" si="1803"/>
        <v>#DIV/0!</v>
      </c>
      <c r="BR843" s="149" t="e">
        <f t="shared" si="1804"/>
        <v>#DIV/0!</v>
      </c>
      <c r="BS843" s="149" t="e">
        <f t="shared" si="1805"/>
        <v>#DIV/0!</v>
      </c>
      <c r="BT843" s="149" t="e">
        <f t="shared" si="1806"/>
        <v>#DIV/0!</v>
      </c>
      <c r="BU843" s="149" t="e">
        <f t="shared" si="1807"/>
        <v>#DIV/0!</v>
      </c>
      <c r="BV843" s="149" t="e">
        <f t="shared" si="1808"/>
        <v>#DIV/0!</v>
      </c>
      <c r="BW843" s="149" t="e">
        <f t="shared" si="1809"/>
        <v>#REF!</v>
      </c>
      <c r="BY843" s="150" t="e">
        <f t="shared" si="1810"/>
        <v>#DIV/0!</v>
      </c>
      <c r="BZ843" s="151" t="e">
        <f t="shared" si="1811"/>
        <v>#DIV/0!</v>
      </c>
      <c r="CA843" s="152" t="e">
        <f t="shared" si="1812"/>
        <v>#DIV/0!</v>
      </c>
      <c r="CB843" s="148">
        <f t="shared" si="1699"/>
        <v>4852.9799999999996</v>
      </c>
      <c r="CC843" s="153" t="e">
        <f t="shared" si="1813"/>
        <v>#DIV/0!</v>
      </c>
    </row>
    <row r="844" spans="1:81" s="147" customFormat="1" ht="12" customHeight="1">
      <c r="A844" s="360">
        <v>200</v>
      </c>
      <c r="B844" s="178" t="s">
        <v>715</v>
      </c>
      <c r="C844" s="356">
        <v>924.1</v>
      </c>
      <c r="D844" s="370"/>
      <c r="E844" s="356"/>
      <c r="F844" s="356"/>
      <c r="G844" s="362">
        <f t="shared" ref="G844:G846" si="1814">ROUND(H844+U844+X844+Z844+AB844+AD844+AF844+AH844+AI844+AJ844+AK844+AL844,2)</f>
        <v>1592369.2</v>
      </c>
      <c r="H844" s="356">
        <f t="shared" ref="H844:H846" si="1815">I844+K844+M844+O844+Q844+S844</f>
        <v>0</v>
      </c>
      <c r="I844" s="365">
        <v>0</v>
      </c>
      <c r="J844" s="365">
        <v>0</v>
      </c>
      <c r="K844" s="365">
        <v>0</v>
      </c>
      <c r="L844" s="365">
        <v>0</v>
      </c>
      <c r="M844" s="365">
        <v>0</v>
      </c>
      <c r="N844" s="356">
        <v>0</v>
      </c>
      <c r="O844" s="356">
        <v>0</v>
      </c>
      <c r="P844" s="356">
        <v>0</v>
      </c>
      <c r="Q844" s="356">
        <v>0</v>
      </c>
      <c r="R844" s="356">
        <v>0</v>
      </c>
      <c r="S844" s="356">
        <v>0</v>
      </c>
      <c r="T844" s="366">
        <v>0</v>
      </c>
      <c r="U844" s="356">
        <v>0</v>
      </c>
      <c r="V844" s="371" t="s">
        <v>112</v>
      </c>
      <c r="W844" s="177">
        <v>394.3</v>
      </c>
      <c r="X844" s="356">
        <f t="shared" ref="X844:X846" si="1816">ROUND(IF(V844="СК",3856.74,3886.86)*W844,2)</f>
        <v>1520712.58</v>
      </c>
      <c r="Y844" s="177">
        <v>0</v>
      </c>
      <c r="Z844" s="177">
        <v>0</v>
      </c>
      <c r="AA844" s="177">
        <v>0</v>
      </c>
      <c r="AB844" s="177">
        <v>0</v>
      </c>
      <c r="AC844" s="177">
        <v>0</v>
      </c>
      <c r="AD844" s="177">
        <v>0</v>
      </c>
      <c r="AE844" s="177">
        <v>0</v>
      </c>
      <c r="AF844" s="177">
        <v>0</v>
      </c>
      <c r="AG844" s="177">
        <v>0</v>
      </c>
      <c r="AH844" s="177">
        <v>0</v>
      </c>
      <c r="AI844" s="177">
        <v>0</v>
      </c>
      <c r="AJ844" s="177">
        <f t="shared" ref="AJ844:AJ846" si="1817">ROUND(X844/95.5*3,2)</f>
        <v>47771.08</v>
      </c>
      <c r="AK844" s="177">
        <f t="shared" ref="AK844:AK846" si="1818">ROUND(X844/95.5*1.5,2)</f>
        <v>23885.54</v>
      </c>
      <c r="AL844" s="177">
        <v>0</v>
      </c>
      <c r="AN844" s="148" t="e">
        <f>I844/#REF!</f>
        <v>#REF!</v>
      </c>
      <c r="AO844" s="148" t="e">
        <f t="shared" si="1788"/>
        <v>#DIV/0!</v>
      </c>
      <c r="AP844" s="148" t="e">
        <f t="shared" si="1789"/>
        <v>#DIV/0!</v>
      </c>
      <c r="AQ844" s="148" t="e">
        <f t="shared" si="1790"/>
        <v>#DIV/0!</v>
      </c>
      <c r="AR844" s="148" t="e">
        <f t="shared" si="1791"/>
        <v>#DIV/0!</v>
      </c>
      <c r="AS844" s="148" t="e">
        <f t="shared" si="1792"/>
        <v>#DIV/0!</v>
      </c>
      <c r="AT844" s="148" t="e">
        <f t="shared" si="1793"/>
        <v>#DIV/0!</v>
      </c>
      <c r="AU844" s="148">
        <f t="shared" si="1794"/>
        <v>3856.7399949277201</v>
      </c>
      <c r="AV844" s="148" t="e">
        <f t="shared" si="1795"/>
        <v>#DIV/0!</v>
      </c>
      <c r="AW844" s="148" t="e">
        <f t="shared" si="1796"/>
        <v>#DIV/0!</v>
      </c>
      <c r="AX844" s="148" t="e">
        <f t="shared" si="1797"/>
        <v>#DIV/0!</v>
      </c>
      <c r="AY844" s="148" t="e">
        <f>AI844/#REF!</f>
        <v>#REF!</v>
      </c>
      <c r="AZ844" s="148">
        <v>766.59</v>
      </c>
      <c r="BA844" s="148">
        <v>2173.62</v>
      </c>
      <c r="BB844" s="148">
        <v>891.36</v>
      </c>
      <c r="BC844" s="148">
        <v>860.72</v>
      </c>
      <c r="BD844" s="148">
        <v>1699.83</v>
      </c>
      <c r="BE844" s="148">
        <v>1134.04</v>
      </c>
      <c r="BF844" s="148">
        <v>2338035</v>
      </c>
      <c r="BG844" s="148">
        <f t="shared" si="1669"/>
        <v>4644</v>
      </c>
      <c r="BH844" s="148">
        <v>9186</v>
      </c>
      <c r="BI844" s="148">
        <v>3559.09</v>
      </c>
      <c r="BJ844" s="148">
        <v>6295.55</v>
      </c>
      <c r="BK844" s="148">
        <f t="shared" si="1670"/>
        <v>934101.09</v>
      </c>
      <c r="BL844" s="149" t="e">
        <f t="shared" si="1798"/>
        <v>#REF!</v>
      </c>
      <c r="BM844" s="149" t="e">
        <f t="shared" si="1799"/>
        <v>#DIV/0!</v>
      </c>
      <c r="BN844" s="149" t="e">
        <f t="shared" si="1800"/>
        <v>#DIV/0!</v>
      </c>
      <c r="BO844" s="149" t="e">
        <f t="shared" si="1801"/>
        <v>#DIV/0!</v>
      </c>
      <c r="BP844" s="149" t="e">
        <f t="shared" si="1802"/>
        <v>#DIV/0!</v>
      </c>
      <c r="BQ844" s="149" t="e">
        <f t="shared" si="1803"/>
        <v>#DIV/0!</v>
      </c>
      <c r="BR844" s="149" t="e">
        <f t="shared" si="1804"/>
        <v>#DIV/0!</v>
      </c>
      <c r="BS844" s="149" t="str">
        <f t="shared" si="1805"/>
        <v xml:space="preserve"> </v>
      </c>
      <c r="BT844" s="149" t="e">
        <f t="shared" si="1806"/>
        <v>#DIV/0!</v>
      </c>
      <c r="BU844" s="149" t="e">
        <f t="shared" si="1807"/>
        <v>#DIV/0!</v>
      </c>
      <c r="BV844" s="149" t="e">
        <f t="shared" si="1808"/>
        <v>#DIV/0!</v>
      </c>
      <c r="BW844" s="149" t="e">
        <f t="shared" si="1809"/>
        <v>#REF!</v>
      </c>
      <c r="BY844" s="150">
        <f t="shared" si="1810"/>
        <v>3.0000002511980264</v>
      </c>
      <c r="BZ844" s="151">
        <f t="shared" si="1811"/>
        <v>1.5000001255990132</v>
      </c>
      <c r="CA844" s="152">
        <f t="shared" si="1812"/>
        <v>4038.4712148110575</v>
      </c>
      <c r="CB844" s="148">
        <f t="shared" si="1699"/>
        <v>4852.9799999999996</v>
      </c>
      <c r="CC844" s="153" t="str">
        <f t="shared" si="1813"/>
        <v xml:space="preserve"> </v>
      </c>
    </row>
    <row r="845" spans="1:81" s="147" customFormat="1" ht="12" customHeight="1">
      <c r="A845" s="360">
        <v>201</v>
      </c>
      <c r="B845" s="178" t="s">
        <v>716</v>
      </c>
      <c r="C845" s="356"/>
      <c r="D845" s="370"/>
      <c r="E845" s="356"/>
      <c r="F845" s="356"/>
      <c r="G845" s="362">
        <f t="shared" si="1814"/>
        <v>1198618.25</v>
      </c>
      <c r="H845" s="356">
        <f t="shared" si="1815"/>
        <v>0</v>
      </c>
      <c r="I845" s="365">
        <v>0</v>
      </c>
      <c r="J845" s="365">
        <v>0</v>
      </c>
      <c r="K845" s="365">
        <v>0</v>
      </c>
      <c r="L845" s="365">
        <v>0</v>
      </c>
      <c r="M845" s="365">
        <v>0</v>
      </c>
      <c r="N845" s="356">
        <v>0</v>
      </c>
      <c r="O845" s="356">
        <v>0</v>
      </c>
      <c r="P845" s="356">
        <v>0</v>
      </c>
      <c r="Q845" s="356">
        <v>0</v>
      </c>
      <c r="R845" s="356">
        <v>0</v>
      </c>
      <c r="S845" s="356">
        <v>0</v>
      </c>
      <c r="T845" s="366">
        <v>0</v>
      </c>
      <c r="U845" s="356">
        <v>0</v>
      </c>
      <c r="V845" s="371" t="s">
        <v>112</v>
      </c>
      <c r="W845" s="177">
        <v>296.8</v>
      </c>
      <c r="X845" s="356">
        <f t="shared" si="1816"/>
        <v>1144680.43</v>
      </c>
      <c r="Y845" s="177">
        <v>0</v>
      </c>
      <c r="Z845" s="177">
        <v>0</v>
      </c>
      <c r="AA845" s="177">
        <v>0</v>
      </c>
      <c r="AB845" s="177">
        <v>0</v>
      </c>
      <c r="AC845" s="177">
        <v>0</v>
      </c>
      <c r="AD845" s="177">
        <v>0</v>
      </c>
      <c r="AE845" s="177">
        <v>0</v>
      </c>
      <c r="AF845" s="177">
        <v>0</v>
      </c>
      <c r="AG845" s="177">
        <v>0</v>
      </c>
      <c r="AH845" s="177">
        <v>0</v>
      </c>
      <c r="AI845" s="177">
        <v>0</v>
      </c>
      <c r="AJ845" s="177">
        <f t="shared" si="1817"/>
        <v>35958.550000000003</v>
      </c>
      <c r="AK845" s="177">
        <f t="shared" si="1818"/>
        <v>17979.27</v>
      </c>
      <c r="AL845" s="177">
        <v>0</v>
      </c>
      <c r="AN845" s="148"/>
      <c r="AO845" s="148"/>
      <c r="AP845" s="148"/>
      <c r="AQ845" s="148"/>
      <c r="AR845" s="148"/>
      <c r="AS845" s="148"/>
      <c r="AT845" s="148"/>
      <c r="AU845" s="148"/>
      <c r="AV845" s="148"/>
      <c r="AW845" s="148"/>
      <c r="AX845" s="148"/>
      <c r="AY845" s="148"/>
      <c r="AZ845" s="148"/>
      <c r="BA845" s="148"/>
      <c r="BB845" s="148"/>
      <c r="BC845" s="148"/>
      <c r="BD845" s="148"/>
      <c r="BE845" s="148"/>
      <c r="BF845" s="148"/>
      <c r="BG845" s="148"/>
      <c r="BH845" s="148"/>
      <c r="BI845" s="148"/>
      <c r="BJ845" s="148"/>
      <c r="BK845" s="148"/>
      <c r="BL845" s="149"/>
      <c r="BM845" s="149"/>
      <c r="BN845" s="149"/>
      <c r="BO845" s="149"/>
      <c r="BP845" s="149"/>
      <c r="BQ845" s="149"/>
      <c r="BR845" s="149"/>
      <c r="BS845" s="149"/>
      <c r="BT845" s="149"/>
      <c r="BU845" s="149"/>
      <c r="BV845" s="149"/>
      <c r="BW845" s="149"/>
      <c r="BY845" s="150"/>
      <c r="BZ845" s="151"/>
      <c r="CA845" s="152"/>
      <c r="CB845" s="148"/>
      <c r="CC845" s="153"/>
    </row>
    <row r="846" spans="1:81" s="147" customFormat="1" ht="12" customHeight="1">
      <c r="A846" s="360">
        <v>202</v>
      </c>
      <c r="B846" s="178" t="s">
        <v>717</v>
      </c>
      <c r="C846" s="356"/>
      <c r="D846" s="370"/>
      <c r="E846" s="356"/>
      <c r="F846" s="356"/>
      <c r="G846" s="362">
        <f t="shared" si="1814"/>
        <v>1461522.73</v>
      </c>
      <c r="H846" s="356">
        <f t="shared" si="1815"/>
        <v>0</v>
      </c>
      <c r="I846" s="365">
        <v>0</v>
      </c>
      <c r="J846" s="365">
        <v>0</v>
      </c>
      <c r="K846" s="365">
        <v>0</v>
      </c>
      <c r="L846" s="365">
        <v>0</v>
      </c>
      <c r="M846" s="365">
        <v>0</v>
      </c>
      <c r="N846" s="356">
        <v>0</v>
      </c>
      <c r="O846" s="356">
        <v>0</v>
      </c>
      <c r="P846" s="356">
        <v>0</v>
      </c>
      <c r="Q846" s="356">
        <v>0</v>
      </c>
      <c r="R846" s="356">
        <v>0</v>
      </c>
      <c r="S846" s="356">
        <v>0</v>
      </c>
      <c r="T846" s="366">
        <v>0</v>
      </c>
      <c r="U846" s="356">
        <v>0</v>
      </c>
      <c r="V846" s="371" t="s">
        <v>112</v>
      </c>
      <c r="W846" s="177">
        <v>361.9</v>
      </c>
      <c r="X846" s="356">
        <f t="shared" si="1816"/>
        <v>1395754.21</v>
      </c>
      <c r="Y846" s="177">
        <v>0</v>
      </c>
      <c r="Z846" s="177">
        <v>0</v>
      </c>
      <c r="AA846" s="177">
        <v>0</v>
      </c>
      <c r="AB846" s="177">
        <v>0</v>
      </c>
      <c r="AC846" s="177">
        <v>0</v>
      </c>
      <c r="AD846" s="177">
        <v>0</v>
      </c>
      <c r="AE846" s="177">
        <v>0</v>
      </c>
      <c r="AF846" s="177">
        <v>0</v>
      </c>
      <c r="AG846" s="177">
        <v>0</v>
      </c>
      <c r="AH846" s="177">
        <v>0</v>
      </c>
      <c r="AI846" s="177">
        <v>0</v>
      </c>
      <c r="AJ846" s="177">
        <f t="shared" si="1817"/>
        <v>43845.68</v>
      </c>
      <c r="AK846" s="177">
        <f t="shared" si="1818"/>
        <v>21922.84</v>
      </c>
      <c r="AL846" s="177">
        <v>0</v>
      </c>
      <c r="AN846" s="148"/>
      <c r="AO846" s="148"/>
      <c r="AP846" s="148"/>
      <c r="AQ846" s="148"/>
      <c r="AR846" s="148"/>
      <c r="AS846" s="148"/>
      <c r="AT846" s="148"/>
      <c r="AU846" s="148"/>
      <c r="AV846" s="148"/>
      <c r="AW846" s="148"/>
      <c r="AX846" s="148"/>
      <c r="AY846" s="148"/>
      <c r="AZ846" s="148"/>
      <c r="BA846" s="148"/>
      <c r="BB846" s="148"/>
      <c r="BC846" s="148"/>
      <c r="BD846" s="148"/>
      <c r="BE846" s="148"/>
      <c r="BF846" s="148"/>
      <c r="BG846" s="148"/>
      <c r="BH846" s="148"/>
      <c r="BI846" s="148"/>
      <c r="BJ846" s="148"/>
      <c r="BK846" s="148"/>
      <c r="BL846" s="149"/>
      <c r="BM846" s="149"/>
      <c r="BN846" s="149"/>
      <c r="BO846" s="149"/>
      <c r="BP846" s="149"/>
      <c r="BQ846" s="149"/>
      <c r="BR846" s="149"/>
      <c r="BS846" s="149"/>
      <c r="BT846" s="149"/>
      <c r="BU846" s="149"/>
      <c r="BV846" s="149"/>
      <c r="BW846" s="149"/>
      <c r="BY846" s="150"/>
      <c r="BZ846" s="151"/>
      <c r="CA846" s="152"/>
      <c r="CB846" s="148"/>
      <c r="CC846" s="153"/>
    </row>
    <row r="847" spans="1:81" s="147" customFormat="1" ht="43.5" customHeight="1">
      <c r="A847" s="466" t="s">
        <v>90</v>
      </c>
      <c r="B847" s="466"/>
      <c r="C847" s="356">
        <f>SUM(C843:C846)</f>
        <v>924.1</v>
      </c>
      <c r="D847" s="356"/>
      <c r="E847" s="356"/>
      <c r="F847" s="356"/>
      <c r="G847" s="356">
        <f t="shared" ref="G847:U847" si="1819">SUM(G844:G846)</f>
        <v>4252510.18</v>
      </c>
      <c r="H847" s="356">
        <f t="shared" si="1819"/>
        <v>0</v>
      </c>
      <c r="I847" s="356">
        <f t="shared" si="1819"/>
        <v>0</v>
      </c>
      <c r="J847" s="356">
        <f t="shared" si="1819"/>
        <v>0</v>
      </c>
      <c r="K847" s="356">
        <f t="shared" si="1819"/>
        <v>0</v>
      </c>
      <c r="L847" s="356">
        <f t="shared" si="1819"/>
        <v>0</v>
      </c>
      <c r="M847" s="356">
        <f t="shared" si="1819"/>
        <v>0</v>
      </c>
      <c r="N847" s="356">
        <f t="shared" si="1819"/>
        <v>0</v>
      </c>
      <c r="O847" s="356">
        <f t="shared" si="1819"/>
        <v>0</v>
      </c>
      <c r="P847" s="356">
        <f t="shared" si="1819"/>
        <v>0</v>
      </c>
      <c r="Q847" s="356">
        <f t="shared" si="1819"/>
        <v>0</v>
      </c>
      <c r="R847" s="356">
        <f t="shared" si="1819"/>
        <v>0</v>
      </c>
      <c r="S847" s="356">
        <f t="shared" si="1819"/>
        <v>0</v>
      </c>
      <c r="T847" s="366">
        <f t="shared" si="1819"/>
        <v>0</v>
      </c>
      <c r="U847" s="356">
        <f t="shared" si="1819"/>
        <v>0</v>
      </c>
      <c r="V847" s="356" t="s">
        <v>68</v>
      </c>
      <c r="W847" s="356">
        <f t="shared" ref="W847:AL847" si="1820">SUM(W844:W846)</f>
        <v>1053</v>
      </c>
      <c r="X847" s="356">
        <f t="shared" si="1820"/>
        <v>4061147.2199999997</v>
      </c>
      <c r="Y847" s="356">
        <f t="shared" si="1820"/>
        <v>0</v>
      </c>
      <c r="Z847" s="356">
        <f t="shared" si="1820"/>
        <v>0</v>
      </c>
      <c r="AA847" s="356">
        <f t="shared" si="1820"/>
        <v>0</v>
      </c>
      <c r="AB847" s="356">
        <f t="shared" si="1820"/>
        <v>0</v>
      </c>
      <c r="AC847" s="356">
        <f t="shared" si="1820"/>
        <v>0</v>
      </c>
      <c r="AD847" s="356">
        <f t="shared" si="1820"/>
        <v>0</v>
      </c>
      <c r="AE847" s="356">
        <f t="shared" si="1820"/>
        <v>0</v>
      </c>
      <c r="AF847" s="356">
        <f t="shared" si="1820"/>
        <v>0</v>
      </c>
      <c r="AG847" s="356">
        <f t="shared" si="1820"/>
        <v>0</v>
      </c>
      <c r="AH847" s="356">
        <f t="shared" si="1820"/>
        <v>0</v>
      </c>
      <c r="AI847" s="356">
        <f t="shared" si="1820"/>
        <v>0</v>
      </c>
      <c r="AJ847" s="356">
        <f t="shared" si="1820"/>
        <v>127575.31</v>
      </c>
      <c r="AK847" s="356">
        <f t="shared" si="1820"/>
        <v>63787.649999999994</v>
      </c>
      <c r="AL847" s="356">
        <f t="shared" si="1820"/>
        <v>0</v>
      </c>
      <c r="AN847" s="148" t="e">
        <f>I847/#REF!</f>
        <v>#REF!</v>
      </c>
      <c r="AO847" s="148" t="e">
        <f t="shared" si="1788"/>
        <v>#DIV/0!</v>
      </c>
      <c r="AP847" s="148" t="e">
        <f t="shared" si="1789"/>
        <v>#DIV/0!</v>
      </c>
      <c r="AQ847" s="148" t="e">
        <f t="shared" si="1790"/>
        <v>#DIV/0!</v>
      </c>
      <c r="AR847" s="148" t="e">
        <f t="shared" si="1791"/>
        <v>#DIV/0!</v>
      </c>
      <c r="AS847" s="148" t="e">
        <f t="shared" si="1792"/>
        <v>#DIV/0!</v>
      </c>
      <c r="AT847" s="148" t="e">
        <f t="shared" si="1793"/>
        <v>#DIV/0!</v>
      </c>
      <c r="AU847" s="148">
        <f t="shared" si="1794"/>
        <v>3856.74</v>
      </c>
      <c r="AV847" s="148" t="e">
        <f t="shared" si="1795"/>
        <v>#DIV/0!</v>
      </c>
      <c r="AW847" s="148" t="e">
        <f t="shared" si="1796"/>
        <v>#DIV/0!</v>
      </c>
      <c r="AX847" s="148" t="e">
        <f t="shared" si="1797"/>
        <v>#DIV/0!</v>
      </c>
      <c r="AY847" s="148" t="e">
        <f>AI847/#REF!</f>
        <v>#REF!</v>
      </c>
      <c r="AZ847" s="148">
        <v>766.59</v>
      </c>
      <c r="BA847" s="148">
        <v>2173.62</v>
      </c>
      <c r="BB847" s="148">
        <v>891.36</v>
      </c>
      <c r="BC847" s="148">
        <v>860.72</v>
      </c>
      <c r="BD847" s="148">
        <v>1699.83</v>
      </c>
      <c r="BE847" s="148">
        <v>1134.04</v>
      </c>
      <c r="BF847" s="148">
        <v>2338035</v>
      </c>
      <c r="BG847" s="148">
        <f t="shared" ref="BG847:BG901" si="1821">IF(V847="ПК",4837.98,4644)</f>
        <v>4644</v>
      </c>
      <c r="BH847" s="148">
        <v>9186</v>
      </c>
      <c r="BI847" s="148">
        <v>3559.09</v>
      </c>
      <c r="BJ847" s="148">
        <v>6295.55</v>
      </c>
      <c r="BK847" s="148">
        <f t="shared" si="159"/>
        <v>934101.09</v>
      </c>
      <c r="BL847" s="149" t="e">
        <f t="shared" si="1798"/>
        <v>#REF!</v>
      </c>
      <c r="BM847" s="149" t="e">
        <f t="shared" si="1799"/>
        <v>#DIV/0!</v>
      </c>
      <c r="BN847" s="149" t="e">
        <f t="shared" si="1800"/>
        <v>#DIV/0!</v>
      </c>
      <c r="BO847" s="149" t="e">
        <f t="shared" si="1801"/>
        <v>#DIV/0!</v>
      </c>
      <c r="BP847" s="149" t="e">
        <f t="shared" si="1802"/>
        <v>#DIV/0!</v>
      </c>
      <c r="BQ847" s="149" t="e">
        <f t="shared" si="1803"/>
        <v>#DIV/0!</v>
      </c>
      <c r="BR847" s="149" t="e">
        <f t="shared" si="1804"/>
        <v>#DIV/0!</v>
      </c>
      <c r="BS847" s="149" t="str">
        <f t="shared" si="1805"/>
        <v xml:space="preserve"> </v>
      </c>
      <c r="BT847" s="149" t="e">
        <f t="shared" si="1806"/>
        <v>#DIV/0!</v>
      </c>
      <c r="BU847" s="149" t="e">
        <f t="shared" si="1807"/>
        <v>#DIV/0!</v>
      </c>
      <c r="BV847" s="149" t="e">
        <f t="shared" si="1808"/>
        <v>#DIV/0!</v>
      </c>
      <c r="BW847" s="149" t="e">
        <f t="shared" si="1809"/>
        <v>#REF!</v>
      </c>
      <c r="BY847" s="150">
        <f t="shared" si="1810"/>
        <v>3.0000001081714052</v>
      </c>
      <c r="BZ847" s="151">
        <f t="shared" si="1811"/>
        <v>1.4999999365080885</v>
      </c>
      <c r="CA847" s="152">
        <f t="shared" si="1812"/>
        <v>4038.4712060778725</v>
      </c>
      <c r="CB847" s="148">
        <f t="shared" si="1699"/>
        <v>4852.9799999999996</v>
      </c>
      <c r="CC847" s="153" t="str">
        <f t="shared" si="1813"/>
        <v xml:space="preserve"> </v>
      </c>
    </row>
    <row r="848" spans="1:81" s="147" customFormat="1" ht="12" customHeight="1">
      <c r="A848" s="358" t="s">
        <v>70</v>
      </c>
      <c r="B848" s="359"/>
      <c r="C848" s="359"/>
      <c r="D848" s="359"/>
      <c r="E848" s="359"/>
      <c r="F848" s="359"/>
      <c r="G848" s="359"/>
      <c r="H848" s="359"/>
      <c r="I848" s="359"/>
      <c r="J848" s="359"/>
      <c r="K848" s="359"/>
      <c r="L848" s="359"/>
      <c r="M848" s="359"/>
      <c r="N848" s="359"/>
      <c r="O848" s="359"/>
      <c r="P848" s="359"/>
      <c r="Q848" s="359"/>
      <c r="R848" s="359"/>
      <c r="S848" s="359"/>
      <c r="T848" s="359"/>
      <c r="U848" s="359"/>
      <c r="V848" s="359"/>
      <c r="W848" s="359"/>
      <c r="X848" s="359"/>
      <c r="Y848" s="359"/>
      <c r="Z848" s="359"/>
      <c r="AA848" s="359"/>
      <c r="AB848" s="359"/>
      <c r="AC848" s="359"/>
      <c r="AD848" s="359"/>
      <c r="AE848" s="359"/>
      <c r="AF848" s="359"/>
      <c r="AG848" s="359"/>
      <c r="AH848" s="359"/>
      <c r="AI848" s="359"/>
      <c r="AJ848" s="359"/>
      <c r="AK848" s="359"/>
      <c r="AL848" s="434"/>
      <c r="AN848" s="148" t="e">
        <f>I848/#REF!</f>
        <v>#REF!</v>
      </c>
      <c r="AO848" s="148" t="e">
        <f t="shared" si="1788"/>
        <v>#DIV/0!</v>
      </c>
      <c r="AP848" s="148" t="e">
        <f t="shared" si="1789"/>
        <v>#DIV/0!</v>
      </c>
      <c r="AQ848" s="148" t="e">
        <f t="shared" si="1790"/>
        <v>#DIV/0!</v>
      </c>
      <c r="AR848" s="148" t="e">
        <f t="shared" si="1791"/>
        <v>#DIV/0!</v>
      </c>
      <c r="AS848" s="148" t="e">
        <f t="shared" si="1792"/>
        <v>#DIV/0!</v>
      </c>
      <c r="AT848" s="148" t="e">
        <f t="shared" si="1793"/>
        <v>#DIV/0!</v>
      </c>
      <c r="AU848" s="148" t="e">
        <f t="shared" si="1794"/>
        <v>#DIV/0!</v>
      </c>
      <c r="AV848" s="148" t="e">
        <f t="shared" si="1795"/>
        <v>#DIV/0!</v>
      </c>
      <c r="AW848" s="148" t="e">
        <f t="shared" si="1796"/>
        <v>#DIV/0!</v>
      </c>
      <c r="AX848" s="148" t="e">
        <f t="shared" si="1797"/>
        <v>#DIV/0!</v>
      </c>
      <c r="AY848" s="148" t="e">
        <f>AI848/#REF!</f>
        <v>#REF!</v>
      </c>
      <c r="AZ848" s="148">
        <v>766.59</v>
      </c>
      <c r="BA848" s="148">
        <v>2173.62</v>
      </c>
      <c r="BB848" s="148">
        <v>891.36</v>
      </c>
      <c r="BC848" s="148">
        <v>860.72</v>
      </c>
      <c r="BD848" s="148">
        <v>1699.83</v>
      </c>
      <c r="BE848" s="148">
        <v>1134.04</v>
      </c>
      <c r="BF848" s="148">
        <v>2338035</v>
      </c>
      <c r="BG848" s="148">
        <f t="shared" si="1821"/>
        <v>4644</v>
      </c>
      <c r="BH848" s="148">
        <v>9186</v>
      </c>
      <c r="BI848" s="148">
        <v>3559.09</v>
      </c>
      <c r="BJ848" s="148">
        <v>6295.55</v>
      </c>
      <c r="BK848" s="148">
        <f t="shared" si="159"/>
        <v>934101.09</v>
      </c>
      <c r="BL848" s="149" t="e">
        <f t="shared" si="1798"/>
        <v>#REF!</v>
      </c>
      <c r="BM848" s="149" t="e">
        <f t="shared" si="1799"/>
        <v>#DIV/0!</v>
      </c>
      <c r="BN848" s="149" t="e">
        <f t="shared" si="1800"/>
        <v>#DIV/0!</v>
      </c>
      <c r="BO848" s="149" t="e">
        <f t="shared" si="1801"/>
        <v>#DIV/0!</v>
      </c>
      <c r="BP848" s="149" t="e">
        <f t="shared" si="1802"/>
        <v>#DIV/0!</v>
      </c>
      <c r="BQ848" s="149" t="e">
        <f t="shared" si="1803"/>
        <v>#DIV/0!</v>
      </c>
      <c r="BR848" s="149" t="e">
        <f t="shared" si="1804"/>
        <v>#DIV/0!</v>
      </c>
      <c r="BS848" s="149" t="e">
        <f t="shared" si="1805"/>
        <v>#DIV/0!</v>
      </c>
      <c r="BT848" s="149" t="e">
        <f t="shared" si="1806"/>
        <v>#DIV/0!</v>
      </c>
      <c r="BU848" s="149" t="e">
        <f t="shared" si="1807"/>
        <v>#DIV/0!</v>
      </c>
      <c r="BV848" s="149" t="e">
        <f t="shared" si="1808"/>
        <v>#DIV/0!</v>
      </c>
      <c r="BW848" s="149" t="e">
        <f t="shared" si="1809"/>
        <v>#REF!</v>
      </c>
      <c r="BY848" s="150" t="e">
        <f t="shared" si="1810"/>
        <v>#DIV/0!</v>
      </c>
      <c r="BZ848" s="151" t="e">
        <f t="shared" si="1811"/>
        <v>#DIV/0!</v>
      </c>
      <c r="CA848" s="152" t="e">
        <f t="shared" si="1812"/>
        <v>#DIV/0!</v>
      </c>
      <c r="CB848" s="148">
        <f t="shared" si="1699"/>
        <v>4852.9799999999996</v>
      </c>
      <c r="CC848" s="153" t="e">
        <f t="shared" si="1813"/>
        <v>#DIV/0!</v>
      </c>
    </row>
    <row r="849" spans="1:82" s="147" customFormat="1" ht="12" customHeight="1">
      <c r="A849" s="360">
        <v>203</v>
      </c>
      <c r="B849" s="178" t="s">
        <v>718</v>
      </c>
      <c r="C849" s="356">
        <v>961.6</v>
      </c>
      <c r="D849" s="370"/>
      <c r="E849" s="356"/>
      <c r="F849" s="356"/>
      <c r="G849" s="362">
        <f t="shared" ref="G849:G860" si="1822">ROUND(H849+U849+X849+Z849+AB849+AD849+AF849+AH849+AI849+AJ849+AK849+AL849,2)</f>
        <v>2435601.98</v>
      </c>
      <c r="H849" s="356">
        <f t="shared" ref="H849:H851" si="1823">I849+K849+M849+O849+Q849+S849</f>
        <v>0</v>
      </c>
      <c r="I849" s="365">
        <v>0</v>
      </c>
      <c r="J849" s="365">
        <v>0</v>
      </c>
      <c r="K849" s="365">
        <v>0</v>
      </c>
      <c r="L849" s="365">
        <v>0</v>
      </c>
      <c r="M849" s="365">
        <v>0</v>
      </c>
      <c r="N849" s="356">
        <v>0</v>
      </c>
      <c r="O849" s="356">
        <v>0</v>
      </c>
      <c r="P849" s="356">
        <v>0</v>
      </c>
      <c r="Q849" s="356">
        <v>0</v>
      </c>
      <c r="R849" s="356">
        <v>0</v>
      </c>
      <c r="S849" s="356">
        <v>0</v>
      </c>
      <c r="T849" s="366">
        <v>0</v>
      </c>
      <c r="U849" s="356">
        <v>0</v>
      </c>
      <c r="V849" s="371" t="s">
        <v>112</v>
      </c>
      <c r="W849" s="177">
        <v>603.1</v>
      </c>
      <c r="X849" s="356">
        <f t="shared" ref="X849:X851" si="1824">ROUND(IF(V849="СК",3856.74,3886.86)*W849,2)</f>
        <v>2325999.89</v>
      </c>
      <c r="Y849" s="177">
        <v>0</v>
      </c>
      <c r="Z849" s="177">
        <v>0</v>
      </c>
      <c r="AA849" s="177">
        <v>0</v>
      </c>
      <c r="AB849" s="177">
        <v>0</v>
      </c>
      <c r="AC849" s="177">
        <v>0</v>
      </c>
      <c r="AD849" s="177">
        <v>0</v>
      </c>
      <c r="AE849" s="177">
        <v>0</v>
      </c>
      <c r="AF849" s="177">
        <v>0</v>
      </c>
      <c r="AG849" s="177">
        <v>0</v>
      </c>
      <c r="AH849" s="177">
        <v>0</v>
      </c>
      <c r="AI849" s="177">
        <v>0</v>
      </c>
      <c r="AJ849" s="177">
        <f t="shared" ref="AJ849:AJ851" si="1825">ROUND(X849/95.5*3,2)</f>
        <v>73068.06</v>
      </c>
      <c r="AK849" s="177">
        <f t="shared" ref="AK849:AK851" si="1826">ROUND(X849/95.5*1.5,2)</f>
        <v>36534.03</v>
      </c>
      <c r="AL849" s="177">
        <v>0</v>
      </c>
      <c r="AN849" s="148" t="e">
        <f>I849/#REF!</f>
        <v>#REF!</v>
      </c>
      <c r="AO849" s="148" t="e">
        <f t="shared" si="1788"/>
        <v>#DIV/0!</v>
      </c>
      <c r="AP849" s="148" t="e">
        <f t="shared" si="1789"/>
        <v>#DIV/0!</v>
      </c>
      <c r="AQ849" s="148" t="e">
        <f t="shared" si="1790"/>
        <v>#DIV/0!</v>
      </c>
      <c r="AR849" s="148" t="e">
        <f t="shared" si="1791"/>
        <v>#DIV/0!</v>
      </c>
      <c r="AS849" s="148" t="e">
        <f t="shared" si="1792"/>
        <v>#DIV/0!</v>
      </c>
      <c r="AT849" s="148" t="e">
        <f t="shared" si="1793"/>
        <v>#DIV/0!</v>
      </c>
      <c r="AU849" s="148">
        <f t="shared" si="1794"/>
        <v>3856.7399933676006</v>
      </c>
      <c r="AV849" s="148" t="e">
        <f t="shared" si="1795"/>
        <v>#DIV/0!</v>
      </c>
      <c r="AW849" s="148" t="e">
        <f t="shared" si="1796"/>
        <v>#DIV/0!</v>
      </c>
      <c r="AX849" s="148" t="e">
        <f t="shared" si="1797"/>
        <v>#DIV/0!</v>
      </c>
      <c r="AY849" s="148" t="e">
        <f>AI849/#REF!</f>
        <v>#REF!</v>
      </c>
      <c r="AZ849" s="148">
        <v>766.59</v>
      </c>
      <c r="BA849" s="148">
        <v>2173.62</v>
      </c>
      <c r="BB849" s="148">
        <v>891.36</v>
      </c>
      <c r="BC849" s="148">
        <v>860.72</v>
      </c>
      <c r="BD849" s="148">
        <v>1699.83</v>
      </c>
      <c r="BE849" s="148">
        <v>1134.04</v>
      </c>
      <c r="BF849" s="148">
        <v>2338035</v>
      </c>
      <c r="BG849" s="148">
        <f t="shared" si="1821"/>
        <v>4644</v>
      </c>
      <c r="BH849" s="148">
        <v>9186</v>
      </c>
      <c r="BI849" s="148">
        <v>3559.09</v>
      </c>
      <c r="BJ849" s="148">
        <v>6295.55</v>
      </c>
      <c r="BK849" s="148">
        <f t="shared" si="159"/>
        <v>934101.09</v>
      </c>
      <c r="BL849" s="149" t="e">
        <f t="shared" si="1798"/>
        <v>#REF!</v>
      </c>
      <c r="BM849" s="149" t="e">
        <f t="shared" si="1799"/>
        <v>#DIV/0!</v>
      </c>
      <c r="BN849" s="149" t="e">
        <f t="shared" si="1800"/>
        <v>#DIV/0!</v>
      </c>
      <c r="BO849" s="149" t="e">
        <f t="shared" si="1801"/>
        <v>#DIV/0!</v>
      </c>
      <c r="BP849" s="149" t="e">
        <f t="shared" si="1802"/>
        <v>#DIV/0!</v>
      </c>
      <c r="BQ849" s="149" t="e">
        <f t="shared" si="1803"/>
        <v>#DIV/0!</v>
      </c>
      <c r="BR849" s="149" t="e">
        <f t="shared" si="1804"/>
        <v>#DIV/0!</v>
      </c>
      <c r="BS849" s="149" t="str">
        <f t="shared" si="1805"/>
        <v xml:space="preserve"> </v>
      </c>
      <c r="BT849" s="149" t="e">
        <f t="shared" si="1806"/>
        <v>#DIV/0!</v>
      </c>
      <c r="BU849" s="149" t="e">
        <f t="shared" si="1807"/>
        <v>#DIV/0!</v>
      </c>
      <c r="BV849" s="149" t="e">
        <f t="shared" si="1808"/>
        <v>#DIV/0!</v>
      </c>
      <c r="BW849" s="149" t="e">
        <f t="shared" si="1809"/>
        <v>#REF!</v>
      </c>
      <c r="BY849" s="150">
        <f t="shared" si="1810"/>
        <v>3.0000000246345668</v>
      </c>
      <c r="BZ849" s="151">
        <f t="shared" si="1811"/>
        <v>1.5000000123172834</v>
      </c>
      <c r="CA849" s="152">
        <f t="shared" si="1812"/>
        <v>4038.4711988061681</v>
      </c>
      <c r="CB849" s="148">
        <f t="shared" si="1699"/>
        <v>4852.9799999999996</v>
      </c>
      <c r="CC849" s="153" t="str">
        <f t="shared" si="1813"/>
        <v xml:space="preserve"> </v>
      </c>
      <c r="CD849" s="156">
        <f>CA849-CB849</f>
        <v>-814.50880119383146</v>
      </c>
    </row>
    <row r="850" spans="1:82" s="147" customFormat="1" ht="12" customHeight="1">
      <c r="A850" s="360">
        <v>204</v>
      </c>
      <c r="B850" s="178" t="s">
        <v>284</v>
      </c>
      <c r="C850" s="356">
        <v>964.1</v>
      </c>
      <c r="D850" s="370"/>
      <c r="E850" s="356"/>
      <c r="F850" s="356"/>
      <c r="G850" s="362">
        <f t="shared" si="1822"/>
        <v>3256008.38</v>
      </c>
      <c r="H850" s="356">
        <f t="shared" si="1823"/>
        <v>0</v>
      </c>
      <c r="I850" s="365">
        <v>0</v>
      </c>
      <c r="J850" s="365">
        <v>0</v>
      </c>
      <c r="K850" s="365">
        <v>0</v>
      </c>
      <c r="L850" s="365">
        <v>0</v>
      </c>
      <c r="M850" s="365">
        <v>0</v>
      </c>
      <c r="N850" s="356">
        <v>0</v>
      </c>
      <c r="O850" s="356">
        <v>0</v>
      </c>
      <c r="P850" s="356">
        <v>0</v>
      </c>
      <c r="Q850" s="356">
        <v>0</v>
      </c>
      <c r="R850" s="356">
        <v>0</v>
      </c>
      <c r="S850" s="356">
        <v>0</v>
      </c>
      <c r="T850" s="366">
        <v>0</v>
      </c>
      <c r="U850" s="356">
        <v>0</v>
      </c>
      <c r="V850" s="371" t="s">
        <v>111</v>
      </c>
      <c r="W850" s="177">
        <v>800</v>
      </c>
      <c r="X850" s="356">
        <f t="shared" si="1824"/>
        <v>3109488</v>
      </c>
      <c r="Y850" s="177">
        <v>0</v>
      </c>
      <c r="Z850" s="177">
        <v>0</v>
      </c>
      <c r="AA850" s="177">
        <v>0</v>
      </c>
      <c r="AB850" s="177">
        <v>0</v>
      </c>
      <c r="AC850" s="177">
        <v>0</v>
      </c>
      <c r="AD850" s="177">
        <v>0</v>
      </c>
      <c r="AE850" s="177">
        <v>0</v>
      </c>
      <c r="AF850" s="177">
        <v>0</v>
      </c>
      <c r="AG850" s="177">
        <v>0</v>
      </c>
      <c r="AH850" s="177">
        <v>0</v>
      </c>
      <c r="AI850" s="177">
        <v>0</v>
      </c>
      <c r="AJ850" s="177">
        <f t="shared" si="1825"/>
        <v>97680.25</v>
      </c>
      <c r="AK850" s="177">
        <f t="shared" si="1826"/>
        <v>48840.13</v>
      </c>
      <c r="AL850" s="177">
        <v>0</v>
      </c>
      <c r="AN850" s="148" t="e">
        <f>I850/#REF!</f>
        <v>#REF!</v>
      </c>
      <c r="AO850" s="148" t="e">
        <f t="shared" si="1788"/>
        <v>#DIV/0!</v>
      </c>
      <c r="AP850" s="148" t="e">
        <f t="shared" si="1789"/>
        <v>#DIV/0!</v>
      </c>
      <c r="AQ850" s="148" t="e">
        <f t="shared" si="1790"/>
        <v>#DIV/0!</v>
      </c>
      <c r="AR850" s="148" t="e">
        <f t="shared" si="1791"/>
        <v>#DIV/0!</v>
      </c>
      <c r="AS850" s="148" t="e">
        <f t="shared" si="1792"/>
        <v>#DIV/0!</v>
      </c>
      <c r="AT850" s="148" t="e">
        <f t="shared" si="1793"/>
        <v>#DIV/0!</v>
      </c>
      <c r="AU850" s="148">
        <f t="shared" si="1794"/>
        <v>3886.86</v>
      </c>
      <c r="AV850" s="148" t="e">
        <f t="shared" si="1795"/>
        <v>#DIV/0!</v>
      </c>
      <c r="AW850" s="148" t="e">
        <f t="shared" si="1796"/>
        <v>#DIV/0!</v>
      </c>
      <c r="AX850" s="148" t="e">
        <f t="shared" si="1797"/>
        <v>#DIV/0!</v>
      </c>
      <c r="AY850" s="148" t="e">
        <f>AI850/#REF!</f>
        <v>#REF!</v>
      </c>
      <c r="AZ850" s="148">
        <v>766.59</v>
      </c>
      <c r="BA850" s="148">
        <v>2173.62</v>
      </c>
      <c r="BB850" s="148">
        <v>891.36</v>
      </c>
      <c r="BC850" s="148">
        <v>860.72</v>
      </c>
      <c r="BD850" s="148">
        <v>1699.83</v>
      </c>
      <c r="BE850" s="148">
        <v>1134.04</v>
      </c>
      <c r="BF850" s="148">
        <v>2338035</v>
      </c>
      <c r="BG850" s="148">
        <f t="shared" si="1821"/>
        <v>4837.9799999999996</v>
      </c>
      <c r="BH850" s="148">
        <v>9186</v>
      </c>
      <c r="BI850" s="148">
        <v>3559.09</v>
      </c>
      <c r="BJ850" s="148">
        <v>6295.55</v>
      </c>
      <c r="BK850" s="148">
        <f t="shared" si="159"/>
        <v>934101.09</v>
      </c>
      <c r="BL850" s="149" t="e">
        <f t="shared" si="1798"/>
        <v>#REF!</v>
      </c>
      <c r="BM850" s="149" t="e">
        <f t="shared" si="1799"/>
        <v>#DIV/0!</v>
      </c>
      <c r="BN850" s="149" t="e">
        <f t="shared" si="1800"/>
        <v>#DIV/0!</v>
      </c>
      <c r="BO850" s="149" t="e">
        <f t="shared" si="1801"/>
        <v>#DIV/0!</v>
      </c>
      <c r="BP850" s="149" t="e">
        <f t="shared" si="1802"/>
        <v>#DIV/0!</v>
      </c>
      <c r="BQ850" s="149" t="e">
        <f t="shared" si="1803"/>
        <v>#DIV/0!</v>
      </c>
      <c r="BR850" s="149" t="e">
        <f t="shared" si="1804"/>
        <v>#DIV/0!</v>
      </c>
      <c r="BS850" s="149" t="str">
        <f t="shared" si="1805"/>
        <v xml:space="preserve"> </v>
      </c>
      <c r="BT850" s="149" t="e">
        <f t="shared" si="1806"/>
        <v>#DIV/0!</v>
      </c>
      <c r="BU850" s="149" t="e">
        <f t="shared" si="1807"/>
        <v>#DIV/0!</v>
      </c>
      <c r="BV850" s="149" t="e">
        <f t="shared" si="1808"/>
        <v>#DIV/0!</v>
      </c>
      <c r="BW850" s="149" t="e">
        <f t="shared" si="1809"/>
        <v>#REF!</v>
      </c>
      <c r="BY850" s="150">
        <f t="shared" si="1810"/>
        <v>2.9999999570025677</v>
      </c>
      <c r="BZ850" s="151">
        <f t="shared" si="1811"/>
        <v>1.5000001320635421</v>
      </c>
      <c r="CA850" s="152">
        <f t="shared" si="1812"/>
        <v>4070.010475</v>
      </c>
      <c r="CB850" s="148">
        <f t="shared" si="1699"/>
        <v>5055.6899999999996</v>
      </c>
      <c r="CC850" s="153" t="str">
        <f t="shared" si="1813"/>
        <v xml:space="preserve"> </v>
      </c>
      <c r="CD850" s="156">
        <f>CA850-CB850</f>
        <v>-985.67952499999956</v>
      </c>
    </row>
    <row r="851" spans="1:82" s="147" customFormat="1" ht="12" customHeight="1">
      <c r="A851" s="360">
        <v>205</v>
      </c>
      <c r="B851" s="178" t="s">
        <v>720</v>
      </c>
      <c r="C851" s="356">
        <v>961.6</v>
      </c>
      <c r="D851" s="370"/>
      <c r="E851" s="356"/>
      <c r="F851" s="356"/>
      <c r="G851" s="362">
        <f t="shared" si="1822"/>
        <v>2645506.7999999998</v>
      </c>
      <c r="H851" s="356">
        <f t="shared" si="1823"/>
        <v>0</v>
      </c>
      <c r="I851" s="365">
        <v>0</v>
      </c>
      <c r="J851" s="365">
        <v>0</v>
      </c>
      <c r="K851" s="365">
        <v>0</v>
      </c>
      <c r="L851" s="365">
        <v>0</v>
      </c>
      <c r="M851" s="365">
        <v>0</v>
      </c>
      <c r="N851" s="356">
        <v>0</v>
      </c>
      <c r="O851" s="356">
        <v>0</v>
      </c>
      <c r="P851" s="356">
        <v>0</v>
      </c>
      <c r="Q851" s="356">
        <v>0</v>
      </c>
      <c r="R851" s="356">
        <v>0</v>
      </c>
      <c r="S851" s="356">
        <v>0</v>
      </c>
      <c r="T851" s="366">
        <v>0</v>
      </c>
      <c r="U851" s="356">
        <v>0</v>
      </c>
      <c r="V851" s="371" t="s">
        <v>111</v>
      </c>
      <c r="W851" s="177">
        <v>650</v>
      </c>
      <c r="X851" s="356">
        <f t="shared" si="1824"/>
        <v>2526459</v>
      </c>
      <c r="Y851" s="177">
        <v>0</v>
      </c>
      <c r="Z851" s="177">
        <v>0</v>
      </c>
      <c r="AA851" s="177">
        <v>0</v>
      </c>
      <c r="AB851" s="177">
        <v>0</v>
      </c>
      <c r="AC851" s="177">
        <v>0</v>
      </c>
      <c r="AD851" s="177">
        <v>0</v>
      </c>
      <c r="AE851" s="177">
        <v>0</v>
      </c>
      <c r="AF851" s="177">
        <v>0</v>
      </c>
      <c r="AG851" s="177">
        <v>0</v>
      </c>
      <c r="AH851" s="177">
        <v>0</v>
      </c>
      <c r="AI851" s="177">
        <v>0</v>
      </c>
      <c r="AJ851" s="177">
        <f t="shared" si="1825"/>
        <v>79365.2</v>
      </c>
      <c r="AK851" s="177">
        <f t="shared" si="1826"/>
        <v>39682.6</v>
      </c>
      <c r="AL851" s="177">
        <v>0</v>
      </c>
      <c r="AN851" s="148" t="e">
        <f>I851/#REF!</f>
        <v>#REF!</v>
      </c>
      <c r="AO851" s="148" t="e">
        <f t="shared" si="1788"/>
        <v>#DIV/0!</v>
      </c>
      <c r="AP851" s="148" t="e">
        <f t="shared" si="1789"/>
        <v>#DIV/0!</v>
      </c>
      <c r="AQ851" s="148" t="e">
        <f t="shared" si="1790"/>
        <v>#DIV/0!</v>
      </c>
      <c r="AR851" s="148" t="e">
        <f t="shared" si="1791"/>
        <v>#DIV/0!</v>
      </c>
      <c r="AS851" s="148" t="e">
        <f t="shared" si="1792"/>
        <v>#DIV/0!</v>
      </c>
      <c r="AT851" s="148" t="e">
        <f t="shared" si="1793"/>
        <v>#DIV/0!</v>
      </c>
      <c r="AU851" s="148">
        <f t="shared" si="1794"/>
        <v>3886.86</v>
      </c>
      <c r="AV851" s="148" t="e">
        <f t="shared" si="1795"/>
        <v>#DIV/0!</v>
      </c>
      <c r="AW851" s="148" t="e">
        <f t="shared" si="1796"/>
        <v>#DIV/0!</v>
      </c>
      <c r="AX851" s="148" t="e">
        <f t="shared" si="1797"/>
        <v>#DIV/0!</v>
      </c>
      <c r="AY851" s="148" t="e">
        <f>AI851/#REF!</f>
        <v>#REF!</v>
      </c>
      <c r="AZ851" s="148">
        <v>766.59</v>
      </c>
      <c r="BA851" s="148">
        <v>2173.62</v>
      </c>
      <c r="BB851" s="148">
        <v>891.36</v>
      </c>
      <c r="BC851" s="148">
        <v>860.72</v>
      </c>
      <c r="BD851" s="148">
        <v>1699.83</v>
      </c>
      <c r="BE851" s="148">
        <v>1134.04</v>
      </c>
      <c r="BF851" s="148">
        <v>2338035</v>
      </c>
      <c r="BG851" s="148">
        <f t="shared" si="1821"/>
        <v>4837.9799999999996</v>
      </c>
      <c r="BH851" s="148">
        <v>9186</v>
      </c>
      <c r="BI851" s="148">
        <v>3559.09</v>
      </c>
      <c r="BJ851" s="148">
        <v>6295.55</v>
      </c>
      <c r="BK851" s="148">
        <f t="shared" si="159"/>
        <v>934101.09</v>
      </c>
      <c r="BL851" s="149" t="e">
        <f t="shared" si="1798"/>
        <v>#REF!</v>
      </c>
      <c r="BM851" s="149" t="e">
        <f t="shared" si="1799"/>
        <v>#DIV/0!</v>
      </c>
      <c r="BN851" s="149" t="e">
        <f t="shared" si="1800"/>
        <v>#DIV/0!</v>
      </c>
      <c r="BO851" s="149" t="e">
        <f t="shared" si="1801"/>
        <v>#DIV/0!</v>
      </c>
      <c r="BP851" s="149" t="e">
        <f t="shared" si="1802"/>
        <v>#DIV/0!</v>
      </c>
      <c r="BQ851" s="149" t="e">
        <f t="shared" si="1803"/>
        <v>#DIV/0!</v>
      </c>
      <c r="BR851" s="149" t="e">
        <f t="shared" si="1804"/>
        <v>#DIV/0!</v>
      </c>
      <c r="BS851" s="149" t="str">
        <f t="shared" si="1805"/>
        <v xml:space="preserve"> </v>
      </c>
      <c r="BT851" s="149" t="e">
        <f t="shared" si="1806"/>
        <v>#DIV/0!</v>
      </c>
      <c r="BU851" s="149" t="e">
        <f t="shared" si="1807"/>
        <v>#DIV/0!</v>
      </c>
      <c r="BV851" s="149" t="e">
        <f t="shared" si="1808"/>
        <v>#DIV/0!</v>
      </c>
      <c r="BW851" s="149" t="e">
        <f t="shared" si="1809"/>
        <v>#REF!</v>
      </c>
      <c r="BY851" s="150">
        <f t="shared" si="1810"/>
        <v>2.9999998488002375</v>
      </c>
      <c r="BZ851" s="151">
        <f t="shared" si="1811"/>
        <v>1.4999999244001188</v>
      </c>
      <c r="CA851" s="152">
        <f t="shared" si="1812"/>
        <v>4070.0104615384612</v>
      </c>
      <c r="CB851" s="148">
        <f t="shared" si="1699"/>
        <v>5055.6899999999996</v>
      </c>
      <c r="CC851" s="153" t="str">
        <f t="shared" si="1813"/>
        <v xml:space="preserve"> </v>
      </c>
      <c r="CD851" s="156">
        <f>CA851-CB851</f>
        <v>-985.67953846153841</v>
      </c>
    </row>
    <row r="852" spans="1:82" s="147" customFormat="1" ht="12" customHeight="1">
      <c r="A852" s="360">
        <v>206</v>
      </c>
      <c r="B852" s="178" t="s">
        <v>229</v>
      </c>
      <c r="C852" s="356">
        <v>1676.6</v>
      </c>
      <c r="D852" s="370"/>
      <c r="E852" s="356"/>
      <c r="F852" s="356"/>
      <c r="G852" s="362">
        <f t="shared" si="1822"/>
        <v>1780965.8</v>
      </c>
      <c r="H852" s="356">
        <f t="shared" ref="H852:H853" si="1827">I852+K852+M852+O852+Q852+S852</f>
        <v>0</v>
      </c>
      <c r="I852" s="365">
        <v>0</v>
      </c>
      <c r="J852" s="365">
        <v>0</v>
      </c>
      <c r="K852" s="365">
        <v>0</v>
      </c>
      <c r="L852" s="365">
        <v>0</v>
      </c>
      <c r="M852" s="365">
        <v>0</v>
      </c>
      <c r="N852" s="356">
        <v>0</v>
      </c>
      <c r="O852" s="356">
        <v>0</v>
      </c>
      <c r="P852" s="356">
        <v>0</v>
      </c>
      <c r="Q852" s="356">
        <v>0</v>
      </c>
      <c r="R852" s="356">
        <v>0</v>
      </c>
      <c r="S852" s="356">
        <v>0</v>
      </c>
      <c r="T852" s="366">
        <v>0</v>
      </c>
      <c r="U852" s="356">
        <v>0</v>
      </c>
      <c r="V852" s="371" t="s">
        <v>112</v>
      </c>
      <c r="W852" s="177">
        <v>441</v>
      </c>
      <c r="X852" s="356">
        <f t="shared" ref="X852:X853" si="1828">ROUND(IF(V852="СК",3856.74,3886.86)*W852,2)</f>
        <v>1700822.34</v>
      </c>
      <c r="Y852" s="177">
        <v>0</v>
      </c>
      <c r="Z852" s="177">
        <v>0</v>
      </c>
      <c r="AA852" s="177">
        <v>0</v>
      </c>
      <c r="AB852" s="177">
        <v>0</v>
      </c>
      <c r="AC852" s="177">
        <v>0</v>
      </c>
      <c r="AD852" s="177">
        <v>0</v>
      </c>
      <c r="AE852" s="177">
        <v>0</v>
      </c>
      <c r="AF852" s="177">
        <v>0</v>
      </c>
      <c r="AG852" s="177">
        <v>0</v>
      </c>
      <c r="AH852" s="177">
        <v>0</v>
      </c>
      <c r="AI852" s="177">
        <v>0</v>
      </c>
      <c r="AJ852" s="177">
        <f t="shared" ref="AJ852:AJ853" si="1829">ROUND(X852/95.5*3,2)</f>
        <v>53428.97</v>
      </c>
      <c r="AK852" s="177">
        <f t="shared" ref="AK852:AK853" si="1830">ROUND(X852/95.5*1.5,2)</f>
        <v>26714.49</v>
      </c>
      <c r="AL852" s="177">
        <v>0</v>
      </c>
      <c r="AN852" s="148" t="e">
        <f>I852/#REF!</f>
        <v>#REF!</v>
      </c>
      <c r="AO852" s="148" t="e">
        <f t="shared" si="1788"/>
        <v>#DIV/0!</v>
      </c>
      <c r="AP852" s="148" t="e">
        <f t="shared" si="1789"/>
        <v>#DIV/0!</v>
      </c>
      <c r="AQ852" s="148" t="e">
        <f t="shared" si="1790"/>
        <v>#DIV/0!</v>
      </c>
      <c r="AR852" s="148" t="e">
        <f t="shared" si="1791"/>
        <v>#DIV/0!</v>
      </c>
      <c r="AS852" s="148" t="e">
        <f t="shared" si="1792"/>
        <v>#DIV/0!</v>
      </c>
      <c r="AT852" s="148" t="e">
        <f t="shared" si="1793"/>
        <v>#DIV/0!</v>
      </c>
      <c r="AU852" s="148">
        <f t="shared" si="1794"/>
        <v>3856.7400000000002</v>
      </c>
      <c r="AV852" s="148" t="e">
        <f t="shared" si="1795"/>
        <v>#DIV/0!</v>
      </c>
      <c r="AW852" s="148" t="e">
        <f t="shared" si="1796"/>
        <v>#DIV/0!</v>
      </c>
      <c r="AX852" s="148" t="e">
        <f t="shared" si="1797"/>
        <v>#DIV/0!</v>
      </c>
      <c r="AY852" s="148" t="e">
        <f>AI852/#REF!</f>
        <v>#REF!</v>
      </c>
      <c r="AZ852" s="148">
        <v>766.59</v>
      </c>
      <c r="BA852" s="148">
        <v>2173.62</v>
      </c>
      <c r="BB852" s="148">
        <v>891.36</v>
      </c>
      <c r="BC852" s="148">
        <v>860.72</v>
      </c>
      <c r="BD852" s="148">
        <v>1699.83</v>
      </c>
      <c r="BE852" s="148">
        <v>1134.04</v>
      </c>
      <c r="BF852" s="148">
        <v>2338035</v>
      </c>
      <c r="BG852" s="148">
        <f t="shared" si="1821"/>
        <v>4644</v>
      </c>
      <c r="BH852" s="148">
        <v>9186</v>
      </c>
      <c r="BI852" s="148">
        <v>3559.09</v>
      </c>
      <c r="BJ852" s="148">
        <v>6295.55</v>
      </c>
      <c r="BK852" s="148">
        <f t="shared" si="159"/>
        <v>934101.09</v>
      </c>
      <c r="BL852" s="149" t="e">
        <f t="shared" si="1798"/>
        <v>#REF!</v>
      </c>
      <c r="BM852" s="149" t="e">
        <f t="shared" si="1799"/>
        <v>#DIV/0!</v>
      </c>
      <c r="BN852" s="149" t="e">
        <f t="shared" si="1800"/>
        <v>#DIV/0!</v>
      </c>
      <c r="BO852" s="149" t="e">
        <f t="shared" si="1801"/>
        <v>#DIV/0!</v>
      </c>
      <c r="BP852" s="149" t="e">
        <f t="shared" si="1802"/>
        <v>#DIV/0!</v>
      </c>
      <c r="BQ852" s="149" t="e">
        <f t="shared" si="1803"/>
        <v>#DIV/0!</v>
      </c>
      <c r="BR852" s="149" t="e">
        <f t="shared" si="1804"/>
        <v>#DIV/0!</v>
      </c>
      <c r="BS852" s="149" t="str">
        <f t="shared" si="1805"/>
        <v xml:space="preserve"> </v>
      </c>
      <c r="BT852" s="149" t="e">
        <f t="shared" si="1806"/>
        <v>#DIV/0!</v>
      </c>
      <c r="BU852" s="149" t="e">
        <f t="shared" si="1807"/>
        <v>#DIV/0!</v>
      </c>
      <c r="BV852" s="149" t="e">
        <f t="shared" si="1808"/>
        <v>#DIV/0!</v>
      </c>
      <c r="BW852" s="149" t="e">
        <f t="shared" si="1809"/>
        <v>#REF!</v>
      </c>
      <c r="BY852" s="150">
        <f t="shared" si="1810"/>
        <v>2.9999997754027619</v>
      </c>
      <c r="BZ852" s="151">
        <f t="shared" si="1811"/>
        <v>1.5000001684479287</v>
      </c>
      <c r="CA852" s="152">
        <f t="shared" si="1812"/>
        <v>4038.471201814059</v>
      </c>
      <c r="CB852" s="148">
        <f t="shared" si="1699"/>
        <v>4852.9799999999996</v>
      </c>
      <c r="CC852" s="153" t="str">
        <f t="shared" si="1813"/>
        <v xml:space="preserve"> </v>
      </c>
    </row>
    <row r="853" spans="1:82" s="147" customFormat="1" ht="12" customHeight="1">
      <c r="A853" s="360">
        <v>207</v>
      </c>
      <c r="B853" s="178" t="s">
        <v>722</v>
      </c>
      <c r="C853" s="356">
        <v>1295.5999999999999</v>
      </c>
      <c r="D853" s="370"/>
      <c r="E853" s="356"/>
      <c r="F853" s="356"/>
      <c r="G853" s="362">
        <f t="shared" si="1822"/>
        <v>1724427.21</v>
      </c>
      <c r="H853" s="356">
        <f t="shared" si="1827"/>
        <v>0</v>
      </c>
      <c r="I853" s="365">
        <v>0</v>
      </c>
      <c r="J853" s="365">
        <v>0</v>
      </c>
      <c r="K853" s="365">
        <v>0</v>
      </c>
      <c r="L853" s="365">
        <v>0</v>
      </c>
      <c r="M853" s="365">
        <v>0</v>
      </c>
      <c r="N853" s="356">
        <v>0</v>
      </c>
      <c r="O853" s="356">
        <v>0</v>
      </c>
      <c r="P853" s="356">
        <v>0</v>
      </c>
      <c r="Q853" s="356">
        <v>0</v>
      </c>
      <c r="R853" s="356">
        <v>0</v>
      </c>
      <c r="S853" s="356">
        <v>0</v>
      </c>
      <c r="T853" s="366">
        <v>0</v>
      </c>
      <c r="U853" s="356">
        <v>0</v>
      </c>
      <c r="V853" s="371" t="s">
        <v>112</v>
      </c>
      <c r="W853" s="177">
        <v>427</v>
      </c>
      <c r="X853" s="356">
        <f t="shared" si="1828"/>
        <v>1646827.98</v>
      </c>
      <c r="Y853" s="177">
        <v>0</v>
      </c>
      <c r="Z853" s="177">
        <v>0</v>
      </c>
      <c r="AA853" s="177">
        <v>0</v>
      </c>
      <c r="AB853" s="177">
        <v>0</v>
      </c>
      <c r="AC853" s="177">
        <v>0</v>
      </c>
      <c r="AD853" s="177">
        <v>0</v>
      </c>
      <c r="AE853" s="177">
        <v>0</v>
      </c>
      <c r="AF853" s="177">
        <v>0</v>
      </c>
      <c r="AG853" s="177">
        <v>0</v>
      </c>
      <c r="AH853" s="177">
        <v>0</v>
      </c>
      <c r="AI853" s="177">
        <v>0</v>
      </c>
      <c r="AJ853" s="177">
        <f t="shared" si="1829"/>
        <v>51732.82</v>
      </c>
      <c r="AK853" s="177">
        <f t="shared" si="1830"/>
        <v>25866.41</v>
      </c>
      <c r="AL853" s="177">
        <v>0</v>
      </c>
      <c r="AN853" s="148" t="e">
        <f>I853/#REF!</f>
        <v>#REF!</v>
      </c>
      <c r="AO853" s="148" t="e">
        <f t="shared" si="1788"/>
        <v>#DIV/0!</v>
      </c>
      <c r="AP853" s="148" t="e">
        <f t="shared" si="1789"/>
        <v>#DIV/0!</v>
      </c>
      <c r="AQ853" s="148" t="e">
        <f t="shared" si="1790"/>
        <v>#DIV/0!</v>
      </c>
      <c r="AR853" s="148" t="e">
        <f t="shared" si="1791"/>
        <v>#DIV/0!</v>
      </c>
      <c r="AS853" s="148" t="e">
        <f t="shared" si="1792"/>
        <v>#DIV/0!</v>
      </c>
      <c r="AT853" s="148" t="e">
        <f t="shared" si="1793"/>
        <v>#DIV/0!</v>
      </c>
      <c r="AU853" s="148">
        <f t="shared" si="1794"/>
        <v>3856.74</v>
      </c>
      <c r="AV853" s="148" t="e">
        <f t="shared" si="1795"/>
        <v>#DIV/0!</v>
      </c>
      <c r="AW853" s="148" t="e">
        <f t="shared" si="1796"/>
        <v>#DIV/0!</v>
      </c>
      <c r="AX853" s="148" t="e">
        <f t="shared" si="1797"/>
        <v>#DIV/0!</v>
      </c>
      <c r="AY853" s="148" t="e">
        <f>AI853/#REF!</f>
        <v>#REF!</v>
      </c>
      <c r="AZ853" s="148">
        <v>766.59</v>
      </c>
      <c r="BA853" s="148">
        <v>2173.62</v>
      </c>
      <c r="BB853" s="148">
        <v>891.36</v>
      </c>
      <c r="BC853" s="148">
        <v>860.72</v>
      </c>
      <c r="BD853" s="148">
        <v>1699.83</v>
      </c>
      <c r="BE853" s="148">
        <v>1134.04</v>
      </c>
      <c r="BF853" s="148">
        <v>2338035</v>
      </c>
      <c r="BG853" s="148">
        <f t="shared" si="1821"/>
        <v>4644</v>
      </c>
      <c r="BH853" s="148">
        <v>9186</v>
      </c>
      <c r="BI853" s="148">
        <v>3559.09</v>
      </c>
      <c r="BJ853" s="148">
        <v>6295.55</v>
      </c>
      <c r="BK853" s="148">
        <f t="shared" si="159"/>
        <v>934101.09</v>
      </c>
      <c r="BL853" s="149" t="e">
        <f t="shared" si="1798"/>
        <v>#REF!</v>
      </c>
      <c r="BM853" s="149" t="e">
        <f t="shared" si="1799"/>
        <v>#DIV/0!</v>
      </c>
      <c r="BN853" s="149" t="e">
        <f t="shared" si="1800"/>
        <v>#DIV/0!</v>
      </c>
      <c r="BO853" s="149" t="e">
        <f t="shared" si="1801"/>
        <v>#DIV/0!</v>
      </c>
      <c r="BP853" s="149" t="e">
        <f t="shared" si="1802"/>
        <v>#DIV/0!</v>
      </c>
      <c r="BQ853" s="149" t="e">
        <f t="shared" si="1803"/>
        <v>#DIV/0!</v>
      </c>
      <c r="BR853" s="149" t="e">
        <f t="shared" si="1804"/>
        <v>#DIV/0!</v>
      </c>
      <c r="BS853" s="149" t="str">
        <f t="shared" si="1805"/>
        <v xml:space="preserve"> </v>
      </c>
      <c r="BT853" s="149" t="e">
        <f t="shared" si="1806"/>
        <v>#DIV/0!</v>
      </c>
      <c r="BU853" s="149" t="e">
        <f t="shared" si="1807"/>
        <v>#DIV/0!</v>
      </c>
      <c r="BV853" s="149" t="e">
        <f t="shared" si="1808"/>
        <v>#DIV/0!</v>
      </c>
      <c r="BW853" s="149" t="e">
        <f t="shared" si="1809"/>
        <v>#REF!</v>
      </c>
      <c r="BY853" s="150">
        <f t="shared" si="1810"/>
        <v>3.0000002145640003</v>
      </c>
      <c r="BZ853" s="151">
        <f t="shared" si="1811"/>
        <v>1.5000001072820002</v>
      </c>
      <c r="CA853" s="152">
        <f t="shared" si="1812"/>
        <v>4038.4712177985948</v>
      </c>
      <c r="CB853" s="148">
        <f t="shared" si="1699"/>
        <v>4852.9799999999996</v>
      </c>
      <c r="CC853" s="153" t="str">
        <f t="shared" si="1813"/>
        <v xml:space="preserve"> </v>
      </c>
      <c r="CD853" s="156">
        <f>CA853-CB853</f>
        <v>-814.50878220140476</v>
      </c>
    </row>
    <row r="854" spans="1:82" s="147" customFormat="1" ht="12" customHeight="1">
      <c r="A854" s="360">
        <v>208</v>
      </c>
      <c r="B854" s="178" t="s">
        <v>723</v>
      </c>
      <c r="C854" s="356">
        <v>1545</v>
      </c>
      <c r="D854" s="370"/>
      <c r="E854" s="356"/>
      <c r="F854" s="356"/>
      <c r="G854" s="362">
        <f t="shared" si="1822"/>
        <v>2826929.85</v>
      </c>
      <c r="H854" s="356">
        <f t="shared" ref="H854:H860" si="1831">I854+K854+M854+O854+Q854+S854</f>
        <v>0</v>
      </c>
      <c r="I854" s="365">
        <v>0</v>
      </c>
      <c r="J854" s="365">
        <v>0</v>
      </c>
      <c r="K854" s="365">
        <v>0</v>
      </c>
      <c r="L854" s="365">
        <v>0</v>
      </c>
      <c r="M854" s="365">
        <v>0</v>
      </c>
      <c r="N854" s="356">
        <v>0</v>
      </c>
      <c r="O854" s="356">
        <v>0</v>
      </c>
      <c r="P854" s="356">
        <v>0</v>
      </c>
      <c r="Q854" s="356">
        <v>0</v>
      </c>
      <c r="R854" s="356">
        <v>0</v>
      </c>
      <c r="S854" s="356">
        <v>0</v>
      </c>
      <c r="T854" s="366">
        <v>0</v>
      </c>
      <c r="U854" s="356">
        <v>0</v>
      </c>
      <c r="V854" s="371" t="s">
        <v>112</v>
      </c>
      <c r="W854" s="177">
        <v>700</v>
      </c>
      <c r="X854" s="356">
        <f t="shared" ref="X854:X860" si="1832">ROUND(IF(V854="СК",3856.74,3886.86)*W854,2)</f>
        <v>2699718</v>
      </c>
      <c r="Y854" s="177">
        <v>0</v>
      </c>
      <c r="Z854" s="177">
        <v>0</v>
      </c>
      <c r="AA854" s="177">
        <v>0</v>
      </c>
      <c r="AB854" s="177">
        <v>0</v>
      </c>
      <c r="AC854" s="177">
        <v>0</v>
      </c>
      <c r="AD854" s="177">
        <v>0</v>
      </c>
      <c r="AE854" s="177">
        <v>0</v>
      </c>
      <c r="AF854" s="177">
        <v>0</v>
      </c>
      <c r="AG854" s="177">
        <v>0</v>
      </c>
      <c r="AH854" s="177">
        <v>0</v>
      </c>
      <c r="AI854" s="177">
        <v>0</v>
      </c>
      <c r="AJ854" s="177">
        <f t="shared" ref="AJ854:AJ860" si="1833">ROUND(X854/95.5*3,2)</f>
        <v>84807.9</v>
      </c>
      <c r="AK854" s="177">
        <f t="shared" ref="AK854:AK860" si="1834">ROUND(X854/95.5*1.5,2)</f>
        <v>42403.95</v>
      </c>
      <c r="AL854" s="177">
        <v>0</v>
      </c>
      <c r="AN854" s="148" t="e">
        <f>I854/#REF!</f>
        <v>#REF!</v>
      </c>
      <c r="AO854" s="148" t="e">
        <f t="shared" si="1788"/>
        <v>#DIV/0!</v>
      </c>
      <c r="AP854" s="148" t="e">
        <f t="shared" si="1789"/>
        <v>#DIV/0!</v>
      </c>
      <c r="AQ854" s="148" t="e">
        <f t="shared" si="1790"/>
        <v>#DIV/0!</v>
      </c>
      <c r="AR854" s="148" t="e">
        <f t="shared" si="1791"/>
        <v>#DIV/0!</v>
      </c>
      <c r="AS854" s="148" t="e">
        <f t="shared" si="1792"/>
        <v>#DIV/0!</v>
      </c>
      <c r="AT854" s="148" t="e">
        <f t="shared" si="1793"/>
        <v>#DIV/0!</v>
      </c>
      <c r="AU854" s="148">
        <f t="shared" si="1794"/>
        <v>3856.74</v>
      </c>
      <c r="AV854" s="148" t="e">
        <f t="shared" si="1795"/>
        <v>#DIV/0!</v>
      </c>
      <c r="AW854" s="148" t="e">
        <f t="shared" si="1796"/>
        <v>#DIV/0!</v>
      </c>
      <c r="AX854" s="148" t="e">
        <f t="shared" si="1797"/>
        <v>#DIV/0!</v>
      </c>
      <c r="AY854" s="148" t="e">
        <f>AI854/#REF!</f>
        <v>#REF!</v>
      </c>
      <c r="AZ854" s="148">
        <v>766.59</v>
      </c>
      <c r="BA854" s="148">
        <v>2173.62</v>
      </c>
      <c r="BB854" s="148">
        <v>891.36</v>
      </c>
      <c r="BC854" s="148">
        <v>860.72</v>
      </c>
      <c r="BD854" s="148">
        <v>1699.83</v>
      </c>
      <c r="BE854" s="148">
        <v>1134.04</v>
      </c>
      <c r="BF854" s="148">
        <v>2338035</v>
      </c>
      <c r="BG854" s="148">
        <f t="shared" si="1821"/>
        <v>4644</v>
      </c>
      <c r="BH854" s="148">
        <v>9186</v>
      </c>
      <c r="BI854" s="148">
        <v>3559.09</v>
      </c>
      <c r="BJ854" s="148">
        <v>6295.55</v>
      </c>
      <c r="BK854" s="148">
        <f t="shared" si="159"/>
        <v>934101.09</v>
      </c>
      <c r="BL854" s="149" t="e">
        <f t="shared" si="1798"/>
        <v>#REF!</v>
      </c>
      <c r="BM854" s="149" t="e">
        <f t="shared" si="1799"/>
        <v>#DIV/0!</v>
      </c>
      <c r="BN854" s="149" t="e">
        <f t="shared" si="1800"/>
        <v>#DIV/0!</v>
      </c>
      <c r="BO854" s="149" t="e">
        <f t="shared" si="1801"/>
        <v>#DIV/0!</v>
      </c>
      <c r="BP854" s="149" t="e">
        <f t="shared" si="1802"/>
        <v>#DIV/0!</v>
      </c>
      <c r="BQ854" s="149" t="e">
        <f t="shared" si="1803"/>
        <v>#DIV/0!</v>
      </c>
      <c r="BR854" s="149" t="e">
        <f t="shared" si="1804"/>
        <v>#DIV/0!</v>
      </c>
      <c r="BS854" s="149" t="str">
        <f t="shared" si="1805"/>
        <v xml:space="preserve"> </v>
      </c>
      <c r="BT854" s="149" t="e">
        <f t="shared" si="1806"/>
        <v>#DIV/0!</v>
      </c>
      <c r="BU854" s="149" t="e">
        <f t="shared" si="1807"/>
        <v>#DIV/0!</v>
      </c>
      <c r="BV854" s="149" t="e">
        <f t="shared" si="1808"/>
        <v>#DIV/0!</v>
      </c>
      <c r="BW854" s="149" t="e">
        <f t="shared" si="1809"/>
        <v>#REF!</v>
      </c>
      <c r="BY854" s="150">
        <f t="shared" si="1810"/>
        <v>3.0000001591832919</v>
      </c>
      <c r="BZ854" s="151">
        <f t="shared" si="1811"/>
        <v>1.5000000795916459</v>
      </c>
      <c r="CA854" s="152">
        <f t="shared" si="1812"/>
        <v>4038.4712142857143</v>
      </c>
      <c r="CB854" s="148">
        <f t="shared" si="1699"/>
        <v>4852.9799999999996</v>
      </c>
      <c r="CC854" s="153" t="str">
        <f t="shared" si="1813"/>
        <v xml:space="preserve"> </v>
      </c>
    </row>
    <row r="855" spans="1:82" s="147" customFormat="1" ht="12" customHeight="1">
      <c r="A855" s="360">
        <v>209</v>
      </c>
      <c r="B855" s="178" t="s">
        <v>724</v>
      </c>
      <c r="C855" s="356">
        <v>1546.6</v>
      </c>
      <c r="D855" s="370"/>
      <c r="E855" s="356"/>
      <c r="F855" s="356"/>
      <c r="G855" s="362">
        <f t="shared" si="1822"/>
        <v>2826929.85</v>
      </c>
      <c r="H855" s="356">
        <f t="shared" si="1831"/>
        <v>0</v>
      </c>
      <c r="I855" s="365">
        <v>0</v>
      </c>
      <c r="J855" s="365">
        <v>0</v>
      </c>
      <c r="K855" s="365">
        <v>0</v>
      </c>
      <c r="L855" s="365">
        <v>0</v>
      </c>
      <c r="M855" s="365">
        <v>0</v>
      </c>
      <c r="N855" s="356">
        <v>0</v>
      </c>
      <c r="O855" s="356">
        <v>0</v>
      </c>
      <c r="P855" s="356">
        <v>0</v>
      </c>
      <c r="Q855" s="356">
        <v>0</v>
      </c>
      <c r="R855" s="356">
        <v>0</v>
      </c>
      <c r="S855" s="356">
        <v>0</v>
      </c>
      <c r="T855" s="366">
        <v>0</v>
      </c>
      <c r="U855" s="356">
        <v>0</v>
      </c>
      <c r="V855" s="371" t="s">
        <v>112</v>
      </c>
      <c r="W855" s="177">
        <v>700</v>
      </c>
      <c r="X855" s="356">
        <f t="shared" si="1832"/>
        <v>2699718</v>
      </c>
      <c r="Y855" s="177">
        <v>0</v>
      </c>
      <c r="Z855" s="177">
        <v>0</v>
      </c>
      <c r="AA855" s="177">
        <v>0</v>
      </c>
      <c r="AB855" s="177">
        <v>0</v>
      </c>
      <c r="AC855" s="177">
        <v>0</v>
      </c>
      <c r="AD855" s="177">
        <v>0</v>
      </c>
      <c r="AE855" s="177">
        <v>0</v>
      </c>
      <c r="AF855" s="177">
        <v>0</v>
      </c>
      <c r="AG855" s="177">
        <v>0</v>
      </c>
      <c r="AH855" s="177">
        <v>0</v>
      </c>
      <c r="AI855" s="177">
        <v>0</v>
      </c>
      <c r="AJ855" s="177">
        <f t="shared" si="1833"/>
        <v>84807.9</v>
      </c>
      <c r="AK855" s="177">
        <f t="shared" si="1834"/>
        <v>42403.95</v>
      </c>
      <c r="AL855" s="177">
        <v>0</v>
      </c>
      <c r="AN855" s="148" t="e">
        <f>I855/#REF!</f>
        <v>#REF!</v>
      </c>
      <c r="AO855" s="148" t="e">
        <f t="shared" si="1788"/>
        <v>#DIV/0!</v>
      </c>
      <c r="AP855" s="148" t="e">
        <f t="shared" si="1789"/>
        <v>#DIV/0!</v>
      </c>
      <c r="AQ855" s="148" t="e">
        <f t="shared" si="1790"/>
        <v>#DIV/0!</v>
      </c>
      <c r="AR855" s="148" t="e">
        <f t="shared" si="1791"/>
        <v>#DIV/0!</v>
      </c>
      <c r="AS855" s="148" t="e">
        <f t="shared" si="1792"/>
        <v>#DIV/0!</v>
      </c>
      <c r="AT855" s="148" t="e">
        <f t="shared" si="1793"/>
        <v>#DIV/0!</v>
      </c>
      <c r="AU855" s="148">
        <f t="shared" si="1794"/>
        <v>3856.74</v>
      </c>
      <c r="AV855" s="148" t="e">
        <f t="shared" si="1795"/>
        <v>#DIV/0!</v>
      </c>
      <c r="AW855" s="148" t="e">
        <f t="shared" si="1796"/>
        <v>#DIV/0!</v>
      </c>
      <c r="AX855" s="148" t="e">
        <f t="shared" si="1797"/>
        <v>#DIV/0!</v>
      </c>
      <c r="AY855" s="148" t="e">
        <f>AI855/#REF!</f>
        <v>#REF!</v>
      </c>
      <c r="AZ855" s="148">
        <v>766.59</v>
      </c>
      <c r="BA855" s="148">
        <v>2173.62</v>
      </c>
      <c r="BB855" s="148">
        <v>891.36</v>
      </c>
      <c r="BC855" s="148">
        <v>860.72</v>
      </c>
      <c r="BD855" s="148">
        <v>1699.83</v>
      </c>
      <c r="BE855" s="148">
        <v>1134.04</v>
      </c>
      <c r="BF855" s="148">
        <v>2338035</v>
      </c>
      <c r="BG855" s="148">
        <f t="shared" si="1821"/>
        <v>4644</v>
      </c>
      <c r="BH855" s="148">
        <v>9186</v>
      </c>
      <c r="BI855" s="148">
        <v>3559.09</v>
      </c>
      <c r="BJ855" s="148">
        <v>6295.55</v>
      </c>
      <c r="BK855" s="148">
        <f t="shared" si="159"/>
        <v>934101.09</v>
      </c>
      <c r="BL855" s="149" t="e">
        <f t="shared" si="1798"/>
        <v>#REF!</v>
      </c>
      <c r="BM855" s="149" t="e">
        <f t="shared" si="1799"/>
        <v>#DIV/0!</v>
      </c>
      <c r="BN855" s="149" t="e">
        <f t="shared" si="1800"/>
        <v>#DIV/0!</v>
      </c>
      <c r="BO855" s="149" t="e">
        <f t="shared" si="1801"/>
        <v>#DIV/0!</v>
      </c>
      <c r="BP855" s="149" t="e">
        <f t="shared" si="1802"/>
        <v>#DIV/0!</v>
      </c>
      <c r="BQ855" s="149" t="e">
        <f t="shared" si="1803"/>
        <v>#DIV/0!</v>
      </c>
      <c r="BR855" s="149" t="e">
        <f t="shared" si="1804"/>
        <v>#DIV/0!</v>
      </c>
      <c r="BS855" s="149" t="str">
        <f t="shared" si="1805"/>
        <v xml:space="preserve"> </v>
      </c>
      <c r="BT855" s="149" t="e">
        <f t="shared" si="1806"/>
        <v>#DIV/0!</v>
      </c>
      <c r="BU855" s="149" t="e">
        <f t="shared" si="1807"/>
        <v>#DIV/0!</v>
      </c>
      <c r="BV855" s="149" t="e">
        <f t="shared" si="1808"/>
        <v>#DIV/0!</v>
      </c>
      <c r="BW855" s="149" t="e">
        <f t="shared" si="1809"/>
        <v>#REF!</v>
      </c>
      <c r="BY855" s="150">
        <f t="shared" si="1810"/>
        <v>3.0000001591832919</v>
      </c>
      <c r="BZ855" s="151">
        <f t="shared" si="1811"/>
        <v>1.5000000795916459</v>
      </c>
      <c r="CA855" s="152">
        <f t="shared" si="1812"/>
        <v>4038.4712142857143</v>
      </c>
      <c r="CB855" s="148">
        <f t="shared" si="1699"/>
        <v>4852.9799999999996</v>
      </c>
      <c r="CC855" s="153" t="str">
        <f t="shared" si="1813"/>
        <v xml:space="preserve"> </v>
      </c>
    </row>
    <row r="856" spans="1:82" s="147" customFormat="1" ht="12" customHeight="1">
      <c r="A856" s="360">
        <v>210</v>
      </c>
      <c r="B856" s="178" t="s">
        <v>293</v>
      </c>
      <c r="C856" s="356">
        <v>208.8</v>
      </c>
      <c r="D856" s="370"/>
      <c r="E856" s="356"/>
      <c r="F856" s="356"/>
      <c r="G856" s="362">
        <f t="shared" si="1822"/>
        <v>3170199.9</v>
      </c>
      <c r="H856" s="356">
        <f t="shared" si="1831"/>
        <v>0</v>
      </c>
      <c r="I856" s="365">
        <v>0</v>
      </c>
      <c r="J856" s="365">
        <v>0</v>
      </c>
      <c r="K856" s="365">
        <v>0</v>
      </c>
      <c r="L856" s="365">
        <v>0</v>
      </c>
      <c r="M856" s="365">
        <v>0</v>
      </c>
      <c r="N856" s="356">
        <v>0</v>
      </c>
      <c r="O856" s="356">
        <v>0</v>
      </c>
      <c r="P856" s="356">
        <v>0</v>
      </c>
      <c r="Q856" s="356">
        <v>0</v>
      </c>
      <c r="R856" s="356">
        <v>0</v>
      </c>
      <c r="S856" s="356">
        <v>0</v>
      </c>
      <c r="T856" s="366">
        <v>0</v>
      </c>
      <c r="U856" s="356">
        <v>0</v>
      </c>
      <c r="V856" s="371" t="s">
        <v>112</v>
      </c>
      <c r="W856" s="177">
        <v>785</v>
      </c>
      <c r="X856" s="356">
        <f t="shared" si="1832"/>
        <v>3027540.9</v>
      </c>
      <c r="Y856" s="177">
        <v>0</v>
      </c>
      <c r="Z856" s="177">
        <v>0</v>
      </c>
      <c r="AA856" s="177">
        <v>0</v>
      </c>
      <c r="AB856" s="177">
        <v>0</v>
      </c>
      <c r="AC856" s="177">
        <v>0</v>
      </c>
      <c r="AD856" s="177">
        <v>0</v>
      </c>
      <c r="AE856" s="177">
        <v>0</v>
      </c>
      <c r="AF856" s="177">
        <v>0</v>
      </c>
      <c r="AG856" s="177">
        <v>0</v>
      </c>
      <c r="AH856" s="177">
        <v>0</v>
      </c>
      <c r="AI856" s="177">
        <v>0</v>
      </c>
      <c r="AJ856" s="177">
        <f t="shared" si="1833"/>
        <v>95106</v>
      </c>
      <c r="AK856" s="177">
        <f t="shared" si="1834"/>
        <v>47553</v>
      </c>
      <c r="AL856" s="177">
        <v>0</v>
      </c>
      <c r="AN856" s="148" t="e">
        <f>I856/#REF!</f>
        <v>#REF!</v>
      </c>
      <c r="AO856" s="148" t="e">
        <f t="shared" si="1788"/>
        <v>#DIV/0!</v>
      </c>
      <c r="AP856" s="148" t="e">
        <f t="shared" si="1789"/>
        <v>#DIV/0!</v>
      </c>
      <c r="AQ856" s="148" t="e">
        <f t="shared" si="1790"/>
        <v>#DIV/0!</v>
      </c>
      <c r="AR856" s="148" t="e">
        <f t="shared" si="1791"/>
        <v>#DIV/0!</v>
      </c>
      <c r="AS856" s="148" t="e">
        <f t="shared" si="1792"/>
        <v>#DIV/0!</v>
      </c>
      <c r="AT856" s="148" t="e">
        <f t="shared" si="1793"/>
        <v>#DIV/0!</v>
      </c>
      <c r="AU856" s="148">
        <f t="shared" si="1794"/>
        <v>3856.74</v>
      </c>
      <c r="AV856" s="148" t="e">
        <f t="shared" si="1795"/>
        <v>#DIV/0!</v>
      </c>
      <c r="AW856" s="148" t="e">
        <f t="shared" si="1796"/>
        <v>#DIV/0!</v>
      </c>
      <c r="AX856" s="148" t="e">
        <f t="shared" si="1797"/>
        <v>#DIV/0!</v>
      </c>
      <c r="AY856" s="148" t="e">
        <f>AI856/#REF!</f>
        <v>#REF!</v>
      </c>
      <c r="AZ856" s="148">
        <v>766.59</v>
      </c>
      <c r="BA856" s="148">
        <v>2173.62</v>
      </c>
      <c r="BB856" s="148">
        <v>891.36</v>
      </c>
      <c r="BC856" s="148">
        <v>860.72</v>
      </c>
      <c r="BD856" s="148">
        <v>1699.83</v>
      </c>
      <c r="BE856" s="148">
        <v>1134.04</v>
      </c>
      <c r="BF856" s="148">
        <v>2338035</v>
      </c>
      <c r="BG856" s="148">
        <f t="shared" si="1821"/>
        <v>4644</v>
      </c>
      <c r="BH856" s="148">
        <v>9186</v>
      </c>
      <c r="BI856" s="148">
        <v>3559.09</v>
      </c>
      <c r="BJ856" s="148">
        <v>6295.55</v>
      </c>
      <c r="BK856" s="148">
        <f t="shared" si="159"/>
        <v>934101.09</v>
      </c>
      <c r="BL856" s="149" t="e">
        <f t="shared" si="1798"/>
        <v>#REF!</v>
      </c>
      <c r="BM856" s="149" t="e">
        <f t="shared" si="1799"/>
        <v>#DIV/0!</v>
      </c>
      <c r="BN856" s="149" t="e">
        <f t="shared" si="1800"/>
        <v>#DIV/0!</v>
      </c>
      <c r="BO856" s="149" t="e">
        <f t="shared" si="1801"/>
        <v>#DIV/0!</v>
      </c>
      <c r="BP856" s="149" t="e">
        <f t="shared" si="1802"/>
        <v>#DIV/0!</v>
      </c>
      <c r="BQ856" s="149" t="e">
        <f t="shared" si="1803"/>
        <v>#DIV/0!</v>
      </c>
      <c r="BR856" s="149" t="e">
        <f t="shared" si="1804"/>
        <v>#DIV/0!</v>
      </c>
      <c r="BS856" s="149" t="str">
        <f t="shared" si="1805"/>
        <v xml:space="preserve"> </v>
      </c>
      <c r="BT856" s="149" t="e">
        <f t="shared" si="1806"/>
        <v>#DIV/0!</v>
      </c>
      <c r="BU856" s="149" t="e">
        <f t="shared" si="1807"/>
        <v>#DIV/0!</v>
      </c>
      <c r="BV856" s="149" t="e">
        <f t="shared" si="1808"/>
        <v>#DIV/0!</v>
      </c>
      <c r="BW856" s="149" t="e">
        <f t="shared" si="1809"/>
        <v>#REF!</v>
      </c>
      <c r="BY856" s="150">
        <f t="shared" si="1810"/>
        <v>3.0000000946312566</v>
      </c>
      <c r="BZ856" s="151">
        <f t="shared" si="1811"/>
        <v>1.5000000473156283</v>
      </c>
      <c r="CA856" s="152">
        <f t="shared" si="1812"/>
        <v>4038.4712101910827</v>
      </c>
      <c r="CB856" s="148">
        <f t="shared" si="1699"/>
        <v>4852.9799999999996</v>
      </c>
      <c r="CC856" s="153" t="str">
        <f t="shared" si="1813"/>
        <v xml:space="preserve"> </v>
      </c>
    </row>
    <row r="857" spans="1:82" s="147" customFormat="1" ht="12" customHeight="1">
      <c r="A857" s="360">
        <v>211</v>
      </c>
      <c r="B857" s="178" t="s">
        <v>294</v>
      </c>
      <c r="C857" s="356">
        <v>2138.4</v>
      </c>
      <c r="D857" s="370"/>
      <c r="E857" s="356"/>
      <c r="F857" s="356"/>
      <c r="G857" s="362">
        <f t="shared" si="1822"/>
        <v>2826929.85</v>
      </c>
      <c r="H857" s="356">
        <f t="shared" si="1831"/>
        <v>0</v>
      </c>
      <c r="I857" s="365">
        <v>0</v>
      </c>
      <c r="J857" s="365">
        <v>0</v>
      </c>
      <c r="K857" s="365">
        <v>0</v>
      </c>
      <c r="L857" s="365">
        <v>0</v>
      </c>
      <c r="M857" s="365">
        <v>0</v>
      </c>
      <c r="N857" s="356">
        <v>0</v>
      </c>
      <c r="O857" s="356">
        <v>0</v>
      </c>
      <c r="P857" s="356">
        <v>0</v>
      </c>
      <c r="Q857" s="356">
        <v>0</v>
      </c>
      <c r="R857" s="356">
        <v>0</v>
      </c>
      <c r="S857" s="356">
        <v>0</v>
      </c>
      <c r="T857" s="366">
        <v>0</v>
      </c>
      <c r="U857" s="356">
        <v>0</v>
      </c>
      <c r="V857" s="371" t="s">
        <v>112</v>
      </c>
      <c r="W857" s="177">
        <v>700</v>
      </c>
      <c r="X857" s="356">
        <f t="shared" si="1832"/>
        <v>2699718</v>
      </c>
      <c r="Y857" s="177">
        <v>0</v>
      </c>
      <c r="Z857" s="177">
        <v>0</v>
      </c>
      <c r="AA857" s="177">
        <v>0</v>
      </c>
      <c r="AB857" s="177">
        <v>0</v>
      </c>
      <c r="AC857" s="177">
        <v>0</v>
      </c>
      <c r="AD857" s="177">
        <v>0</v>
      </c>
      <c r="AE857" s="177">
        <v>0</v>
      </c>
      <c r="AF857" s="177">
        <v>0</v>
      </c>
      <c r="AG857" s="177">
        <v>0</v>
      </c>
      <c r="AH857" s="177">
        <v>0</v>
      </c>
      <c r="AI857" s="177">
        <v>0</v>
      </c>
      <c r="AJ857" s="177">
        <f t="shared" si="1833"/>
        <v>84807.9</v>
      </c>
      <c r="AK857" s="177">
        <f t="shared" si="1834"/>
        <v>42403.95</v>
      </c>
      <c r="AL857" s="177">
        <v>0</v>
      </c>
      <c r="AN857" s="148" t="e">
        <f>I857/#REF!</f>
        <v>#REF!</v>
      </c>
      <c r="AO857" s="148" t="e">
        <f t="shared" si="1788"/>
        <v>#DIV/0!</v>
      </c>
      <c r="AP857" s="148" t="e">
        <f t="shared" si="1789"/>
        <v>#DIV/0!</v>
      </c>
      <c r="AQ857" s="148" t="e">
        <f t="shared" si="1790"/>
        <v>#DIV/0!</v>
      </c>
      <c r="AR857" s="148" t="e">
        <f t="shared" si="1791"/>
        <v>#DIV/0!</v>
      </c>
      <c r="AS857" s="148" t="e">
        <f t="shared" si="1792"/>
        <v>#DIV/0!</v>
      </c>
      <c r="AT857" s="148" t="e">
        <f t="shared" si="1793"/>
        <v>#DIV/0!</v>
      </c>
      <c r="AU857" s="148">
        <f t="shared" si="1794"/>
        <v>3856.74</v>
      </c>
      <c r="AV857" s="148" t="e">
        <f t="shared" si="1795"/>
        <v>#DIV/0!</v>
      </c>
      <c r="AW857" s="148" t="e">
        <f t="shared" si="1796"/>
        <v>#DIV/0!</v>
      </c>
      <c r="AX857" s="148" t="e">
        <f t="shared" si="1797"/>
        <v>#DIV/0!</v>
      </c>
      <c r="AY857" s="148" t="e">
        <f>AI857/#REF!</f>
        <v>#REF!</v>
      </c>
      <c r="AZ857" s="148">
        <v>766.59</v>
      </c>
      <c r="BA857" s="148">
        <v>2173.62</v>
      </c>
      <c r="BB857" s="148">
        <v>891.36</v>
      </c>
      <c r="BC857" s="148">
        <v>860.72</v>
      </c>
      <c r="BD857" s="148">
        <v>1699.83</v>
      </c>
      <c r="BE857" s="148">
        <v>1134.04</v>
      </c>
      <c r="BF857" s="148">
        <v>2338035</v>
      </c>
      <c r="BG857" s="148">
        <f t="shared" si="1821"/>
        <v>4644</v>
      </c>
      <c r="BH857" s="148">
        <v>9186</v>
      </c>
      <c r="BI857" s="148">
        <v>3559.09</v>
      </c>
      <c r="BJ857" s="148">
        <v>6295.55</v>
      </c>
      <c r="BK857" s="148">
        <f t="shared" si="159"/>
        <v>934101.09</v>
      </c>
      <c r="BL857" s="149" t="e">
        <f t="shared" si="1798"/>
        <v>#REF!</v>
      </c>
      <c r="BM857" s="149" t="e">
        <f t="shared" si="1799"/>
        <v>#DIV/0!</v>
      </c>
      <c r="BN857" s="149" t="e">
        <f t="shared" si="1800"/>
        <v>#DIV/0!</v>
      </c>
      <c r="BO857" s="149" t="e">
        <f t="shared" si="1801"/>
        <v>#DIV/0!</v>
      </c>
      <c r="BP857" s="149" t="e">
        <f t="shared" si="1802"/>
        <v>#DIV/0!</v>
      </c>
      <c r="BQ857" s="149" t="e">
        <f t="shared" si="1803"/>
        <v>#DIV/0!</v>
      </c>
      <c r="BR857" s="149" t="e">
        <f t="shared" si="1804"/>
        <v>#DIV/0!</v>
      </c>
      <c r="BS857" s="149" t="str">
        <f t="shared" si="1805"/>
        <v xml:space="preserve"> </v>
      </c>
      <c r="BT857" s="149" t="e">
        <f t="shared" si="1806"/>
        <v>#DIV/0!</v>
      </c>
      <c r="BU857" s="149" t="e">
        <f t="shared" si="1807"/>
        <v>#DIV/0!</v>
      </c>
      <c r="BV857" s="149" t="e">
        <f t="shared" si="1808"/>
        <v>#DIV/0!</v>
      </c>
      <c r="BW857" s="149" t="e">
        <f t="shared" si="1809"/>
        <v>#REF!</v>
      </c>
      <c r="BY857" s="150">
        <f t="shared" si="1810"/>
        <v>3.0000001591832919</v>
      </c>
      <c r="BZ857" s="151">
        <f t="shared" si="1811"/>
        <v>1.5000000795916459</v>
      </c>
      <c r="CA857" s="152">
        <f t="shared" si="1812"/>
        <v>4038.4712142857143</v>
      </c>
      <c r="CB857" s="148">
        <f t="shared" si="1699"/>
        <v>4852.9799999999996</v>
      </c>
      <c r="CC857" s="153" t="str">
        <f t="shared" si="1813"/>
        <v xml:space="preserve"> </v>
      </c>
    </row>
    <row r="858" spans="1:82" s="147" customFormat="1" ht="12" customHeight="1">
      <c r="A858" s="360">
        <v>212</v>
      </c>
      <c r="B858" s="178" t="s">
        <v>105</v>
      </c>
      <c r="C858" s="356"/>
      <c r="D858" s="370"/>
      <c r="E858" s="356"/>
      <c r="F858" s="356"/>
      <c r="G858" s="362">
        <f>ROUND(H858+U858+X858+Z858+AB858+AD858+AF858+AH858+AI858+AJ858+AK858+AL858,2)</f>
        <v>84257.18</v>
      </c>
      <c r="H858" s="356">
        <f>I858+K858+M858+O858+Q858+S858</f>
        <v>80465.600000000006</v>
      </c>
      <c r="I858" s="365">
        <v>0</v>
      </c>
      <c r="J858" s="365">
        <v>0</v>
      </c>
      <c r="K858" s="365">
        <v>0</v>
      </c>
      <c r="L858" s="365">
        <v>0</v>
      </c>
      <c r="M858" s="365">
        <v>0</v>
      </c>
      <c r="N858" s="356">
        <v>60</v>
      </c>
      <c r="O858" s="356">
        <f>ROUND(N858*627.71,2)</f>
        <v>37662.6</v>
      </c>
      <c r="P858" s="356">
        <v>0</v>
      </c>
      <c r="Q858" s="356">
        <v>0</v>
      </c>
      <c r="R858" s="356">
        <v>50</v>
      </c>
      <c r="S858" s="356">
        <f>ROUND(R858*856.06,2)</f>
        <v>42803</v>
      </c>
      <c r="T858" s="366">
        <v>0</v>
      </c>
      <c r="U858" s="356">
        <v>0</v>
      </c>
      <c r="V858" s="356"/>
      <c r="W858" s="356">
        <v>0</v>
      </c>
      <c r="X858" s="356">
        <v>0</v>
      </c>
      <c r="Y858" s="177">
        <v>0</v>
      </c>
      <c r="Z858" s="177">
        <v>0</v>
      </c>
      <c r="AA858" s="177">
        <v>0</v>
      </c>
      <c r="AB858" s="177">
        <v>0</v>
      </c>
      <c r="AC858" s="177">
        <v>0</v>
      </c>
      <c r="AD858" s="177">
        <v>0</v>
      </c>
      <c r="AE858" s="177">
        <v>0</v>
      </c>
      <c r="AF858" s="177">
        <v>0</v>
      </c>
      <c r="AG858" s="177">
        <v>0</v>
      </c>
      <c r="AH858" s="177">
        <v>0</v>
      </c>
      <c r="AI858" s="356">
        <v>0</v>
      </c>
      <c r="AJ858" s="177">
        <f>ROUND((X858+H858+AI858)/95.5*3,2)</f>
        <v>2527.7199999999998</v>
      </c>
      <c r="AK858" s="177">
        <f>ROUND((X858+H858+AI858)/95.5*1.5,2)</f>
        <v>1263.8599999999999</v>
      </c>
      <c r="AL858" s="177">
        <v>0</v>
      </c>
      <c r="AN858" s="148"/>
      <c r="AO858" s="148"/>
      <c r="AP858" s="148"/>
      <c r="AQ858" s="148"/>
      <c r="AR858" s="148"/>
      <c r="AS858" s="148"/>
      <c r="AT858" s="148"/>
      <c r="AU858" s="148"/>
      <c r="AV858" s="148"/>
      <c r="AW858" s="148"/>
      <c r="AX858" s="148"/>
      <c r="AY858" s="148"/>
      <c r="AZ858" s="148"/>
      <c r="BA858" s="148"/>
      <c r="BB858" s="148"/>
      <c r="BC858" s="148"/>
      <c r="BD858" s="148"/>
      <c r="BE858" s="148"/>
      <c r="BF858" s="148"/>
      <c r="BG858" s="148"/>
      <c r="BH858" s="148"/>
      <c r="BI858" s="148"/>
      <c r="BJ858" s="148"/>
      <c r="BK858" s="148"/>
      <c r="BL858" s="149"/>
      <c r="BM858" s="149"/>
      <c r="BN858" s="149"/>
      <c r="BO858" s="149"/>
      <c r="BP858" s="149"/>
      <c r="BQ858" s="149"/>
      <c r="BR858" s="149"/>
      <c r="BS858" s="149"/>
      <c r="BT858" s="149"/>
      <c r="BU858" s="149"/>
      <c r="BV858" s="149"/>
      <c r="BW858" s="149"/>
      <c r="BY858" s="150"/>
      <c r="BZ858" s="151"/>
      <c r="CA858" s="152"/>
      <c r="CB858" s="148"/>
      <c r="CC858" s="153"/>
    </row>
    <row r="859" spans="1:82" s="147" customFormat="1" ht="12" customHeight="1">
      <c r="A859" s="360">
        <v>213</v>
      </c>
      <c r="B859" s="178" t="s">
        <v>231</v>
      </c>
      <c r="C859" s="356">
        <v>375.9</v>
      </c>
      <c r="D859" s="370"/>
      <c r="E859" s="356"/>
      <c r="F859" s="356"/>
      <c r="G859" s="356">
        <f t="shared" si="1822"/>
        <v>1809235.1</v>
      </c>
      <c r="H859" s="356">
        <f t="shared" si="1831"/>
        <v>0</v>
      </c>
      <c r="I859" s="365">
        <v>0</v>
      </c>
      <c r="J859" s="365">
        <v>0</v>
      </c>
      <c r="K859" s="365">
        <v>0</v>
      </c>
      <c r="L859" s="365">
        <v>0</v>
      </c>
      <c r="M859" s="365">
        <v>0</v>
      </c>
      <c r="N859" s="356">
        <v>0</v>
      </c>
      <c r="O859" s="356">
        <v>0</v>
      </c>
      <c r="P859" s="356">
        <v>0</v>
      </c>
      <c r="Q859" s="356">
        <v>0</v>
      </c>
      <c r="R859" s="356">
        <v>0</v>
      </c>
      <c r="S859" s="356">
        <v>0</v>
      </c>
      <c r="T859" s="366">
        <v>0</v>
      </c>
      <c r="U859" s="356">
        <v>0</v>
      </c>
      <c r="V859" s="371" t="s">
        <v>112</v>
      </c>
      <c r="W859" s="177">
        <v>448</v>
      </c>
      <c r="X859" s="356">
        <f t="shared" si="1832"/>
        <v>1727819.52</v>
      </c>
      <c r="Y859" s="177">
        <v>0</v>
      </c>
      <c r="Z859" s="177">
        <v>0</v>
      </c>
      <c r="AA859" s="177">
        <v>0</v>
      </c>
      <c r="AB859" s="177">
        <v>0</v>
      </c>
      <c r="AC859" s="177">
        <v>0</v>
      </c>
      <c r="AD859" s="177">
        <v>0</v>
      </c>
      <c r="AE859" s="177">
        <v>0</v>
      </c>
      <c r="AF859" s="177">
        <v>0</v>
      </c>
      <c r="AG859" s="177">
        <v>0</v>
      </c>
      <c r="AH859" s="177">
        <v>0</v>
      </c>
      <c r="AI859" s="177">
        <v>0</v>
      </c>
      <c r="AJ859" s="177">
        <f t="shared" si="1833"/>
        <v>54277.05</v>
      </c>
      <c r="AK859" s="177">
        <f t="shared" si="1834"/>
        <v>27138.53</v>
      </c>
      <c r="AL859" s="177">
        <v>0</v>
      </c>
      <c r="AN859" s="148" t="e">
        <f>I859/#REF!</f>
        <v>#REF!</v>
      </c>
      <c r="AO859" s="148" t="e">
        <f t="shared" si="1788"/>
        <v>#DIV/0!</v>
      </c>
      <c r="AP859" s="148" t="e">
        <f t="shared" si="1789"/>
        <v>#DIV/0!</v>
      </c>
      <c r="AQ859" s="148" t="e">
        <f t="shared" si="1790"/>
        <v>#DIV/0!</v>
      </c>
      <c r="AR859" s="148" t="e">
        <f t="shared" si="1791"/>
        <v>#DIV/0!</v>
      </c>
      <c r="AS859" s="148" t="e">
        <f t="shared" si="1792"/>
        <v>#DIV/0!</v>
      </c>
      <c r="AT859" s="148" t="e">
        <f t="shared" si="1793"/>
        <v>#DIV/0!</v>
      </c>
      <c r="AU859" s="148">
        <f t="shared" si="1794"/>
        <v>3856.7400000000002</v>
      </c>
      <c r="AV859" s="148" t="e">
        <f t="shared" si="1795"/>
        <v>#DIV/0!</v>
      </c>
      <c r="AW859" s="148" t="e">
        <f t="shared" si="1796"/>
        <v>#DIV/0!</v>
      </c>
      <c r="AX859" s="148" t="e">
        <f t="shared" si="1797"/>
        <v>#DIV/0!</v>
      </c>
      <c r="AY859" s="148" t="e">
        <f>AI859/#REF!</f>
        <v>#REF!</v>
      </c>
      <c r="AZ859" s="148">
        <v>766.59</v>
      </c>
      <c r="BA859" s="148">
        <v>2173.62</v>
      </c>
      <c r="BB859" s="148">
        <v>891.36</v>
      </c>
      <c r="BC859" s="148">
        <v>860.72</v>
      </c>
      <c r="BD859" s="148">
        <v>1699.83</v>
      </c>
      <c r="BE859" s="148">
        <v>1134.04</v>
      </c>
      <c r="BF859" s="148">
        <v>2338035</v>
      </c>
      <c r="BG859" s="148">
        <f t="shared" si="1821"/>
        <v>4644</v>
      </c>
      <c r="BH859" s="148">
        <v>9186</v>
      </c>
      <c r="BI859" s="148">
        <v>3559.09</v>
      </c>
      <c r="BJ859" s="148">
        <v>6295.55</v>
      </c>
      <c r="BK859" s="148">
        <f t="shared" si="159"/>
        <v>934101.09</v>
      </c>
      <c r="BL859" s="149" t="e">
        <f t="shared" si="1798"/>
        <v>#REF!</v>
      </c>
      <c r="BM859" s="149" t="e">
        <f t="shared" si="1799"/>
        <v>#DIV/0!</v>
      </c>
      <c r="BN859" s="149" t="e">
        <f t="shared" si="1800"/>
        <v>#DIV/0!</v>
      </c>
      <c r="BO859" s="149" t="e">
        <f t="shared" si="1801"/>
        <v>#DIV/0!</v>
      </c>
      <c r="BP859" s="149" t="e">
        <f t="shared" si="1802"/>
        <v>#DIV/0!</v>
      </c>
      <c r="BQ859" s="149" t="e">
        <f t="shared" si="1803"/>
        <v>#DIV/0!</v>
      </c>
      <c r="BR859" s="149" t="e">
        <f t="shared" si="1804"/>
        <v>#DIV/0!</v>
      </c>
      <c r="BS859" s="149" t="str">
        <f t="shared" si="1805"/>
        <v xml:space="preserve"> </v>
      </c>
      <c r="BT859" s="149" t="e">
        <f t="shared" si="1806"/>
        <v>#DIV/0!</v>
      </c>
      <c r="BU859" s="149" t="e">
        <f t="shared" si="1807"/>
        <v>#DIV/0!</v>
      </c>
      <c r="BV859" s="149" t="e">
        <f t="shared" si="1808"/>
        <v>#DIV/0!</v>
      </c>
      <c r="BW859" s="149" t="e">
        <f t="shared" si="1809"/>
        <v>#REF!</v>
      </c>
      <c r="BY859" s="150">
        <f t="shared" si="1810"/>
        <v>2.9999998341840706</v>
      </c>
      <c r="BZ859" s="151">
        <f t="shared" si="1811"/>
        <v>1.5000001934519178</v>
      </c>
      <c r="CA859" s="152">
        <f t="shared" si="1812"/>
        <v>4038.4712053571429</v>
      </c>
      <c r="CB859" s="148">
        <f t="shared" si="1699"/>
        <v>4852.9799999999996</v>
      </c>
      <c r="CC859" s="153" t="str">
        <f t="shared" si="1813"/>
        <v xml:space="preserve"> </v>
      </c>
      <c r="CD859" s="156">
        <f>CA859-CB859</f>
        <v>-814.50879464285663</v>
      </c>
    </row>
    <row r="860" spans="1:82" s="147" customFormat="1" ht="12" customHeight="1">
      <c r="A860" s="360">
        <v>214</v>
      </c>
      <c r="B860" s="178" t="s">
        <v>232</v>
      </c>
      <c r="C860" s="356">
        <v>732.9</v>
      </c>
      <c r="D860" s="370"/>
      <c r="E860" s="356"/>
      <c r="F860" s="356"/>
      <c r="G860" s="356">
        <f t="shared" si="1822"/>
        <v>2180774.4500000002</v>
      </c>
      <c r="H860" s="356">
        <f t="shared" si="1831"/>
        <v>0</v>
      </c>
      <c r="I860" s="365">
        <v>0</v>
      </c>
      <c r="J860" s="365">
        <v>0</v>
      </c>
      <c r="K860" s="365">
        <v>0</v>
      </c>
      <c r="L860" s="365">
        <v>0</v>
      </c>
      <c r="M860" s="365">
        <v>0</v>
      </c>
      <c r="N860" s="356">
        <v>0</v>
      </c>
      <c r="O860" s="356">
        <v>0</v>
      </c>
      <c r="P860" s="356">
        <v>0</v>
      </c>
      <c r="Q860" s="356">
        <v>0</v>
      </c>
      <c r="R860" s="356">
        <v>0</v>
      </c>
      <c r="S860" s="356">
        <v>0</v>
      </c>
      <c r="T860" s="366">
        <v>0</v>
      </c>
      <c r="U860" s="356">
        <v>0</v>
      </c>
      <c r="V860" s="371" t="s">
        <v>112</v>
      </c>
      <c r="W860" s="177">
        <v>540</v>
      </c>
      <c r="X860" s="356">
        <f t="shared" si="1832"/>
        <v>2082639.6</v>
      </c>
      <c r="Y860" s="177">
        <v>0</v>
      </c>
      <c r="Z860" s="177">
        <v>0</v>
      </c>
      <c r="AA860" s="177">
        <v>0</v>
      </c>
      <c r="AB860" s="177">
        <v>0</v>
      </c>
      <c r="AC860" s="177">
        <v>0</v>
      </c>
      <c r="AD860" s="177">
        <v>0</v>
      </c>
      <c r="AE860" s="177">
        <v>0</v>
      </c>
      <c r="AF860" s="177">
        <v>0</v>
      </c>
      <c r="AG860" s="177">
        <v>0</v>
      </c>
      <c r="AH860" s="177">
        <v>0</v>
      </c>
      <c r="AI860" s="177">
        <v>0</v>
      </c>
      <c r="AJ860" s="177">
        <f t="shared" si="1833"/>
        <v>65423.23</v>
      </c>
      <c r="AK860" s="177">
        <f t="shared" si="1834"/>
        <v>32711.62</v>
      </c>
      <c r="AL860" s="177">
        <v>0</v>
      </c>
      <c r="AN860" s="148" t="e">
        <f>I860/#REF!</f>
        <v>#REF!</v>
      </c>
      <c r="AO860" s="148" t="e">
        <f t="shared" si="1788"/>
        <v>#DIV/0!</v>
      </c>
      <c r="AP860" s="148" t="e">
        <f t="shared" si="1789"/>
        <v>#DIV/0!</v>
      </c>
      <c r="AQ860" s="148" t="e">
        <f t="shared" si="1790"/>
        <v>#DIV/0!</v>
      </c>
      <c r="AR860" s="148" t="e">
        <f t="shared" si="1791"/>
        <v>#DIV/0!</v>
      </c>
      <c r="AS860" s="148" t="e">
        <f t="shared" si="1792"/>
        <v>#DIV/0!</v>
      </c>
      <c r="AT860" s="148" t="e">
        <f t="shared" si="1793"/>
        <v>#DIV/0!</v>
      </c>
      <c r="AU860" s="148">
        <f t="shared" si="1794"/>
        <v>3856.7400000000002</v>
      </c>
      <c r="AV860" s="148" t="e">
        <f t="shared" si="1795"/>
        <v>#DIV/0!</v>
      </c>
      <c r="AW860" s="148" t="e">
        <f t="shared" si="1796"/>
        <v>#DIV/0!</v>
      </c>
      <c r="AX860" s="148" t="e">
        <f t="shared" si="1797"/>
        <v>#DIV/0!</v>
      </c>
      <c r="AY860" s="148" t="e">
        <f>AI860/#REF!</f>
        <v>#REF!</v>
      </c>
      <c r="AZ860" s="148">
        <v>766.59</v>
      </c>
      <c r="BA860" s="148">
        <v>2173.62</v>
      </c>
      <c r="BB860" s="148">
        <v>891.36</v>
      </c>
      <c r="BC860" s="148">
        <v>860.72</v>
      </c>
      <c r="BD860" s="148">
        <v>1699.83</v>
      </c>
      <c r="BE860" s="148">
        <v>1134.04</v>
      </c>
      <c r="BF860" s="148">
        <v>2338035</v>
      </c>
      <c r="BG860" s="148">
        <f t="shared" si="1821"/>
        <v>4644</v>
      </c>
      <c r="BH860" s="148">
        <v>9186</v>
      </c>
      <c r="BI860" s="148">
        <v>3559.09</v>
      </c>
      <c r="BJ860" s="148">
        <v>6295.55</v>
      </c>
      <c r="BK860" s="148">
        <f t="shared" si="159"/>
        <v>934101.09</v>
      </c>
      <c r="BL860" s="149" t="e">
        <f t="shared" si="1798"/>
        <v>#REF!</v>
      </c>
      <c r="BM860" s="149" t="e">
        <f t="shared" si="1799"/>
        <v>#DIV/0!</v>
      </c>
      <c r="BN860" s="149" t="e">
        <f t="shared" si="1800"/>
        <v>#DIV/0!</v>
      </c>
      <c r="BO860" s="149" t="e">
        <f t="shared" si="1801"/>
        <v>#DIV/0!</v>
      </c>
      <c r="BP860" s="149" t="e">
        <f t="shared" si="1802"/>
        <v>#DIV/0!</v>
      </c>
      <c r="BQ860" s="149" t="e">
        <f t="shared" si="1803"/>
        <v>#DIV/0!</v>
      </c>
      <c r="BR860" s="149" t="e">
        <f t="shared" si="1804"/>
        <v>#DIV/0!</v>
      </c>
      <c r="BS860" s="149" t="str">
        <f t="shared" si="1805"/>
        <v xml:space="preserve"> </v>
      </c>
      <c r="BT860" s="149" t="e">
        <f t="shared" si="1806"/>
        <v>#DIV/0!</v>
      </c>
      <c r="BU860" s="149" t="e">
        <f t="shared" si="1807"/>
        <v>#DIV/0!</v>
      </c>
      <c r="BV860" s="149" t="e">
        <f t="shared" si="1808"/>
        <v>#DIV/0!</v>
      </c>
      <c r="BW860" s="149" t="e">
        <f t="shared" si="1809"/>
        <v>#REF!</v>
      </c>
      <c r="BY860" s="150">
        <f t="shared" si="1810"/>
        <v>2.9999998395065566</v>
      </c>
      <c r="BZ860" s="151">
        <f t="shared" si="1811"/>
        <v>1.5000001490296255</v>
      </c>
      <c r="CA860" s="152">
        <f t="shared" si="1812"/>
        <v>4038.4712037037038</v>
      </c>
      <c r="CB860" s="148">
        <f t="shared" si="1699"/>
        <v>4852.9799999999996</v>
      </c>
      <c r="CC860" s="153" t="str">
        <f t="shared" si="1813"/>
        <v xml:space="preserve"> </v>
      </c>
    </row>
    <row r="861" spans="1:82" s="147" customFormat="1" ht="25.5" customHeight="1">
      <c r="A861" s="374" t="s">
        <v>47</v>
      </c>
      <c r="B861" s="374"/>
      <c r="C861" s="356">
        <f>SUM(C849:C860)</f>
        <v>12407.099999999999</v>
      </c>
      <c r="D861" s="413"/>
      <c r="E861" s="369"/>
      <c r="F861" s="369"/>
      <c r="G861" s="356">
        <f t="shared" ref="G861:U861" si="1835">SUM(G849:G860)</f>
        <v>27567766.349999998</v>
      </c>
      <c r="H861" s="356">
        <f t="shared" si="1835"/>
        <v>80465.600000000006</v>
      </c>
      <c r="I861" s="356">
        <f t="shared" si="1835"/>
        <v>0</v>
      </c>
      <c r="J861" s="356">
        <f t="shared" si="1835"/>
        <v>0</v>
      </c>
      <c r="K861" s="356">
        <f t="shared" si="1835"/>
        <v>0</v>
      </c>
      <c r="L861" s="356">
        <f t="shared" si="1835"/>
        <v>0</v>
      </c>
      <c r="M861" s="356">
        <f t="shared" si="1835"/>
        <v>0</v>
      </c>
      <c r="N861" s="356">
        <f t="shared" si="1835"/>
        <v>60</v>
      </c>
      <c r="O861" s="356">
        <f t="shared" si="1835"/>
        <v>37662.6</v>
      </c>
      <c r="P861" s="356">
        <f t="shared" si="1835"/>
        <v>0</v>
      </c>
      <c r="Q861" s="356">
        <f t="shared" si="1835"/>
        <v>0</v>
      </c>
      <c r="R861" s="356">
        <f t="shared" si="1835"/>
        <v>50</v>
      </c>
      <c r="S861" s="356">
        <f t="shared" si="1835"/>
        <v>42803</v>
      </c>
      <c r="T861" s="366">
        <f t="shared" si="1835"/>
        <v>0</v>
      </c>
      <c r="U861" s="356">
        <f t="shared" si="1835"/>
        <v>0</v>
      </c>
      <c r="V861" s="369" t="s">
        <v>68</v>
      </c>
      <c r="W861" s="356">
        <f t="shared" ref="W861:AL861" si="1836">SUM(W849:W860)</f>
        <v>6794.1</v>
      </c>
      <c r="X861" s="356">
        <f t="shared" si="1836"/>
        <v>26246751.23</v>
      </c>
      <c r="Y861" s="356">
        <f t="shared" si="1836"/>
        <v>0</v>
      </c>
      <c r="Z861" s="356">
        <f t="shared" si="1836"/>
        <v>0</v>
      </c>
      <c r="AA861" s="356">
        <f t="shared" si="1836"/>
        <v>0</v>
      </c>
      <c r="AB861" s="356">
        <f t="shared" si="1836"/>
        <v>0</v>
      </c>
      <c r="AC861" s="356">
        <f t="shared" si="1836"/>
        <v>0</v>
      </c>
      <c r="AD861" s="356">
        <f t="shared" si="1836"/>
        <v>0</v>
      </c>
      <c r="AE861" s="356">
        <f t="shared" si="1836"/>
        <v>0</v>
      </c>
      <c r="AF861" s="356">
        <f t="shared" si="1836"/>
        <v>0</v>
      </c>
      <c r="AG861" s="356">
        <f t="shared" si="1836"/>
        <v>0</v>
      </c>
      <c r="AH861" s="356">
        <f t="shared" si="1836"/>
        <v>0</v>
      </c>
      <c r="AI861" s="356">
        <f t="shared" si="1836"/>
        <v>0</v>
      </c>
      <c r="AJ861" s="356">
        <f t="shared" si="1836"/>
        <v>827033</v>
      </c>
      <c r="AK861" s="356">
        <f t="shared" si="1836"/>
        <v>413516.52</v>
      </c>
      <c r="AL861" s="356">
        <f t="shared" si="1836"/>
        <v>0</v>
      </c>
      <c r="AN861" s="148" t="e">
        <f>I861/#REF!</f>
        <v>#REF!</v>
      </c>
      <c r="AO861" s="148" t="e">
        <f t="shared" si="1788"/>
        <v>#DIV/0!</v>
      </c>
      <c r="AP861" s="148" t="e">
        <f t="shared" si="1789"/>
        <v>#DIV/0!</v>
      </c>
      <c r="AQ861" s="148">
        <f t="shared" si="1790"/>
        <v>627.70999999999992</v>
      </c>
      <c r="AR861" s="148" t="e">
        <f t="shared" si="1791"/>
        <v>#DIV/0!</v>
      </c>
      <c r="AS861" s="148">
        <f t="shared" si="1792"/>
        <v>856.06</v>
      </c>
      <c r="AT861" s="148" t="e">
        <f t="shared" si="1793"/>
        <v>#DIV/0!</v>
      </c>
      <c r="AU861" s="148">
        <f t="shared" si="1794"/>
        <v>3863.1682239001484</v>
      </c>
      <c r="AV861" s="148" t="e">
        <f t="shared" si="1795"/>
        <v>#DIV/0!</v>
      </c>
      <c r="AW861" s="148" t="e">
        <f t="shared" si="1796"/>
        <v>#DIV/0!</v>
      </c>
      <c r="AX861" s="148" t="e">
        <f t="shared" si="1797"/>
        <v>#DIV/0!</v>
      </c>
      <c r="AY861" s="148" t="e">
        <f>AI861/#REF!</f>
        <v>#REF!</v>
      </c>
      <c r="AZ861" s="148">
        <v>766.59</v>
      </c>
      <c r="BA861" s="148">
        <v>2173.62</v>
      </c>
      <c r="BB861" s="148">
        <v>891.36</v>
      </c>
      <c r="BC861" s="148">
        <v>860.72</v>
      </c>
      <c r="BD861" s="148">
        <v>1699.83</v>
      </c>
      <c r="BE861" s="148">
        <v>1134.04</v>
      </c>
      <c r="BF861" s="148">
        <v>2338035</v>
      </c>
      <c r="BG861" s="148">
        <f t="shared" si="1821"/>
        <v>4644</v>
      </c>
      <c r="BH861" s="148">
        <v>9186</v>
      </c>
      <c r="BI861" s="148">
        <v>3559.09</v>
      </c>
      <c r="BJ861" s="148">
        <v>6295.55</v>
      </c>
      <c r="BK861" s="148">
        <f t="shared" si="159"/>
        <v>934101.09</v>
      </c>
      <c r="BL861" s="149" t="e">
        <f t="shared" si="1798"/>
        <v>#REF!</v>
      </c>
      <c r="BM861" s="149" t="e">
        <f t="shared" si="1799"/>
        <v>#DIV/0!</v>
      </c>
      <c r="BN861" s="149" t="e">
        <f t="shared" si="1800"/>
        <v>#DIV/0!</v>
      </c>
      <c r="BO861" s="149" t="str">
        <f t="shared" si="1801"/>
        <v xml:space="preserve"> </v>
      </c>
      <c r="BP861" s="149" t="e">
        <f t="shared" si="1802"/>
        <v>#DIV/0!</v>
      </c>
      <c r="BQ861" s="149" t="str">
        <f t="shared" si="1803"/>
        <v xml:space="preserve"> </v>
      </c>
      <c r="BR861" s="149" t="e">
        <f t="shared" si="1804"/>
        <v>#DIV/0!</v>
      </c>
      <c r="BS861" s="149" t="str">
        <f t="shared" si="1805"/>
        <v xml:space="preserve"> </v>
      </c>
      <c r="BT861" s="149" t="e">
        <f t="shared" si="1806"/>
        <v>#DIV/0!</v>
      </c>
      <c r="BU861" s="149" t="e">
        <f t="shared" si="1807"/>
        <v>#DIV/0!</v>
      </c>
      <c r="BV861" s="149" t="e">
        <f t="shared" si="1808"/>
        <v>#DIV/0!</v>
      </c>
      <c r="BW861" s="149" t="e">
        <f t="shared" si="1809"/>
        <v>#REF!</v>
      </c>
      <c r="BY861" s="150">
        <f t="shared" si="1810"/>
        <v>3.0000000344605362</v>
      </c>
      <c r="BZ861" s="151">
        <f t="shared" si="1811"/>
        <v>1.5000000897787646</v>
      </c>
      <c r="CA861" s="152">
        <f t="shared" si="1812"/>
        <v>4057.6038548152069</v>
      </c>
      <c r="CB861" s="148">
        <f t="shared" si="1699"/>
        <v>4852.9799999999996</v>
      </c>
      <c r="CC861" s="153" t="str">
        <f t="shared" si="1813"/>
        <v xml:space="preserve"> </v>
      </c>
    </row>
    <row r="862" spans="1:82" s="147" customFormat="1" ht="12" customHeight="1">
      <c r="A862" s="399" t="s">
        <v>92</v>
      </c>
      <c r="B862" s="400"/>
      <c r="C862" s="400"/>
      <c r="D862" s="400"/>
      <c r="E862" s="400"/>
      <c r="F862" s="400"/>
      <c r="G862" s="400"/>
      <c r="H862" s="400"/>
      <c r="I862" s="400"/>
      <c r="J862" s="400"/>
      <c r="K862" s="400"/>
      <c r="L862" s="400"/>
      <c r="M862" s="400"/>
      <c r="N862" s="400"/>
      <c r="O862" s="400"/>
      <c r="P862" s="400"/>
      <c r="Q862" s="400"/>
      <c r="R862" s="400"/>
      <c r="S862" s="400"/>
      <c r="T862" s="400"/>
      <c r="U862" s="400"/>
      <c r="V862" s="400"/>
      <c r="W862" s="400"/>
      <c r="X862" s="400"/>
      <c r="Y862" s="400"/>
      <c r="Z862" s="400"/>
      <c r="AA862" s="400"/>
      <c r="AB862" s="400"/>
      <c r="AC862" s="400"/>
      <c r="AD862" s="400"/>
      <c r="AE862" s="400"/>
      <c r="AF862" s="400"/>
      <c r="AG862" s="400"/>
      <c r="AH862" s="400"/>
      <c r="AI862" s="400"/>
      <c r="AJ862" s="400"/>
      <c r="AK862" s="400"/>
      <c r="AL862" s="423"/>
      <c r="AN862" s="148" t="e">
        <f>I862/#REF!</f>
        <v>#REF!</v>
      </c>
      <c r="AO862" s="148" t="e">
        <f t="shared" si="1788"/>
        <v>#DIV/0!</v>
      </c>
      <c r="AP862" s="148" t="e">
        <f t="shared" si="1789"/>
        <v>#DIV/0!</v>
      </c>
      <c r="AQ862" s="148" t="e">
        <f t="shared" si="1790"/>
        <v>#DIV/0!</v>
      </c>
      <c r="AR862" s="148" t="e">
        <f t="shared" si="1791"/>
        <v>#DIV/0!</v>
      </c>
      <c r="AS862" s="148" t="e">
        <f t="shared" si="1792"/>
        <v>#DIV/0!</v>
      </c>
      <c r="AT862" s="148" t="e">
        <f t="shared" si="1793"/>
        <v>#DIV/0!</v>
      </c>
      <c r="AU862" s="148" t="e">
        <f t="shared" si="1794"/>
        <v>#DIV/0!</v>
      </c>
      <c r="AV862" s="148" t="e">
        <f t="shared" si="1795"/>
        <v>#DIV/0!</v>
      </c>
      <c r="AW862" s="148" t="e">
        <f t="shared" si="1796"/>
        <v>#DIV/0!</v>
      </c>
      <c r="AX862" s="148" t="e">
        <f t="shared" si="1797"/>
        <v>#DIV/0!</v>
      </c>
      <c r="AY862" s="148" t="e">
        <f>AI862/#REF!</f>
        <v>#REF!</v>
      </c>
      <c r="AZ862" s="148">
        <v>766.59</v>
      </c>
      <c r="BA862" s="148">
        <v>2173.62</v>
      </c>
      <c r="BB862" s="148">
        <v>891.36</v>
      </c>
      <c r="BC862" s="148">
        <v>860.72</v>
      </c>
      <c r="BD862" s="148">
        <v>1699.83</v>
      </c>
      <c r="BE862" s="148">
        <v>1134.04</v>
      </c>
      <c r="BF862" s="148">
        <v>2338035</v>
      </c>
      <c r="BG862" s="148">
        <f t="shared" si="1821"/>
        <v>4644</v>
      </c>
      <c r="BH862" s="148">
        <v>9186</v>
      </c>
      <c r="BI862" s="148">
        <v>3559.09</v>
      </c>
      <c r="BJ862" s="148">
        <v>6295.55</v>
      </c>
      <c r="BK862" s="148">
        <f t="shared" si="159"/>
        <v>934101.09</v>
      </c>
      <c r="BL862" s="149" t="e">
        <f t="shared" si="1798"/>
        <v>#REF!</v>
      </c>
      <c r="BM862" s="149" t="e">
        <f t="shared" si="1799"/>
        <v>#DIV/0!</v>
      </c>
      <c r="BN862" s="149" t="e">
        <f t="shared" si="1800"/>
        <v>#DIV/0!</v>
      </c>
      <c r="BO862" s="149" t="e">
        <f t="shared" si="1801"/>
        <v>#DIV/0!</v>
      </c>
      <c r="BP862" s="149" t="e">
        <f t="shared" si="1802"/>
        <v>#DIV/0!</v>
      </c>
      <c r="BQ862" s="149" t="e">
        <f t="shared" si="1803"/>
        <v>#DIV/0!</v>
      </c>
      <c r="BR862" s="149" t="e">
        <f t="shared" si="1804"/>
        <v>#DIV/0!</v>
      </c>
      <c r="BS862" s="149" t="e">
        <f t="shared" si="1805"/>
        <v>#DIV/0!</v>
      </c>
      <c r="BT862" s="149" t="e">
        <f t="shared" si="1806"/>
        <v>#DIV/0!</v>
      </c>
      <c r="BU862" s="149" t="e">
        <f t="shared" si="1807"/>
        <v>#DIV/0!</v>
      </c>
      <c r="BV862" s="149" t="e">
        <f t="shared" si="1808"/>
        <v>#DIV/0!</v>
      </c>
      <c r="BW862" s="149" t="e">
        <f t="shared" si="1809"/>
        <v>#REF!</v>
      </c>
      <c r="BY862" s="150" t="e">
        <f t="shared" si="1810"/>
        <v>#DIV/0!</v>
      </c>
      <c r="BZ862" s="151" t="e">
        <f t="shared" si="1811"/>
        <v>#DIV/0!</v>
      </c>
      <c r="CA862" s="152" t="e">
        <f t="shared" si="1812"/>
        <v>#DIV/0!</v>
      </c>
      <c r="CB862" s="148">
        <f t="shared" si="1699"/>
        <v>4852.9799999999996</v>
      </c>
      <c r="CC862" s="153" t="e">
        <f t="shared" si="1813"/>
        <v>#DIV/0!</v>
      </c>
    </row>
    <row r="863" spans="1:82" s="147" customFormat="1" ht="12" customHeight="1">
      <c r="A863" s="401">
        <v>215</v>
      </c>
      <c r="B863" s="178" t="s">
        <v>233</v>
      </c>
      <c r="C863" s="356">
        <v>291.39999999999998</v>
      </c>
      <c r="D863" s="370">
        <v>15.3</v>
      </c>
      <c r="E863" s="356"/>
      <c r="F863" s="356"/>
      <c r="G863" s="362">
        <f>ROUND(H863+U863+X863+Z863+AB863+AD863+AF863+AH863+AI863+AJ863+AK863+AL863,2)</f>
        <v>2491332.89</v>
      </c>
      <c r="H863" s="356">
        <f>ROUND(I863+K863+M863+O863+Q863+S863,2)</f>
        <v>0</v>
      </c>
      <c r="I863" s="362">
        <v>0</v>
      </c>
      <c r="J863" s="365">
        <v>0</v>
      </c>
      <c r="K863" s="365">
        <v>0</v>
      </c>
      <c r="L863" s="365">
        <v>0</v>
      </c>
      <c r="M863" s="365">
        <v>0</v>
      </c>
      <c r="N863" s="356">
        <v>0</v>
      </c>
      <c r="O863" s="356">
        <v>0</v>
      </c>
      <c r="P863" s="356">
        <v>0</v>
      </c>
      <c r="Q863" s="356">
        <v>0</v>
      </c>
      <c r="R863" s="356">
        <v>0</v>
      </c>
      <c r="S863" s="356">
        <v>0</v>
      </c>
      <c r="T863" s="366">
        <v>0</v>
      </c>
      <c r="U863" s="356">
        <v>0</v>
      </c>
      <c r="V863" s="356" t="s">
        <v>112</v>
      </c>
      <c r="W863" s="356">
        <v>616.9</v>
      </c>
      <c r="X863" s="356">
        <f t="shared" ref="X863:X864" si="1837">ROUND(IF(V863="СК",3856.74,3886.86)*W863,2)</f>
        <v>2379222.91</v>
      </c>
      <c r="Y863" s="177">
        <v>0</v>
      </c>
      <c r="Z863" s="177">
        <v>0</v>
      </c>
      <c r="AA863" s="177">
        <v>0</v>
      </c>
      <c r="AB863" s="177">
        <v>0</v>
      </c>
      <c r="AC863" s="177">
        <v>0</v>
      </c>
      <c r="AD863" s="177">
        <v>0</v>
      </c>
      <c r="AE863" s="177">
        <v>0</v>
      </c>
      <c r="AF863" s="177">
        <v>0</v>
      </c>
      <c r="AG863" s="177">
        <v>0</v>
      </c>
      <c r="AH863" s="177">
        <v>0</v>
      </c>
      <c r="AI863" s="177">
        <v>0</v>
      </c>
      <c r="AJ863" s="177">
        <f t="shared" ref="AJ863:AJ864" si="1838">ROUND(X863/95.5*3,2)</f>
        <v>74739.990000000005</v>
      </c>
      <c r="AK863" s="177">
        <f t="shared" ref="AK863:AK864" si="1839">ROUND(X863/95.5*1.5,2)</f>
        <v>37369.99</v>
      </c>
      <c r="AL863" s="177">
        <v>0</v>
      </c>
      <c r="AN863" s="148" t="e">
        <f>I863/#REF!</f>
        <v>#REF!</v>
      </c>
      <c r="AO863" s="148" t="e">
        <f t="shared" si="1788"/>
        <v>#DIV/0!</v>
      </c>
      <c r="AP863" s="148" t="e">
        <f t="shared" si="1789"/>
        <v>#DIV/0!</v>
      </c>
      <c r="AQ863" s="148" t="e">
        <f t="shared" si="1790"/>
        <v>#DIV/0!</v>
      </c>
      <c r="AR863" s="148" t="e">
        <f t="shared" si="1791"/>
        <v>#DIV/0!</v>
      </c>
      <c r="AS863" s="148" t="e">
        <f t="shared" si="1792"/>
        <v>#DIV/0!</v>
      </c>
      <c r="AT863" s="148" t="e">
        <f t="shared" si="1793"/>
        <v>#DIV/0!</v>
      </c>
      <c r="AU863" s="148">
        <f t="shared" si="1794"/>
        <v>3856.7400064840335</v>
      </c>
      <c r="AV863" s="148" t="e">
        <f t="shared" si="1795"/>
        <v>#DIV/0!</v>
      </c>
      <c r="AW863" s="148" t="e">
        <f t="shared" si="1796"/>
        <v>#DIV/0!</v>
      </c>
      <c r="AX863" s="148" t="e">
        <f t="shared" si="1797"/>
        <v>#DIV/0!</v>
      </c>
      <c r="AY863" s="148" t="e">
        <f>AI863/#REF!</f>
        <v>#REF!</v>
      </c>
      <c r="AZ863" s="148">
        <v>730.08</v>
      </c>
      <c r="BA863" s="148">
        <v>2070.12</v>
      </c>
      <c r="BB863" s="148">
        <v>848.92</v>
      </c>
      <c r="BC863" s="148">
        <v>819.73</v>
      </c>
      <c r="BD863" s="148">
        <v>611.5</v>
      </c>
      <c r="BE863" s="148">
        <v>1080.04</v>
      </c>
      <c r="BF863" s="148">
        <v>2671800.0099999998</v>
      </c>
      <c r="BG863" s="148">
        <f t="shared" ref="BG863" si="1840">IF(V863="ПК",4607.6,4422.85)</f>
        <v>4422.8500000000004</v>
      </c>
      <c r="BH863" s="148">
        <v>8748.57</v>
      </c>
      <c r="BI863" s="148">
        <v>3389.61</v>
      </c>
      <c r="BJ863" s="148">
        <v>5995.76</v>
      </c>
      <c r="BK863" s="148">
        <v>548.62</v>
      </c>
      <c r="BL863" s="149" t="e">
        <f t="shared" si="1798"/>
        <v>#REF!</v>
      </c>
      <c r="BM863" s="149" t="e">
        <f t="shared" si="1799"/>
        <v>#DIV/0!</v>
      </c>
      <c r="BN863" s="149" t="e">
        <f t="shared" si="1800"/>
        <v>#DIV/0!</v>
      </c>
      <c r="BO863" s="149" t="e">
        <f t="shared" si="1801"/>
        <v>#DIV/0!</v>
      </c>
      <c r="BP863" s="149" t="e">
        <f t="shared" si="1802"/>
        <v>#DIV/0!</v>
      </c>
      <c r="BQ863" s="149" t="e">
        <f t="shared" si="1803"/>
        <v>#DIV/0!</v>
      </c>
      <c r="BR863" s="149" t="e">
        <f t="shared" si="1804"/>
        <v>#DIV/0!</v>
      </c>
      <c r="BS863" s="149" t="str">
        <f t="shared" si="1805"/>
        <v xml:space="preserve"> </v>
      </c>
      <c r="BT863" s="149" t="e">
        <f t="shared" si="1806"/>
        <v>#DIV/0!</v>
      </c>
      <c r="BU863" s="149" t="e">
        <f t="shared" si="1807"/>
        <v>#DIV/0!</v>
      </c>
      <c r="BV863" s="149" t="e">
        <f t="shared" si="1808"/>
        <v>#DIV/0!</v>
      </c>
      <c r="BW863" s="149" t="e">
        <f t="shared" si="1809"/>
        <v>#REF!</v>
      </c>
      <c r="BY863" s="150">
        <f t="shared" si="1810"/>
        <v>3.0000001324592152</v>
      </c>
      <c r="BZ863" s="151">
        <f t="shared" si="1811"/>
        <v>1.4999998655338267</v>
      </c>
      <c r="CA863" s="152">
        <f t="shared" si="1812"/>
        <v>4038.4712108931758</v>
      </c>
      <c r="CB863" s="148">
        <f t="shared" ref="CB863" si="1841">IF(V863="ПК",4814.95,4621.88)</f>
        <v>4621.88</v>
      </c>
      <c r="CC863" s="153" t="str">
        <f t="shared" si="1813"/>
        <v xml:space="preserve"> </v>
      </c>
    </row>
    <row r="864" spans="1:82" s="147" customFormat="1" ht="12" customHeight="1">
      <c r="A864" s="401">
        <v>216</v>
      </c>
      <c r="B864" s="178" t="s">
        <v>729</v>
      </c>
      <c r="C864" s="356"/>
      <c r="D864" s="370"/>
      <c r="E864" s="356"/>
      <c r="F864" s="356"/>
      <c r="G864" s="362">
        <f>ROUND(H864+U864+X864+Z864+AB864+AD864+AF864+AH864+AI864+AJ864+AK864+AL864,2)</f>
        <v>2460640.5099999998</v>
      </c>
      <c r="H864" s="356">
        <f>I864+K864+M864+O864+Q864+S864</f>
        <v>0</v>
      </c>
      <c r="I864" s="365">
        <v>0</v>
      </c>
      <c r="J864" s="365">
        <v>0</v>
      </c>
      <c r="K864" s="365">
        <v>0</v>
      </c>
      <c r="L864" s="365">
        <v>0</v>
      </c>
      <c r="M864" s="365">
        <v>0</v>
      </c>
      <c r="N864" s="356">
        <v>0</v>
      </c>
      <c r="O864" s="356">
        <v>0</v>
      </c>
      <c r="P864" s="356">
        <v>0</v>
      </c>
      <c r="Q864" s="356">
        <v>0</v>
      </c>
      <c r="R864" s="356">
        <v>0</v>
      </c>
      <c r="S864" s="356">
        <v>0</v>
      </c>
      <c r="T864" s="366">
        <v>0</v>
      </c>
      <c r="U864" s="356">
        <v>0</v>
      </c>
      <c r="V864" s="371" t="s">
        <v>112</v>
      </c>
      <c r="W864" s="177">
        <v>609.29999999999995</v>
      </c>
      <c r="X864" s="356">
        <f t="shared" si="1837"/>
        <v>2349911.6800000002</v>
      </c>
      <c r="Y864" s="177">
        <v>0</v>
      </c>
      <c r="Z864" s="177">
        <v>0</v>
      </c>
      <c r="AA864" s="177">
        <v>0</v>
      </c>
      <c r="AB864" s="177">
        <v>0</v>
      </c>
      <c r="AC864" s="177">
        <v>0</v>
      </c>
      <c r="AD864" s="177">
        <v>0</v>
      </c>
      <c r="AE864" s="177">
        <v>0</v>
      </c>
      <c r="AF864" s="177">
        <v>0</v>
      </c>
      <c r="AG864" s="177">
        <v>0</v>
      </c>
      <c r="AH864" s="177">
        <v>0</v>
      </c>
      <c r="AI864" s="177">
        <v>0</v>
      </c>
      <c r="AJ864" s="177">
        <f t="shared" si="1838"/>
        <v>73819.22</v>
      </c>
      <c r="AK864" s="177">
        <f t="shared" si="1839"/>
        <v>36909.61</v>
      </c>
      <c r="AL864" s="177">
        <v>0</v>
      </c>
      <c r="AN864" s="148"/>
      <c r="AO864" s="148"/>
      <c r="AP864" s="148"/>
      <c r="AQ864" s="148"/>
      <c r="AR864" s="148"/>
      <c r="AS864" s="148"/>
      <c r="AT864" s="148"/>
      <c r="AU864" s="148"/>
      <c r="AV864" s="148"/>
      <c r="AW864" s="148"/>
      <c r="AX864" s="148"/>
      <c r="AY864" s="148"/>
      <c r="AZ864" s="148"/>
      <c r="BA864" s="148"/>
      <c r="BB864" s="148"/>
      <c r="BC864" s="148"/>
      <c r="BD864" s="148"/>
      <c r="BE864" s="148"/>
      <c r="BF864" s="148"/>
      <c r="BG864" s="148"/>
      <c r="BH864" s="148"/>
      <c r="BI864" s="148"/>
      <c r="BJ864" s="148"/>
      <c r="BK864" s="148"/>
      <c r="BL864" s="149"/>
      <c r="BM864" s="149"/>
      <c r="BN864" s="149"/>
      <c r="BO864" s="149"/>
      <c r="BP864" s="149"/>
      <c r="BQ864" s="149"/>
      <c r="BR864" s="149"/>
      <c r="BS864" s="149"/>
      <c r="BT864" s="149"/>
      <c r="BU864" s="149"/>
      <c r="BV864" s="149"/>
      <c r="BW864" s="149"/>
      <c r="BY864" s="150"/>
      <c r="BZ864" s="151"/>
      <c r="CA864" s="152"/>
      <c r="CB864" s="148"/>
      <c r="CC864" s="153"/>
    </row>
    <row r="865" spans="1:81" s="147" customFormat="1" ht="43.5" customHeight="1">
      <c r="A865" s="414" t="s">
        <v>93</v>
      </c>
      <c r="B865" s="414"/>
      <c r="C865" s="415" t="e">
        <f>SUM(#REF!)</f>
        <v>#REF!</v>
      </c>
      <c r="D865" s="403"/>
      <c r="E865" s="415"/>
      <c r="F865" s="415"/>
      <c r="G865" s="415">
        <f t="shared" ref="G865:U865" si="1842">SUM(G863:G864)</f>
        <v>4951973.4000000004</v>
      </c>
      <c r="H865" s="415">
        <f t="shared" si="1842"/>
        <v>0</v>
      </c>
      <c r="I865" s="415">
        <f t="shared" si="1842"/>
        <v>0</v>
      </c>
      <c r="J865" s="415">
        <f t="shared" si="1842"/>
        <v>0</v>
      </c>
      <c r="K865" s="415">
        <f t="shared" si="1842"/>
        <v>0</v>
      </c>
      <c r="L865" s="415">
        <f t="shared" si="1842"/>
        <v>0</v>
      </c>
      <c r="M865" s="415">
        <f t="shared" si="1842"/>
        <v>0</v>
      </c>
      <c r="N865" s="415">
        <f t="shared" si="1842"/>
        <v>0</v>
      </c>
      <c r="O865" s="415">
        <f t="shared" si="1842"/>
        <v>0</v>
      </c>
      <c r="P865" s="415">
        <f t="shared" si="1842"/>
        <v>0</v>
      </c>
      <c r="Q865" s="415">
        <f t="shared" si="1842"/>
        <v>0</v>
      </c>
      <c r="R865" s="415">
        <f t="shared" si="1842"/>
        <v>0</v>
      </c>
      <c r="S865" s="415">
        <f t="shared" si="1842"/>
        <v>0</v>
      </c>
      <c r="T865" s="416">
        <f t="shared" si="1842"/>
        <v>0</v>
      </c>
      <c r="U865" s="415">
        <f t="shared" si="1842"/>
        <v>0</v>
      </c>
      <c r="V865" s="415" t="s">
        <v>68</v>
      </c>
      <c r="W865" s="415">
        <f t="shared" ref="W865:AL865" si="1843">SUM(W863:W864)</f>
        <v>1226.1999999999998</v>
      </c>
      <c r="X865" s="415">
        <f t="shared" si="1843"/>
        <v>4729134.59</v>
      </c>
      <c r="Y865" s="415">
        <f t="shared" si="1843"/>
        <v>0</v>
      </c>
      <c r="Z865" s="415">
        <f t="shared" si="1843"/>
        <v>0</v>
      </c>
      <c r="AA865" s="415">
        <f t="shared" si="1843"/>
        <v>0</v>
      </c>
      <c r="AB865" s="415">
        <f t="shared" si="1843"/>
        <v>0</v>
      </c>
      <c r="AC865" s="415">
        <f t="shared" si="1843"/>
        <v>0</v>
      </c>
      <c r="AD865" s="415">
        <f t="shared" si="1843"/>
        <v>0</v>
      </c>
      <c r="AE865" s="415">
        <f t="shared" si="1843"/>
        <v>0</v>
      </c>
      <c r="AF865" s="415">
        <f t="shared" si="1843"/>
        <v>0</v>
      </c>
      <c r="AG865" s="415">
        <f t="shared" si="1843"/>
        <v>0</v>
      </c>
      <c r="AH865" s="415">
        <f t="shared" si="1843"/>
        <v>0</v>
      </c>
      <c r="AI865" s="415">
        <f t="shared" si="1843"/>
        <v>0</v>
      </c>
      <c r="AJ865" s="415">
        <f t="shared" si="1843"/>
        <v>148559.21000000002</v>
      </c>
      <c r="AK865" s="415">
        <f t="shared" si="1843"/>
        <v>74279.600000000006</v>
      </c>
      <c r="AL865" s="415">
        <f t="shared" si="1843"/>
        <v>0</v>
      </c>
      <c r="AN865" s="148" t="e">
        <f>I865/#REF!</f>
        <v>#REF!</v>
      </c>
      <c r="AO865" s="148" t="e">
        <f t="shared" si="1788"/>
        <v>#DIV/0!</v>
      </c>
      <c r="AP865" s="148" t="e">
        <f t="shared" si="1789"/>
        <v>#DIV/0!</v>
      </c>
      <c r="AQ865" s="148" t="e">
        <f t="shared" si="1790"/>
        <v>#DIV/0!</v>
      </c>
      <c r="AR865" s="148" t="e">
        <f t="shared" si="1791"/>
        <v>#DIV/0!</v>
      </c>
      <c r="AS865" s="148" t="e">
        <f t="shared" si="1792"/>
        <v>#DIV/0!</v>
      </c>
      <c r="AT865" s="148" t="e">
        <f t="shared" si="1793"/>
        <v>#DIV/0!</v>
      </c>
      <c r="AU865" s="148">
        <f t="shared" si="1794"/>
        <v>3856.7400016310557</v>
      </c>
      <c r="AV865" s="148" t="e">
        <f t="shared" si="1795"/>
        <v>#DIV/0!</v>
      </c>
      <c r="AW865" s="148" t="e">
        <f t="shared" si="1796"/>
        <v>#DIV/0!</v>
      </c>
      <c r="AX865" s="148" t="e">
        <f t="shared" si="1797"/>
        <v>#DIV/0!</v>
      </c>
      <c r="AY865" s="148" t="e">
        <f>AI865/#REF!</f>
        <v>#REF!</v>
      </c>
      <c r="AZ865" s="148">
        <v>766.59</v>
      </c>
      <c r="BA865" s="148">
        <v>2173.62</v>
      </c>
      <c r="BB865" s="148">
        <v>891.36</v>
      </c>
      <c r="BC865" s="148">
        <v>860.72</v>
      </c>
      <c r="BD865" s="148">
        <v>1699.83</v>
      </c>
      <c r="BE865" s="148">
        <v>1134.04</v>
      </c>
      <c r="BF865" s="148">
        <v>2338035</v>
      </c>
      <c r="BG865" s="148">
        <f t="shared" si="1821"/>
        <v>4644</v>
      </c>
      <c r="BH865" s="148">
        <v>9186</v>
      </c>
      <c r="BI865" s="148">
        <v>3559.09</v>
      </c>
      <c r="BJ865" s="148">
        <v>6295.55</v>
      </c>
      <c r="BK865" s="148">
        <f t="shared" si="159"/>
        <v>934101.09</v>
      </c>
      <c r="BL865" s="149" t="e">
        <f t="shared" si="1798"/>
        <v>#REF!</v>
      </c>
      <c r="BM865" s="149" t="e">
        <f t="shared" si="1799"/>
        <v>#DIV/0!</v>
      </c>
      <c r="BN865" s="149" t="e">
        <f t="shared" si="1800"/>
        <v>#DIV/0!</v>
      </c>
      <c r="BO865" s="149" t="e">
        <f t="shared" si="1801"/>
        <v>#DIV/0!</v>
      </c>
      <c r="BP865" s="149" t="e">
        <f t="shared" si="1802"/>
        <v>#DIV/0!</v>
      </c>
      <c r="BQ865" s="149" t="e">
        <f t="shared" si="1803"/>
        <v>#DIV/0!</v>
      </c>
      <c r="BR865" s="149" t="e">
        <f t="shared" si="1804"/>
        <v>#DIV/0!</v>
      </c>
      <c r="BS865" s="149" t="str">
        <f t="shared" si="1805"/>
        <v xml:space="preserve"> </v>
      </c>
      <c r="BT865" s="149" t="e">
        <f t="shared" si="1806"/>
        <v>#DIV/0!</v>
      </c>
      <c r="BU865" s="149" t="e">
        <f t="shared" si="1807"/>
        <v>#DIV/0!</v>
      </c>
      <c r="BV865" s="149" t="e">
        <f t="shared" si="1808"/>
        <v>#DIV/0!</v>
      </c>
      <c r="BW865" s="149" t="e">
        <f t="shared" si="1809"/>
        <v>#REF!</v>
      </c>
      <c r="BY865" s="150">
        <f t="shared" si="1810"/>
        <v>3.0000001615517564</v>
      </c>
      <c r="BZ865" s="151">
        <f t="shared" si="1811"/>
        <v>1.4999999798060306</v>
      </c>
      <c r="CA865" s="152">
        <f t="shared" si="1812"/>
        <v>4038.4712118740836</v>
      </c>
      <c r="CB865" s="148">
        <f t="shared" si="1699"/>
        <v>4852.9799999999996</v>
      </c>
      <c r="CC865" s="153" t="str">
        <f t="shared" si="1813"/>
        <v xml:space="preserve"> </v>
      </c>
    </row>
    <row r="866" spans="1:81" s="147" customFormat="1" ht="12" customHeight="1">
      <c r="A866" s="358" t="s">
        <v>91</v>
      </c>
      <c r="B866" s="359"/>
      <c r="C866" s="359"/>
      <c r="D866" s="359"/>
      <c r="E866" s="359"/>
      <c r="F866" s="359"/>
      <c r="G866" s="359"/>
      <c r="H866" s="359"/>
      <c r="I866" s="359"/>
      <c r="J866" s="359"/>
      <c r="K866" s="359"/>
      <c r="L866" s="359"/>
      <c r="M866" s="359"/>
      <c r="N866" s="359"/>
      <c r="O866" s="359"/>
      <c r="P866" s="359"/>
      <c r="Q866" s="359"/>
      <c r="R866" s="359"/>
      <c r="S866" s="359"/>
      <c r="T866" s="359"/>
      <c r="U866" s="359"/>
      <c r="V866" s="359"/>
      <c r="W866" s="359"/>
      <c r="X866" s="359"/>
      <c r="Y866" s="359"/>
      <c r="Z866" s="359"/>
      <c r="AA866" s="359"/>
      <c r="AB866" s="359"/>
      <c r="AC866" s="359"/>
      <c r="AD866" s="359"/>
      <c r="AE866" s="359"/>
      <c r="AF866" s="359"/>
      <c r="AG866" s="359"/>
      <c r="AH866" s="359"/>
      <c r="AI866" s="359"/>
      <c r="AJ866" s="359"/>
      <c r="AK866" s="359"/>
      <c r="AL866" s="434"/>
      <c r="AN866" s="148" t="e">
        <f>I866/#REF!</f>
        <v>#REF!</v>
      </c>
      <c r="AO866" s="148" t="e">
        <f t="shared" si="1788"/>
        <v>#DIV/0!</v>
      </c>
      <c r="AP866" s="148" t="e">
        <f t="shared" si="1789"/>
        <v>#DIV/0!</v>
      </c>
      <c r="AQ866" s="148" t="e">
        <f t="shared" si="1790"/>
        <v>#DIV/0!</v>
      </c>
      <c r="AR866" s="148" t="e">
        <f t="shared" si="1791"/>
        <v>#DIV/0!</v>
      </c>
      <c r="AS866" s="148" t="e">
        <f t="shared" si="1792"/>
        <v>#DIV/0!</v>
      </c>
      <c r="AT866" s="148" t="e">
        <f t="shared" si="1793"/>
        <v>#DIV/0!</v>
      </c>
      <c r="AU866" s="148" t="e">
        <f t="shared" si="1794"/>
        <v>#DIV/0!</v>
      </c>
      <c r="AV866" s="148" t="e">
        <f t="shared" si="1795"/>
        <v>#DIV/0!</v>
      </c>
      <c r="AW866" s="148" t="e">
        <f t="shared" si="1796"/>
        <v>#DIV/0!</v>
      </c>
      <c r="AX866" s="148" t="e">
        <f t="shared" si="1797"/>
        <v>#DIV/0!</v>
      </c>
      <c r="AY866" s="148" t="e">
        <f>AI866/#REF!</f>
        <v>#REF!</v>
      </c>
      <c r="AZ866" s="148">
        <v>766.59</v>
      </c>
      <c r="BA866" s="148">
        <v>2173.62</v>
      </c>
      <c r="BB866" s="148">
        <v>891.36</v>
      </c>
      <c r="BC866" s="148">
        <v>860.72</v>
      </c>
      <c r="BD866" s="148">
        <v>1699.83</v>
      </c>
      <c r="BE866" s="148">
        <v>1134.04</v>
      </c>
      <c r="BF866" s="148">
        <v>2338035</v>
      </c>
      <c r="BG866" s="148">
        <f t="shared" si="1821"/>
        <v>4644</v>
      </c>
      <c r="BH866" s="148">
        <v>9186</v>
      </c>
      <c r="BI866" s="148">
        <v>3559.09</v>
      </c>
      <c r="BJ866" s="148">
        <v>6295.55</v>
      </c>
      <c r="BK866" s="148">
        <f t="shared" si="159"/>
        <v>934101.09</v>
      </c>
      <c r="BL866" s="149" t="e">
        <f t="shared" si="1798"/>
        <v>#REF!</v>
      </c>
      <c r="BM866" s="149" t="e">
        <f t="shared" si="1799"/>
        <v>#DIV/0!</v>
      </c>
      <c r="BN866" s="149" t="e">
        <f t="shared" si="1800"/>
        <v>#DIV/0!</v>
      </c>
      <c r="BO866" s="149" t="e">
        <f t="shared" si="1801"/>
        <v>#DIV/0!</v>
      </c>
      <c r="BP866" s="149" t="e">
        <f t="shared" si="1802"/>
        <v>#DIV/0!</v>
      </c>
      <c r="BQ866" s="149" t="e">
        <f t="shared" si="1803"/>
        <v>#DIV/0!</v>
      </c>
      <c r="BR866" s="149" t="e">
        <f t="shared" si="1804"/>
        <v>#DIV/0!</v>
      </c>
      <c r="BS866" s="149" t="e">
        <f t="shared" si="1805"/>
        <v>#DIV/0!</v>
      </c>
      <c r="BT866" s="149" t="e">
        <f t="shared" si="1806"/>
        <v>#DIV/0!</v>
      </c>
      <c r="BU866" s="149" t="e">
        <f t="shared" si="1807"/>
        <v>#DIV/0!</v>
      </c>
      <c r="BV866" s="149" t="e">
        <f t="shared" si="1808"/>
        <v>#DIV/0!</v>
      </c>
      <c r="BW866" s="149" t="e">
        <f t="shared" si="1809"/>
        <v>#REF!</v>
      </c>
      <c r="BY866" s="150" t="e">
        <f t="shared" si="1810"/>
        <v>#DIV/0!</v>
      </c>
      <c r="BZ866" s="151" t="e">
        <f t="shared" si="1811"/>
        <v>#DIV/0!</v>
      </c>
      <c r="CA866" s="152" t="e">
        <f t="shared" si="1812"/>
        <v>#DIV/0!</v>
      </c>
      <c r="CB866" s="148">
        <f t="shared" si="1699"/>
        <v>4852.9799999999996</v>
      </c>
      <c r="CC866" s="153" t="e">
        <f t="shared" si="1813"/>
        <v>#DIV/0!</v>
      </c>
    </row>
    <row r="867" spans="1:81" s="147" customFormat="1" ht="12" customHeight="1">
      <c r="A867" s="360">
        <v>217</v>
      </c>
      <c r="B867" s="178" t="s">
        <v>746</v>
      </c>
      <c r="C867" s="356">
        <v>858.98</v>
      </c>
      <c r="D867" s="370"/>
      <c r="E867" s="356"/>
      <c r="F867" s="356"/>
      <c r="G867" s="467">
        <f>ROUND(H867+AJ867+AK867,2)</f>
        <v>111107.32</v>
      </c>
      <c r="H867" s="356">
        <f t="shared" ref="H867:H874" si="1844">I867+K867+M867+O867+Q867+S867</f>
        <v>106107.49</v>
      </c>
      <c r="I867" s="365">
        <v>0</v>
      </c>
      <c r="J867" s="365">
        <v>0</v>
      </c>
      <c r="K867" s="365">
        <v>0</v>
      </c>
      <c r="L867" s="365">
        <v>124</v>
      </c>
      <c r="M867" s="362">
        <f>ROUND(L867*891.36*0.96,2)</f>
        <v>106107.49</v>
      </c>
      <c r="N867" s="356">
        <v>0</v>
      </c>
      <c r="O867" s="356">
        <v>0</v>
      </c>
      <c r="P867" s="356">
        <v>0</v>
      </c>
      <c r="Q867" s="356">
        <v>0</v>
      </c>
      <c r="R867" s="356">
        <v>0</v>
      </c>
      <c r="S867" s="356">
        <v>0</v>
      </c>
      <c r="T867" s="366">
        <v>0</v>
      </c>
      <c r="U867" s="356">
        <v>0</v>
      </c>
      <c r="V867" s="371"/>
      <c r="W867" s="177">
        <v>0</v>
      </c>
      <c r="X867" s="356">
        <f t="shared" ref="X867:X874" si="1845">ROUND(IF(V867="СК",3856.74,3886.86)*W867,2)</f>
        <v>0</v>
      </c>
      <c r="Y867" s="177">
        <v>0</v>
      </c>
      <c r="Z867" s="177">
        <v>0</v>
      </c>
      <c r="AA867" s="177">
        <v>0</v>
      </c>
      <c r="AB867" s="177">
        <v>0</v>
      </c>
      <c r="AC867" s="177">
        <v>0</v>
      </c>
      <c r="AD867" s="177">
        <v>0</v>
      </c>
      <c r="AE867" s="177">
        <v>0</v>
      </c>
      <c r="AF867" s="177">
        <v>0</v>
      </c>
      <c r="AG867" s="177">
        <v>0</v>
      </c>
      <c r="AH867" s="177">
        <v>0</v>
      </c>
      <c r="AI867" s="177">
        <v>0</v>
      </c>
      <c r="AJ867" s="177">
        <f>ROUND((X867+H867+AI867)/95.5*3,2)</f>
        <v>3333.22</v>
      </c>
      <c r="AK867" s="177">
        <f>ROUND((X867+H867+AI867)/95.5*1.5,2)</f>
        <v>1666.61</v>
      </c>
      <c r="AL867" s="177">
        <v>0</v>
      </c>
      <c r="AN867" s="148" t="e">
        <f>I867/#REF!</f>
        <v>#REF!</v>
      </c>
      <c r="AO867" s="148" t="e">
        <f t="shared" si="1788"/>
        <v>#DIV/0!</v>
      </c>
      <c r="AP867" s="148">
        <f t="shared" si="1789"/>
        <v>855.70556451612913</v>
      </c>
      <c r="AQ867" s="148" t="e">
        <f t="shared" si="1790"/>
        <v>#DIV/0!</v>
      </c>
      <c r="AR867" s="148" t="e">
        <f t="shared" si="1791"/>
        <v>#DIV/0!</v>
      </c>
      <c r="AS867" s="148" t="e">
        <f t="shared" si="1792"/>
        <v>#DIV/0!</v>
      </c>
      <c r="AT867" s="148" t="e">
        <f t="shared" si="1793"/>
        <v>#DIV/0!</v>
      </c>
      <c r="AU867" s="148" t="e">
        <f t="shared" si="1794"/>
        <v>#DIV/0!</v>
      </c>
      <c r="AV867" s="148" t="e">
        <f t="shared" si="1795"/>
        <v>#DIV/0!</v>
      </c>
      <c r="AW867" s="148" t="e">
        <f t="shared" si="1796"/>
        <v>#DIV/0!</v>
      </c>
      <c r="AX867" s="148" t="e">
        <f t="shared" si="1797"/>
        <v>#DIV/0!</v>
      </c>
      <c r="AY867" s="148" t="e">
        <f>AI867/#REF!</f>
        <v>#REF!</v>
      </c>
      <c r="AZ867" s="148">
        <v>766.59</v>
      </c>
      <c r="BA867" s="148">
        <v>2173.62</v>
      </c>
      <c r="BB867" s="148">
        <v>891.36</v>
      </c>
      <c r="BC867" s="148">
        <v>860.72</v>
      </c>
      <c r="BD867" s="148">
        <v>1699.83</v>
      </c>
      <c r="BE867" s="148">
        <v>1134.04</v>
      </c>
      <c r="BF867" s="148">
        <v>2338035</v>
      </c>
      <c r="BG867" s="148">
        <f t="shared" si="1821"/>
        <v>4644</v>
      </c>
      <c r="BH867" s="148">
        <v>9186</v>
      </c>
      <c r="BI867" s="148">
        <v>3559.09</v>
      </c>
      <c r="BJ867" s="148">
        <v>6295.55</v>
      </c>
      <c r="BK867" s="148">
        <f t="shared" si="159"/>
        <v>934101.09</v>
      </c>
      <c r="BL867" s="149" t="e">
        <f t="shared" si="1798"/>
        <v>#REF!</v>
      </c>
      <c r="BM867" s="149" t="e">
        <f t="shared" si="1799"/>
        <v>#DIV/0!</v>
      </c>
      <c r="BN867" s="149" t="str">
        <f t="shared" si="1800"/>
        <v xml:space="preserve"> </v>
      </c>
      <c r="BO867" s="149" t="e">
        <f t="shared" si="1801"/>
        <v>#DIV/0!</v>
      </c>
      <c r="BP867" s="149" t="e">
        <f t="shared" si="1802"/>
        <v>#DIV/0!</v>
      </c>
      <c r="BQ867" s="149" t="e">
        <f t="shared" si="1803"/>
        <v>#DIV/0!</v>
      </c>
      <c r="BR867" s="149" t="e">
        <f t="shared" si="1804"/>
        <v>#DIV/0!</v>
      </c>
      <c r="BS867" s="149" t="e">
        <f t="shared" si="1805"/>
        <v>#DIV/0!</v>
      </c>
      <c r="BT867" s="149" t="e">
        <f t="shared" si="1806"/>
        <v>#DIV/0!</v>
      </c>
      <c r="BU867" s="149" t="e">
        <f t="shared" si="1807"/>
        <v>#DIV/0!</v>
      </c>
      <c r="BV867" s="149" t="e">
        <f t="shared" si="1808"/>
        <v>#DIV/0!</v>
      </c>
      <c r="BW867" s="149" t="e">
        <f t="shared" si="1809"/>
        <v>#REF!</v>
      </c>
      <c r="BY867" s="150">
        <f t="shared" si="1810"/>
        <v>3.0000003600122835</v>
      </c>
      <c r="BZ867" s="151">
        <f t="shared" si="1811"/>
        <v>1.5000001800061418</v>
      </c>
      <c r="CA867" s="152" t="e">
        <f t="shared" si="1812"/>
        <v>#DIV/0!</v>
      </c>
      <c r="CB867" s="148">
        <f t="shared" si="1699"/>
        <v>4852.9799999999996</v>
      </c>
      <c r="CC867" s="153" t="e">
        <f t="shared" si="1813"/>
        <v>#DIV/0!</v>
      </c>
    </row>
    <row r="868" spans="1:81" s="147" customFormat="1" ht="12" customHeight="1">
      <c r="A868" s="360">
        <v>218</v>
      </c>
      <c r="B868" s="178" t="s">
        <v>747</v>
      </c>
      <c r="C868" s="356"/>
      <c r="D868" s="370"/>
      <c r="E868" s="356"/>
      <c r="F868" s="356"/>
      <c r="G868" s="467">
        <f t="shared" ref="G868:G874" si="1846">ROUND(H868+AJ868+AK868,2)</f>
        <v>111107.32</v>
      </c>
      <c r="H868" s="356">
        <f t="shared" si="1844"/>
        <v>106107.49</v>
      </c>
      <c r="I868" s="365">
        <v>0</v>
      </c>
      <c r="J868" s="365">
        <v>0</v>
      </c>
      <c r="K868" s="365">
        <v>0</v>
      </c>
      <c r="L868" s="365">
        <v>124</v>
      </c>
      <c r="M868" s="362">
        <f t="shared" ref="M868:M874" si="1847">ROUND(L868*891.36*0.96,2)</f>
        <v>106107.49</v>
      </c>
      <c r="N868" s="356">
        <v>0</v>
      </c>
      <c r="O868" s="356">
        <v>0</v>
      </c>
      <c r="P868" s="356">
        <v>0</v>
      </c>
      <c r="Q868" s="356">
        <v>0</v>
      </c>
      <c r="R868" s="356">
        <v>0</v>
      </c>
      <c r="S868" s="356">
        <v>0</v>
      </c>
      <c r="T868" s="366">
        <v>0</v>
      </c>
      <c r="U868" s="356">
        <v>0</v>
      </c>
      <c r="V868" s="371"/>
      <c r="W868" s="177">
        <v>0</v>
      </c>
      <c r="X868" s="356">
        <f t="shared" si="1845"/>
        <v>0</v>
      </c>
      <c r="Y868" s="177">
        <v>0</v>
      </c>
      <c r="Z868" s="177">
        <v>0</v>
      </c>
      <c r="AA868" s="177">
        <v>0</v>
      </c>
      <c r="AB868" s="177">
        <v>0</v>
      </c>
      <c r="AC868" s="177">
        <v>0</v>
      </c>
      <c r="AD868" s="177">
        <v>0</v>
      </c>
      <c r="AE868" s="177">
        <v>0</v>
      </c>
      <c r="AF868" s="177">
        <v>0</v>
      </c>
      <c r="AG868" s="177">
        <v>0</v>
      </c>
      <c r="AH868" s="177">
        <v>0</v>
      </c>
      <c r="AI868" s="177">
        <v>0</v>
      </c>
      <c r="AJ868" s="177">
        <f t="shared" ref="AJ868:AJ874" si="1848">ROUND((X868+H868+AI868)/95.5*3,2)</f>
        <v>3333.22</v>
      </c>
      <c r="AK868" s="177">
        <f t="shared" ref="AK868:AK874" si="1849">ROUND((X868+H868+AI868)/95.5*1.5,2)</f>
        <v>1666.61</v>
      </c>
      <c r="AL868" s="177">
        <v>0</v>
      </c>
      <c r="AN868" s="148"/>
      <c r="AO868" s="148"/>
      <c r="AP868" s="148"/>
      <c r="AQ868" s="148"/>
      <c r="AR868" s="148"/>
      <c r="AS868" s="148"/>
      <c r="AT868" s="148"/>
      <c r="AU868" s="148"/>
      <c r="AV868" s="148"/>
      <c r="AW868" s="148"/>
      <c r="AX868" s="148"/>
      <c r="AY868" s="148"/>
      <c r="AZ868" s="148"/>
      <c r="BA868" s="148"/>
      <c r="BB868" s="148"/>
      <c r="BC868" s="148"/>
      <c r="BD868" s="148"/>
      <c r="BE868" s="148"/>
      <c r="BF868" s="148"/>
      <c r="BG868" s="148"/>
      <c r="BH868" s="148"/>
      <c r="BI868" s="148"/>
      <c r="BJ868" s="148"/>
      <c r="BK868" s="148"/>
      <c r="BL868" s="149"/>
      <c r="BM868" s="149"/>
      <c r="BN868" s="149"/>
      <c r="BO868" s="149"/>
      <c r="BP868" s="149"/>
      <c r="BQ868" s="149"/>
      <c r="BR868" s="149"/>
      <c r="BS868" s="149"/>
      <c r="BT868" s="149"/>
      <c r="BU868" s="149"/>
      <c r="BV868" s="149"/>
      <c r="BW868" s="149"/>
      <c r="BY868" s="150"/>
      <c r="BZ868" s="151"/>
      <c r="CA868" s="152"/>
      <c r="CB868" s="148"/>
      <c r="CC868" s="153"/>
    </row>
    <row r="869" spans="1:81" s="147" customFormat="1" ht="12" customHeight="1">
      <c r="A869" s="360">
        <v>219</v>
      </c>
      <c r="B869" s="178" t="s">
        <v>748</v>
      </c>
      <c r="C869" s="356"/>
      <c r="D869" s="370"/>
      <c r="E869" s="356"/>
      <c r="F869" s="356"/>
      <c r="G869" s="467">
        <f t="shared" si="1846"/>
        <v>60033.8</v>
      </c>
      <c r="H869" s="356">
        <f t="shared" si="1844"/>
        <v>57332.28</v>
      </c>
      <c r="I869" s="365">
        <v>0</v>
      </c>
      <c r="J869" s="365">
        <v>0</v>
      </c>
      <c r="K869" s="365">
        <v>0</v>
      </c>
      <c r="L869" s="365">
        <v>67</v>
      </c>
      <c r="M869" s="362">
        <f t="shared" si="1847"/>
        <v>57332.28</v>
      </c>
      <c r="N869" s="356">
        <v>0</v>
      </c>
      <c r="O869" s="356">
        <v>0</v>
      </c>
      <c r="P869" s="356">
        <v>0</v>
      </c>
      <c r="Q869" s="356">
        <v>0</v>
      </c>
      <c r="R869" s="356">
        <v>0</v>
      </c>
      <c r="S869" s="356">
        <v>0</v>
      </c>
      <c r="T869" s="366">
        <v>0</v>
      </c>
      <c r="U869" s="356">
        <v>0</v>
      </c>
      <c r="V869" s="371"/>
      <c r="W869" s="177">
        <v>0</v>
      </c>
      <c r="X869" s="356">
        <f t="shared" si="1845"/>
        <v>0</v>
      </c>
      <c r="Y869" s="177">
        <v>0</v>
      </c>
      <c r="Z869" s="177">
        <v>0</v>
      </c>
      <c r="AA869" s="177">
        <v>0</v>
      </c>
      <c r="AB869" s="177">
        <v>0</v>
      </c>
      <c r="AC869" s="177">
        <v>0</v>
      </c>
      <c r="AD869" s="177">
        <v>0</v>
      </c>
      <c r="AE869" s="177">
        <v>0</v>
      </c>
      <c r="AF869" s="177">
        <v>0</v>
      </c>
      <c r="AG869" s="177">
        <v>0</v>
      </c>
      <c r="AH869" s="177">
        <v>0</v>
      </c>
      <c r="AI869" s="177">
        <v>0</v>
      </c>
      <c r="AJ869" s="177">
        <f t="shared" si="1848"/>
        <v>1801.01</v>
      </c>
      <c r="AK869" s="177">
        <f t="shared" si="1849"/>
        <v>900.51</v>
      </c>
      <c r="AL869" s="177">
        <v>0</v>
      </c>
      <c r="AN869" s="148"/>
      <c r="AO869" s="148"/>
      <c r="AP869" s="148"/>
      <c r="AQ869" s="148"/>
      <c r="AR869" s="148"/>
      <c r="AS869" s="148"/>
      <c r="AT869" s="148"/>
      <c r="AU869" s="148"/>
      <c r="AV869" s="148"/>
      <c r="AW869" s="148"/>
      <c r="AX869" s="148"/>
      <c r="AY869" s="148"/>
      <c r="AZ869" s="148"/>
      <c r="BA869" s="148"/>
      <c r="BB869" s="148"/>
      <c r="BC869" s="148"/>
      <c r="BD869" s="148"/>
      <c r="BE869" s="148"/>
      <c r="BF869" s="148"/>
      <c r="BG869" s="148"/>
      <c r="BH869" s="148"/>
      <c r="BI869" s="148"/>
      <c r="BJ869" s="148"/>
      <c r="BK869" s="148"/>
      <c r="BL869" s="149"/>
      <c r="BM869" s="149"/>
      <c r="BN869" s="149"/>
      <c r="BO869" s="149"/>
      <c r="BP869" s="149"/>
      <c r="BQ869" s="149"/>
      <c r="BR869" s="149"/>
      <c r="BS869" s="149"/>
      <c r="BT869" s="149"/>
      <c r="BU869" s="149"/>
      <c r="BV869" s="149"/>
      <c r="BW869" s="149"/>
      <c r="BY869" s="150"/>
      <c r="BZ869" s="151"/>
      <c r="CA869" s="152"/>
      <c r="CB869" s="148"/>
      <c r="CC869" s="153"/>
    </row>
    <row r="870" spans="1:81" s="147" customFormat="1" ht="12" customHeight="1">
      <c r="A870" s="360">
        <v>220</v>
      </c>
      <c r="B870" s="178" t="s">
        <v>749</v>
      </c>
      <c r="C870" s="356"/>
      <c r="D870" s="370"/>
      <c r="E870" s="356"/>
      <c r="F870" s="356"/>
      <c r="G870" s="467">
        <f t="shared" si="1846"/>
        <v>111107.32</v>
      </c>
      <c r="H870" s="356">
        <f t="shared" si="1844"/>
        <v>106107.49</v>
      </c>
      <c r="I870" s="365">
        <v>0</v>
      </c>
      <c r="J870" s="365">
        <v>0</v>
      </c>
      <c r="K870" s="365">
        <v>0</v>
      </c>
      <c r="L870" s="365">
        <v>124</v>
      </c>
      <c r="M870" s="362">
        <f t="shared" si="1847"/>
        <v>106107.49</v>
      </c>
      <c r="N870" s="356">
        <v>0</v>
      </c>
      <c r="O870" s="356">
        <v>0</v>
      </c>
      <c r="P870" s="356">
        <v>0</v>
      </c>
      <c r="Q870" s="356">
        <v>0</v>
      </c>
      <c r="R870" s="356">
        <v>0</v>
      </c>
      <c r="S870" s="356">
        <v>0</v>
      </c>
      <c r="T870" s="366">
        <v>0</v>
      </c>
      <c r="U870" s="356">
        <v>0</v>
      </c>
      <c r="V870" s="371"/>
      <c r="W870" s="177">
        <v>0</v>
      </c>
      <c r="X870" s="356">
        <f t="shared" si="1845"/>
        <v>0</v>
      </c>
      <c r="Y870" s="177">
        <v>0</v>
      </c>
      <c r="Z870" s="177">
        <v>0</v>
      </c>
      <c r="AA870" s="177">
        <v>0</v>
      </c>
      <c r="AB870" s="177">
        <v>0</v>
      </c>
      <c r="AC870" s="177">
        <v>0</v>
      </c>
      <c r="AD870" s="177">
        <v>0</v>
      </c>
      <c r="AE870" s="177">
        <v>0</v>
      </c>
      <c r="AF870" s="177">
        <v>0</v>
      </c>
      <c r="AG870" s="177">
        <v>0</v>
      </c>
      <c r="AH870" s="177">
        <v>0</v>
      </c>
      <c r="AI870" s="177">
        <v>0</v>
      </c>
      <c r="AJ870" s="177">
        <f t="shared" si="1848"/>
        <v>3333.22</v>
      </c>
      <c r="AK870" s="177">
        <f t="shared" si="1849"/>
        <v>1666.61</v>
      </c>
      <c r="AL870" s="177">
        <v>0</v>
      </c>
      <c r="AN870" s="148"/>
      <c r="AO870" s="148"/>
      <c r="AP870" s="148"/>
      <c r="AQ870" s="148"/>
      <c r="AR870" s="148"/>
      <c r="AS870" s="148"/>
      <c r="AT870" s="148"/>
      <c r="AU870" s="148"/>
      <c r="AV870" s="148"/>
      <c r="AW870" s="148"/>
      <c r="AX870" s="148"/>
      <c r="AY870" s="148"/>
      <c r="AZ870" s="148"/>
      <c r="BA870" s="148"/>
      <c r="BB870" s="148"/>
      <c r="BC870" s="148"/>
      <c r="BD870" s="148"/>
      <c r="BE870" s="148"/>
      <c r="BF870" s="148"/>
      <c r="BG870" s="148"/>
      <c r="BH870" s="148"/>
      <c r="BI870" s="148"/>
      <c r="BJ870" s="148"/>
      <c r="BK870" s="148"/>
      <c r="BL870" s="149"/>
      <c r="BM870" s="149"/>
      <c r="BN870" s="149"/>
      <c r="BO870" s="149"/>
      <c r="BP870" s="149"/>
      <c r="BQ870" s="149"/>
      <c r="BR870" s="149"/>
      <c r="BS870" s="149"/>
      <c r="BT870" s="149"/>
      <c r="BU870" s="149"/>
      <c r="BV870" s="149"/>
      <c r="BW870" s="149"/>
      <c r="BY870" s="150"/>
      <c r="BZ870" s="151"/>
      <c r="CA870" s="152"/>
      <c r="CB870" s="148"/>
      <c r="CC870" s="153"/>
    </row>
    <row r="871" spans="1:81" s="147" customFormat="1" ht="12" customHeight="1">
      <c r="A871" s="360">
        <v>221</v>
      </c>
      <c r="B871" s="178" t="s">
        <v>750</v>
      </c>
      <c r="C871" s="356"/>
      <c r="D871" s="370"/>
      <c r="E871" s="356"/>
      <c r="F871" s="356"/>
      <c r="G871" s="467">
        <f t="shared" si="1846"/>
        <v>201606.03</v>
      </c>
      <c r="H871" s="356">
        <f t="shared" si="1844"/>
        <v>192533.76000000001</v>
      </c>
      <c r="I871" s="365">
        <v>0</v>
      </c>
      <c r="J871" s="365">
        <v>0</v>
      </c>
      <c r="K871" s="365">
        <v>0</v>
      </c>
      <c r="L871" s="365">
        <v>225</v>
      </c>
      <c r="M871" s="362">
        <f t="shared" si="1847"/>
        <v>192533.76000000001</v>
      </c>
      <c r="N871" s="356">
        <v>0</v>
      </c>
      <c r="O871" s="356">
        <v>0</v>
      </c>
      <c r="P871" s="356">
        <v>0</v>
      </c>
      <c r="Q871" s="356">
        <v>0</v>
      </c>
      <c r="R871" s="356">
        <v>0</v>
      </c>
      <c r="S871" s="356">
        <v>0</v>
      </c>
      <c r="T871" s="366">
        <v>0</v>
      </c>
      <c r="U871" s="356">
        <v>0</v>
      </c>
      <c r="V871" s="371"/>
      <c r="W871" s="177">
        <v>0</v>
      </c>
      <c r="X871" s="356">
        <f t="shared" si="1845"/>
        <v>0</v>
      </c>
      <c r="Y871" s="177">
        <v>0</v>
      </c>
      <c r="Z871" s="177">
        <v>0</v>
      </c>
      <c r="AA871" s="177">
        <v>0</v>
      </c>
      <c r="AB871" s="177">
        <v>0</v>
      </c>
      <c r="AC871" s="177">
        <v>0</v>
      </c>
      <c r="AD871" s="177">
        <v>0</v>
      </c>
      <c r="AE871" s="177">
        <v>0</v>
      </c>
      <c r="AF871" s="177">
        <v>0</v>
      </c>
      <c r="AG871" s="177">
        <v>0</v>
      </c>
      <c r="AH871" s="177">
        <v>0</v>
      </c>
      <c r="AI871" s="177">
        <v>0</v>
      </c>
      <c r="AJ871" s="177">
        <f t="shared" si="1848"/>
        <v>6048.18</v>
      </c>
      <c r="AK871" s="177">
        <f t="shared" si="1849"/>
        <v>3024.09</v>
      </c>
      <c r="AL871" s="177">
        <v>0</v>
      </c>
      <c r="AN871" s="148"/>
      <c r="AO871" s="148"/>
      <c r="AP871" s="148"/>
      <c r="AQ871" s="148"/>
      <c r="AR871" s="148"/>
      <c r="AS871" s="148"/>
      <c r="AT871" s="148"/>
      <c r="AU871" s="148"/>
      <c r="AV871" s="148"/>
      <c r="AW871" s="148"/>
      <c r="AX871" s="148"/>
      <c r="AY871" s="148"/>
      <c r="AZ871" s="148"/>
      <c r="BA871" s="148"/>
      <c r="BB871" s="148"/>
      <c r="BC871" s="148"/>
      <c r="BD871" s="148"/>
      <c r="BE871" s="148"/>
      <c r="BF871" s="148"/>
      <c r="BG871" s="148"/>
      <c r="BH871" s="148"/>
      <c r="BI871" s="148"/>
      <c r="BJ871" s="148"/>
      <c r="BK871" s="148"/>
      <c r="BL871" s="149"/>
      <c r="BM871" s="149"/>
      <c r="BN871" s="149"/>
      <c r="BO871" s="149"/>
      <c r="BP871" s="149"/>
      <c r="BQ871" s="149"/>
      <c r="BR871" s="149"/>
      <c r="BS871" s="149"/>
      <c r="BT871" s="149"/>
      <c r="BU871" s="149"/>
      <c r="BV871" s="149"/>
      <c r="BW871" s="149"/>
      <c r="BY871" s="150"/>
      <c r="BZ871" s="151"/>
      <c r="CA871" s="152"/>
      <c r="CB871" s="148"/>
      <c r="CC871" s="153"/>
    </row>
    <row r="872" spans="1:81" s="147" customFormat="1" ht="12" customHeight="1">
      <c r="A872" s="360">
        <v>222</v>
      </c>
      <c r="B872" s="178" t="s">
        <v>751</v>
      </c>
      <c r="C872" s="356"/>
      <c r="D872" s="370"/>
      <c r="E872" s="356"/>
      <c r="F872" s="356"/>
      <c r="G872" s="467">
        <f t="shared" si="1846"/>
        <v>241031.22</v>
      </c>
      <c r="H872" s="356">
        <f t="shared" si="1844"/>
        <v>230184.81</v>
      </c>
      <c r="I872" s="365">
        <v>0</v>
      </c>
      <c r="J872" s="365">
        <v>0</v>
      </c>
      <c r="K872" s="365">
        <v>0</v>
      </c>
      <c r="L872" s="365">
        <v>269</v>
      </c>
      <c r="M872" s="362">
        <f t="shared" si="1847"/>
        <v>230184.81</v>
      </c>
      <c r="N872" s="356">
        <v>0</v>
      </c>
      <c r="O872" s="356">
        <v>0</v>
      </c>
      <c r="P872" s="356">
        <v>0</v>
      </c>
      <c r="Q872" s="356">
        <v>0</v>
      </c>
      <c r="R872" s="356">
        <v>0</v>
      </c>
      <c r="S872" s="356">
        <v>0</v>
      </c>
      <c r="T872" s="366">
        <v>0</v>
      </c>
      <c r="U872" s="356">
        <v>0</v>
      </c>
      <c r="V872" s="371"/>
      <c r="W872" s="177">
        <v>0</v>
      </c>
      <c r="X872" s="356">
        <f t="shared" si="1845"/>
        <v>0</v>
      </c>
      <c r="Y872" s="177">
        <v>0</v>
      </c>
      <c r="Z872" s="177">
        <v>0</v>
      </c>
      <c r="AA872" s="177">
        <v>0</v>
      </c>
      <c r="AB872" s="177">
        <v>0</v>
      </c>
      <c r="AC872" s="177">
        <v>0</v>
      </c>
      <c r="AD872" s="177">
        <v>0</v>
      </c>
      <c r="AE872" s="177">
        <v>0</v>
      </c>
      <c r="AF872" s="177">
        <v>0</v>
      </c>
      <c r="AG872" s="177">
        <v>0</v>
      </c>
      <c r="AH872" s="177">
        <v>0</v>
      </c>
      <c r="AI872" s="177">
        <v>0</v>
      </c>
      <c r="AJ872" s="177">
        <f t="shared" si="1848"/>
        <v>7230.94</v>
      </c>
      <c r="AK872" s="177">
        <f t="shared" si="1849"/>
        <v>3615.47</v>
      </c>
      <c r="AL872" s="177">
        <v>0</v>
      </c>
      <c r="AN872" s="148"/>
      <c r="AO872" s="148"/>
      <c r="AP872" s="148"/>
      <c r="AQ872" s="148"/>
      <c r="AR872" s="148"/>
      <c r="AS872" s="148"/>
      <c r="AT872" s="148"/>
      <c r="AU872" s="148"/>
      <c r="AV872" s="148"/>
      <c r="AW872" s="148"/>
      <c r="AX872" s="148"/>
      <c r="AY872" s="148"/>
      <c r="AZ872" s="148"/>
      <c r="BA872" s="148"/>
      <c r="BB872" s="148"/>
      <c r="BC872" s="148"/>
      <c r="BD872" s="148"/>
      <c r="BE872" s="148"/>
      <c r="BF872" s="148"/>
      <c r="BG872" s="148"/>
      <c r="BH872" s="148"/>
      <c r="BI872" s="148"/>
      <c r="BJ872" s="148"/>
      <c r="BK872" s="148"/>
      <c r="BL872" s="149"/>
      <c r="BM872" s="149"/>
      <c r="BN872" s="149"/>
      <c r="BO872" s="149"/>
      <c r="BP872" s="149"/>
      <c r="BQ872" s="149"/>
      <c r="BR872" s="149"/>
      <c r="BS872" s="149"/>
      <c r="BT872" s="149"/>
      <c r="BU872" s="149"/>
      <c r="BV872" s="149"/>
      <c r="BW872" s="149"/>
      <c r="BY872" s="150"/>
      <c r="BZ872" s="151"/>
      <c r="CA872" s="152"/>
      <c r="CB872" s="148"/>
      <c r="CC872" s="153"/>
    </row>
    <row r="873" spans="1:81" s="147" customFormat="1" ht="12" customHeight="1">
      <c r="A873" s="360">
        <v>223</v>
      </c>
      <c r="B873" s="178" t="s">
        <v>752</v>
      </c>
      <c r="C873" s="356"/>
      <c r="D873" s="370"/>
      <c r="E873" s="356"/>
      <c r="F873" s="356"/>
      <c r="G873" s="467">
        <f t="shared" si="1846"/>
        <v>179205.36</v>
      </c>
      <c r="H873" s="356">
        <f t="shared" si="1844"/>
        <v>171141.12</v>
      </c>
      <c r="I873" s="365">
        <v>0</v>
      </c>
      <c r="J873" s="365">
        <v>0</v>
      </c>
      <c r="K873" s="365">
        <v>0</v>
      </c>
      <c r="L873" s="365">
        <v>200</v>
      </c>
      <c r="M873" s="362">
        <f t="shared" si="1847"/>
        <v>171141.12</v>
      </c>
      <c r="N873" s="356">
        <v>0</v>
      </c>
      <c r="O873" s="356">
        <v>0</v>
      </c>
      <c r="P873" s="356">
        <v>0</v>
      </c>
      <c r="Q873" s="356">
        <v>0</v>
      </c>
      <c r="R873" s="356">
        <v>0</v>
      </c>
      <c r="S873" s="356">
        <v>0</v>
      </c>
      <c r="T873" s="366">
        <v>0</v>
      </c>
      <c r="U873" s="356">
        <v>0</v>
      </c>
      <c r="V873" s="371"/>
      <c r="W873" s="177">
        <v>0</v>
      </c>
      <c r="X873" s="356">
        <f t="shared" si="1845"/>
        <v>0</v>
      </c>
      <c r="Y873" s="177">
        <v>0</v>
      </c>
      <c r="Z873" s="177">
        <v>0</v>
      </c>
      <c r="AA873" s="177">
        <v>0</v>
      </c>
      <c r="AB873" s="177">
        <v>0</v>
      </c>
      <c r="AC873" s="177">
        <v>0</v>
      </c>
      <c r="AD873" s="177">
        <v>0</v>
      </c>
      <c r="AE873" s="177">
        <v>0</v>
      </c>
      <c r="AF873" s="177">
        <v>0</v>
      </c>
      <c r="AG873" s="177">
        <v>0</v>
      </c>
      <c r="AH873" s="177">
        <v>0</v>
      </c>
      <c r="AI873" s="177">
        <v>0</v>
      </c>
      <c r="AJ873" s="177">
        <f t="shared" si="1848"/>
        <v>5376.16</v>
      </c>
      <c r="AK873" s="177">
        <f t="shared" si="1849"/>
        <v>2688.08</v>
      </c>
      <c r="AL873" s="177">
        <v>0</v>
      </c>
      <c r="AN873" s="148"/>
      <c r="AO873" s="148"/>
      <c r="AP873" s="148"/>
      <c r="AQ873" s="148"/>
      <c r="AR873" s="148"/>
      <c r="AS873" s="148"/>
      <c r="AT873" s="148"/>
      <c r="AU873" s="148"/>
      <c r="AV873" s="148"/>
      <c r="AW873" s="148"/>
      <c r="AX873" s="148"/>
      <c r="AY873" s="148"/>
      <c r="AZ873" s="148"/>
      <c r="BA873" s="148"/>
      <c r="BB873" s="148"/>
      <c r="BC873" s="148"/>
      <c r="BD873" s="148"/>
      <c r="BE873" s="148"/>
      <c r="BF873" s="148"/>
      <c r="BG873" s="148"/>
      <c r="BH873" s="148"/>
      <c r="BI873" s="148"/>
      <c r="BJ873" s="148"/>
      <c r="BK873" s="148"/>
      <c r="BL873" s="149"/>
      <c r="BM873" s="149"/>
      <c r="BN873" s="149"/>
      <c r="BO873" s="149"/>
      <c r="BP873" s="149"/>
      <c r="BQ873" s="149"/>
      <c r="BR873" s="149"/>
      <c r="BS873" s="149"/>
      <c r="BT873" s="149"/>
      <c r="BU873" s="149"/>
      <c r="BV873" s="149"/>
      <c r="BW873" s="149"/>
      <c r="BY873" s="150"/>
      <c r="BZ873" s="151"/>
      <c r="CA873" s="152"/>
      <c r="CB873" s="148"/>
      <c r="CC873" s="153"/>
    </row>
    <row r="874" spans="1:81" s="147" customFormat="1" ht="12" customHeight="1">
      <c r="A874" s="360">
        <v>224</v>
      </c>
      <c r="B874" s="178" t="s">
        <v>753</v>
      </c>
      <c r="C874" s="356"/>
      <c r="D874" s="370"/>
      <c r="E874" s="356"/>
      <c r="F874" s="356"/>
      <c r="G874" s="467">
        <f t="shared" si="1846"/>
        <v>179205.36</v>
      </c>
      <c r="H874" s="356">
        <f t="shared" si="1844"/>
        <v>171141.12</v>
      </c>
      <c r="I874" s="365">
        <v>0</v>
      </c>
      <c r="J874" s="365">
        <v>0</v>
      </c>
      <c r="K874" s="365">
        <v>0</v>
      </c>
      <c r="L874" s="365">
        <v>200</v>
      </c>
      <c r="M874" s="362">
        <f t="shared" si="1847"/>
        <v>171141.12</v>
      </c>
      <c r="N874" s="356">
        <v>0</v>
      </c>
      <c r="O874" s="356">
        <v>0</v>
      </c>
      <c r="P874" s="356">
        <v>0</v>
      </c>
      <c r="Q874" s="356">
        <v>0</v>
      </c>
      <c r="R874" s="356">
        <v>0</v>
      </c>
      <c r="S874" s="356">
        <v>0</v>
      </c>
      <c r="T874" s="366">
        <v>0</v>
      </c>
      <c r="U874" s="356">
        <v>0</v>
      </c>
      <c r="V874" s="371"/>
      <c r="W874" s="177">
        <v>0</v>
      </c>
      <c r="X874" s="356">
        <f t="shared" si="1845"/>
        <v>0</v>
      </c>
      <c r="Y874" s="177">
        <v>0</v>
      </c>
      <c r="Z874" s="177">
        <v>0</v>
      </c>
      <c r="AA874" s="177">
        <v>0</v>
      </c>
      <c r="AB874" s="177">
        <v>0</v>
      </c>
      <c r="AC874" s="177">
        <v>0</v>
      </c>
      <c r="AD874" s="177">
        <v>0</v>
      </c>
      <c r="AE874" s="177">
        <v>0</v>
      </c>
      <c r="AF874" s="177">
        <v>0</v>
      </c>
      <c r="AG874" s="177">
        <v>0</v>
      </c>
      <c r="AH874" s="177">
        <v>0</v>
      </c>
      <c r="AI874" s="177">
        <v>0</v>
      </c>
      <c r="AJ874" s="177">
        <f t="shared" si="1848"/>
        <v>5376.16</v>
      </c>
      <c r="AK874" s="177">
        <f t="shared" si="1849"/>
        <v>2688.08</v>
      </c>
      <c r="AL874" s="177">
        <v>0</v>
      </c>
      <c r="AN874" s="148"/>
      <c r="AO874" s="148"/>
      <c r="AP874" s="148"/>
      <c r="AQ874" s="148"/>
      <c r="AR874" s="148"/>
      <c r="AS874" s="148"/>
      <c r="AT874" s="148"/>
      <c r="AU874" s="148"/>
      <c r="AV874" s="148"/>
      <c r="AW874" s="148"/>
      <c r="AX874" s="148"/>
      <c r="AY874" s="148"/>
      <c r="AZ874" s="148"/>
      <c r="BA874" s="148"/>
      <c r="BB874" s="148"/>
      <c r="BC874" s="148"/>
      <c r="BD874" s="148"/>
      <c r="BE874" s="148"/>
      <c r="BF874" s="148"/>
      <c r="BG874" s="148"/>
      <c r="BH874" s="148"/>
      <c r="BI874" s="148"/>
      <c r="BJ874" s="148"/>
      <c r="BK874" s="148"/>
      <c r="BL874" s="149"/>
      <c r="BM874" s="149"/>
      <c r="BN874" s="149"/>
      <c r="BO874" s="149"/>
      <c r="BP874" s="149"/>
      <c r="BQ874" s="149"/>
      <c r="BR874" s="149"/>
      <c r="BS874" s="149"/>
      <c r="BT874" s="149"/>
      <c r="BU874" s="149"/>
      <c r="BV874" s="149"/>
      <c r="BW874" s="149"/>
      <c r="BY874" s="150"/>
      <c r="BZ874" s="151"/>
      <c r="CA874" s="152"/>
      <c r="CB874" s="148"/>
      <c r="CC874" s="153"/>
    </row>
    <row r="875" spans="1:81" s="147" customFormat="1" ht="43.5" customHeight="1">
      <c r="A875" s="374" t="s">
        <v>735</v>
      </c>
      <c r="B875" s="374"/>
      <c r="C875" s="356">
        <f>SUM(C867:C874)</f>
        <v>858.98</v>
      </c>
      <c r="D875" s="356"/>
      <c r="E875" s="356"/>
      <c r="F875" s="356"/>
      <c r="G875" s="356">
        <f>SUM(G867:G874)</f>
        <v>1194403.73</v>
      </c>
      <c r="H875" s="356">
        <f>ROUND(SUM(H867:H874),2)</f>
        <v>1140655.56</v>
      </c>
      <c r="I875" s="356">
        <f t="shared" ref="I875:U875" si="1850">SUM(I867:I874)</f>
        <v>0</v>
      </c>
      <c r="J875" s="356">
        <f t="shared" si="1850"/>
        <v>0</v>
      </c>
      <c r="K875" s="356">
        <f t="shared" si="1850"/>
        <v>0</v>
      </c>
      <c r="L875" s="356">
        <f t="shared" si="1850"/>
        <v>1333</v>
      </c>
      <c r="M875" s="356">
        <f t="shared" si="1850"/>
        <v>1140655.56</v>
      </c>
      <c r="N875" s="356">
        <f t="shared" si="1850"/>
        <v>0</v>
      </c>
      <c r="O875" s="356">
        <f t="shared" si="1850"/>
        <v>0</v>
      </c>
      <c r="P875" s="356">
        <f t="shared" si="1850"/>
        <v>0</v>
      </c>
      <c r="Q875" s="356">
        <f t="shared" si="1850"/>
        <v>0</v>
      </c>
      <c r="R875" s="356">
        <f t="shared" si="1850"/>
        <v>0</v>
      </c>
      <c r="S875" s="356">
        <f t="shared" si="1850"/>
        <v>0</v>
      </c>
      <c r="T875" s="366">
        <f t="shared" si="1850"/>
        <v>0</v>
      </c>
      <c r="U875" s="356">
        <f t="shared" si="1850"/>
        <v>0</v>
      </c>
      <c r="V875" s="356" t="s">
        <v>68</v>
      </c>
      <c r="W875" s="356">
        <f t="shared" ref="W875:AL875" si="1851">SUM(W867:W874)</f>
        <v>0</v>
      </c>
      <c r="X875" s="356">
        <f t="shared" si="1851"/>
        <v>0</v>
      </c>
      <c r="Y875" s="356">
        <f t="shared" si="1851"/>
        <v>0</v>
      </c>
      <c r="Z875" s="356">
        <f t="shared" si="1851"/>
        <v>0</v>
      </c>
      <c r="AA875" s="356">
        <f t="shared" si="1851"/>
        <v>0</v>
      </c>
      <c r="AB875" s="356">
        <f t="shared" si="1851"/>
        <v>0</v>
      </c>
      <c r="AC875" s="356">
        <f t="shared" si="1851"/>
        <v>0</v>
      </c>
      <c r="AD875" s="356">
        <f t="shared" si="1851"/>
        <v>0</v>
      </c>
      <c r="AE875" s="356">
        <f t="shared" si="1851"/>
        <v>0</v>
      </c>
      <c r="AF875" s="356">
        <f t="shared" si="1851"/>
        <v>0</v>
      </c>
      <c r="AG875" s="356">
        <f t="shared" si="1851"/>
        <v>0</v>
      </c>
      <c r="AH875" s="356">
        <f t="shared" si="1851"/>
        <v>0</v>
      </c>
      <c r="AI875" s="356">
        <f t="shared" si="1851"/>
        <v>0</v>
      </c>
      <c r="AJ875" s="356">
        <f t="shared" si="1851"/>
        <v>35832.11</v>
      </c>
      <c r="AK875" s="356">
        <f t="shared" si="1851"/>
        <v>17916.059999999998</v>
      </c>
      <c r="AL875" s="356">
        <f t="shared" si="1851"/>
        <v>0</v>
      </c>
      <c r="AN875" s="148" t="e">
        <f>I875/#REF!</f>
        <v>#REF!</v>
      </c>
      <c r="AO875" s="148" t="e">
        <f t="shared" si="1788"/>
        <v>#DIV/0!</v>
      </c>
      <c r="AP875" s="148">
        <f t="shared" si="1789"/>
        <v>855.70559639909982</v>
      </c>
      <c r="AQ875" s="148" t="e">
        <f t="shared" si="1790"/>
        <v>#DIV/0!</v>
      </c>
      <c r="AR875" s="148" t="e">
        <f t="shared" si="1791"/>
        <v>#DIV/0!</v>
      </c>
      <c r="AS875" s="148" t="e">
        <f t="shared" si="1792"/>
        <v>#DIV/0!</v>
      </c>
      <c r="AT875" s="148" t="e">
        <f t="shared" si="1793"/>
        <v>#DIV/0!</v>
      </c>
      <c r="AU875" s="148" t="e">
        <f t="shared" si="1794"/>
        <v>#DIV/0!</v>
      </c>
      <c r="AV875" s="148" t="e">
        <f t="shared" si="1795"/>
        <v>#DIV/0!</v>
      </c>
      <c r="AW875" s="148" t="e">
        <f t="shared" si="1796"/>
        <v>#DIV/0!</v>
      </c>
      <c r="AX875" s="148" t="e">
        <f t="shared" si="1797"/>
        <v>#DIV/0!</v>
      </c>
      <c r="AY875" s="148" t="e">
        <f>AI875/#REF!</f>
        <v>#REF!</v>
      </c>
      <c r="AZ875" s="148">
        <v>766.59</v>
      </c>
      <c r="BA875" s="148">
        <v>2173.62</v>
      </c>
      <c r="BB875" s="148">
        <v>891.36</v>
      </c>
      <c r="BC875" s="148">
        <v>860.72</v>
      </c>
      <c r="BD875" s="148">
        <v>1699.83</v>
      </c>
      <c r="BE875" s="148">
        <v>1134.04</v>
      </c>
      <c r="BF875" s="148">
        <v>2338035</v>
      </c>
      <c r="BG875" s="148">
        <f t="shared" si="1821"/>
        <v>4644</v>
      </c>
      <c r="BH875" s="148">
        <v>9186</v>
      </c>
      <c r="BI875" s="148">
        <v>3559.09</v>
      </c>
      <c r="BJ875" s="148">
        <v>6295.55</v>
      </c>
      <c r="BK875" s="148">
        <f t="shared" si="159"/>
        <v>934101.09</v>
      </c>
      <c r="BL875" s="149" t="e">
        <f t="shared" si="1798"/>
        <v>#REF!</v>
      </c>
      <c r="BM875" s="149" t="e">
        <f t="shared" si="1799"/>
        <v>#DIV/0!</v>
      </c>
      <c r="BN875" s="149" t="str">
        <f t="shared" si="1800"/>
        <v xml:space="preserve"> </v>
      </c>
      <c r="BO875" s="149" t="e">
        <f t="shared" si="1801"/>
        <v>#DIV/0!</v>
      </c>
      <c r="BP875" s="149" t="e">
        <f t="shared" si="1802"/>
        <v>#DIV/0!</v>
      </c>
      <c r="BQ875" s="149" t="e">
        <f t="shared" si="1803"/>
        <v>#DIV/0!</v>
      </c>
      <c r="BR875" s="149" t="e">
        <f t="shared" si="1804"/>
        <v>#DIV/0!</v>
      </c>
      <c r="BS875" s="149" t="e">
        <f t="shared" si="1805"/>
        <v>#DIV/0!</v>
      </c>
      <c r="BT875" s="149" t="e">
        <f t="shared" si="1806"/>
        <v>#DIV/0!</v>
      </c>
      <c r="BU875" s="149" t="e">
        <f t="shared" si="1807"/>
        <v>#DIV/0!</v>
      </c>
      <c r="BV875" s="149" t="e">
        <f t="shared" si="1808"/>
        <v>#DIV/0!</v>
      </c>
      <c r="BW875" s="149" t="e">
        <f t="shared" si="1809"/>
        <v>#REF!</v>
      </c>
      <c r="BY875" s="150">
        <f t="shared" si="1810"/>
        <v>2.9999998409248105</v>
      </c>
      <c r="BZ875" s="151">
        <f t="shared" si="1811"/>
        <v>1.5000003390813252</v>
      </c>
      <c r="CA875" s="152" t="e">
        <f t="shared" si="1812"/>
        <v>#DIV/0!</v>
      </c>
      <c r="CB875" s="148">
        <f t="shared" ref="CB875:CB931" si="1852">IF(V875="ПК",5055.69,4852.98)</f>
        <v>4852.9799999999996</v>
      </c>
      <c r="CC875" s="153" t="e">
        <f t="shared" si="1813"/>
        <v>#DIV/0!</v>
      </c>
    </row>
    <row r="876" spans="1:81" s="147" customFormat="1" ht="12" customHeight="1">
      <c r="A876" s="399" t="s">
        <v>86</v>
      </c>
      <c r="B876" s="400"/>
      <c r="C876" s="400"/>
      <c r="D876" s="400"/>
      <c r="E876" s="400"/>
      <c r="F876" s="400"/>
      <c r="G876" s="400"/>
      <c r="H876" s="400"/>
      <c r="I876" s="400"/>
      <c r="J876" s="400"/>
      <c r="K876" s="400"/>
      <c r="L876" s="400"/>
      <c r="M876" s="400"/>
      <c r="N876" s="400"/>
      <c r="O876" s="400"/>
      <c r="P876" s="400"/>
      <c r="Q876" s="400"/>
      <c r="R876" s="400"/>
      <c r="S876" s="400"/>
      <c r="T876" s="400"/>
      <c r="U876" s="400"/>
      <c r="V876" s="400"/>
      <c r="W876" s="400"/>
      <c r="X876" s="400"/>
      <c r="Y876" s="400"/>
      <c r="Z876" s="400"/>
      <c r="AA876" s="400"/>
      <c r="AB876" s="400"/>
      <c r="AC876" s="400"/>
      <c r="AD876" s="400"/>
      <c r="AE876" s="400"/>
      <c r="AF876" s="400"/>
      <c r="AG876" s="400"/>
      <c r="AH876" s="400"/>
      <c r="AI876" s="400"/>
      <c r="AJ876" s="400"/>
      <c r="AK876" s="400"/>
      <c r="AL876" s="423"/>
      <c r="AN876" s="148" t="e">
        <f>I876/#REF!</f>
        <v>#REF!</v>
      </c>
      <c r="AO876" s="148" t="e">
        <f t="shared" si="1788"/>
        <v>#DIV/0!</v>
      </c>
      <c r="AP876" s="148" t="e">
        <f t="shared" si="1789"/>
        <v>#DIV/0!</v>
      </c>
      <c r="AQ876" s="148" t="e">
        <f t="shared" si="1790"/>
        <v>#DIV/0!</v>
      </c>
      <c r="AR876" s="148" t="e">
        <f t="shared" si="1791"/>
        <v>#DIV/0!</v>
      </c>
      <c r="AS876" s="148" t="e">
        <f t="shared" si="1792"/>
        <v>#DIV/0!</v>
      </c>
      <c r="AT876" s="148" t="e">
        <f t="shared" si="1793"/>
        <v>#DIV/0!</v>
      </c>
      <c r="AU876" s="148" t="e">
        <f t="shared" si="1794"/>
        <v>#DIV/0!</v>
      </c>
      <c r="AV876" s="148" t="e">
        <f t="shared" si="1795"/>
        <v>#DIV/0!</v>
      </c>
      <c r="AW876" s="148" t="e">
        <f t="shared" si="1796"/>
        <v>#DIV/0!</v>
      </c>
      <c r="AX876" s="148" t="e">
        <f t="shared" si="1797"/>
        <v>#DIV/0!</v>
      </c>
      <c r="AY876" s="148" t="e">
        <f>AI876/#REF!</f>
        <v>#REF!</v>
      </c>
      <c r="AZ876" s="148">
        <v>766.59</v>
      </c>
      <c r="BA876" s="148">
        <v>2173.62</v>
      </c>
      <c r="BB876" s="148">
        <v>891.36</v>
      </c>
      <c r="BC876" s="148">
        <v>860.72</v>
      </c>
      <c r="BD876" s="148">
        <v>1699.83</v>
      </c>
      <c r="BE876" s="148">
        <v>1134.04</v>
      </c>
      <c r="BF876" s="148">
        <v>2338035</v>
      </c>
      <c r="BG876" s="148">
        <f t="shared" si="1821"/>
        <v>4644</v>
      </c>
      <c r="BH876" s="148">
        <v>9186</v>
      </c>
      <c r="BI876" s="148">
        <v>3559.09</v>
      </c>
      <c r="BJ876" s="148">
        <v>6295.55</v>
      </c>
      <c r="BK876" s="148">
        <f t="shared" si="159"/>
        <v>934101.09</v>
      </c>
      <c r="BL876" s="149" t="e">
        <f t="shared" si="1798"/>
        <v>#REF!</v>
      </c>
      <c r="BM876" s="149" t="e">
        <f t="shared" si="1799"/>
        <v>#DIV/0!</v>
      </c>
      <c r="BN876" s="149" t="e">
        <f t="shared" si="1800"/>
        <v>#DIV/0!</v>
      </c>
      <c r="BO876" s="149" t="e">
        <f t="shared" si="1801"/>
        <v>#DIV/0!</v>
      </c>
      <c r="BP876" s="149" t="e">
        <f t="shared" si="1802"/>
        <v>#DIV/0!</v>
      </c>
      <c r="BQ876" s="149" t="e">
        <f t="shared" si="1803"/>
        <v>#DIV/0!</v>
      </c>
      <c r="BR876" s="149" t="e">
        <f t="shared" si="1804"/>
        <v>#DIV/0!</v>
      </c>
      <c r="BS876" s="149" t="e">
        <f t="shared" si="1805"/>
        <v>#DIV/0!</v>
      </c>
      <c r="BT876" s="149" t="e">
        <f t="shared" si="1806"/>
        <v>#DIV/0!</v>
      </c>
      <c r="BU876" s="149" t="e">
        <f t="shared" si="1807"/>
        <v>#DIV/0!</v>
      </c>
      <c r="BV876" s="149" t="e">
        <f t="shared" si="1808"/>
        <v>#DIV/0!</v>
      </c>
      <c r="BW876" s="149" t="e">
        <f t="shared" si="1809"/>
        <v>#REF!</v>
      </c>
      <c r="BY876" s="150" t="e">
        <f t="shared" si="1810"/>
        <v>#DIV/0!</v>
      </c>
      <c r="BZ876" s="151" t="e">
        <f t="shared" si="1811"/>
        <v>#DIV/0!</v>
      </c>
      <c r="CA876" s="152" t="e">
        <f t="shared" si="1812"/>
        <v>#DIV/0!</v>
      </c>
      <c r="CB876" s="148">
        <f t="shared" si="1852"/>
        <v>4852.9799999999996</v>
      </c>
      <c r="CC876" s="153" t="e">
        <f t="shared" si="1813"/>
        <v>#DIV/0!</v>
      </c>
    </row>
    <row r="877" spans="1:81" s="147" customFormat="1" ht="12" customHeight="1">
      <c r="A877" s="401">
        <v>225</v>
      </c>
      <c r="B877" s="178" t="s">
        <v>754</v>
      </c>
      <c r="C877" s="415">
        <v>590.20000000000005</v>
      </c>
      <c r="D877" s="370"/>
      <c r="E877" s="356"/>
      <c r="F877" s="356"/>
      <c r="G877" s="362">
        <f>ROUND(H877+U877+X877+Z877+AB877+AD877+AF877+AH877+AI877+AJ877+AK877+AL877,2)</f>
        <v>3965778.72</v>
      </c>
      <c r="H877" s="356">
        <f>I877+K877+M877+O877+Q877+S877</f>
        <v>0</v>
      </c>
      <c r="I877" s="365">
        <v>0</v>
      </c>
      <c r="J877" s="365">
        <v>0</v>
      </c>
      <c r="K877" s="365">
        <v>0</v>
      </c>
      <c r="L877" s="365">
        <v>0</v>
      </c>
      <c r="M877" s="365">
        <v>0</v>
      </c>
      <c r="N877" s="356">
        <v>0</v>
      </c>
      <c r="O877" s="356">
        <v>0</v>
      </c>
      <c r="P877" s="356">
        <v>0</v>
      </c>
      <c r="Q877" s="356">
        <v>0</v>
      </c>
      <c r="R877" s="356">
        <v>0</v>
      </c>
      <c r="S877" s="356">
        <v>0</v>
      </c>
      <c r="T877" s="366">
        <v>0</v>
      </c>
      <c r="U877" s="356">
        <v>0</v>
      </c>
      <c r="V877" s="356" t="s">
        <v>112</v>
      </c>
      <c r="W877" s="356">
        <v>982</v>
      </c>
      <c r="X877" s="356">
        <f t="shared" ref="X877" si="1853">ROUND(IF(V877="СК",3856.74,3886.86)*W877,2)</f>
        <v>3787318.68</v>
      </c>
      <c r="Y877" s="177">
        <v>0</v>
      </c>
      <c r="Z877" s="177">
        <v>0</v>
      </c>
      <c r="AA877" s="177">
        <v>0</v>
      </c>
      <c r="AB877" s="177">
        <v>0</v>
      </c>
      <c r="AC877" s="177">
        <v>0</v>
      </c>
      <c r="AD877" s="177">
        <v>0</v>
      </c>
      <c r="AE877" s="177">
        <v>0</v>
      </c>
      <c r="AF877" s="177">
        <v>0</v>
      </c>
      <c r="AG877" s="177">
        <v>0</v>
      </c>
      <c r="AH877" s="177">
        <v>0</v>
      </c>
      <c r="AI877" s="177">
        <v>0</v>
      </c>
      <c r="AJ877" s="177">
        <f t="shared" ref="AJ877" si="1854">ROUND(X877/95.5*3,2)</f>
        <v>118973.36</v>
      </c>
      <c r="AK877" s="177">
        <f t="shared" ref="AK877" si="1855">ROUND(X877/95.5*1.5,2)</f>
        <v>59486.68</v>
      </c>
      <c r="AL877" s="177">
        <v>0</v>
      </c>
      <c r="AN877" s="148" t="e">
        <f>I877/#REF!</f>
        <v>#REF!</v>
      </c>
      <c r="AO877" s="148" t="e">
        <f t="shared" ref="AO877" si="1856">K877/J877</f>
        <v>#DIV/0!</v>
      </c>
      <c r="AP877" s="148" t="e">
        <f t="shared" ref="AP877" si="1857">M877/L877</f>
        <v>#DIV/0!</v>
      </c>
      <c r="AQ877" s="148" t="e">
        <f t="shared" ref="AQ877" si="1858">O877/N877</f>
        <v>#DIV/0!</v>
      </c>
      <c r="AR877" s="148" t="e">
        <f t="shared" ref="AR877" si="1859">Q877/P877</f>
        <v>#DIV/0!</v>
      </c>
      <c r="AS877" s="148" t="e">
        <f t="shared" ref="AS877" si="1860">S877/R877</f>
        <v>#DIV/0!</v>
      </c>
      <c r="AT877" s="148" t="e">
        <f t="shared" ref="AT877" si="1861">U877/T877</f>
        <v>#DIV/0!</v>
      </c>
      <c r="AU877" s="148">
        <f t="shared" ref="AU877" si="1862">X877/W877</f>
        <v>3856.7400000000002</v>
      </c>
      <c r="AV877" s="148" t="e">
        <f t="shared" ref="AV877" si="1863">Z877/Y877</f>
        <v>#DIV/0!</v>
      </c>
      <c r="AW877" s="148" t="e">
        <f t="shared" ref="AW877" si="1864">AB877/AA877</f>
        <v>#DIV/0!</v>
      </c>
      <c r="AX877" s="148" t="e">
        <f t="shared" ref="AX877" si="1865">AH877/AG877</f>
        <v>#DIV/0!</v>
      </c>
      <c r="AY877" s="148" t="e">
        <f>AI877/#REF!</f>
        <v>#REF!</v>
      </c>
      <c r="AZ877" s="148">
        <v>730.08</v>
      </c>
      <c r="BA877" s="148">
        <v>2070.12</v>
      </c>
      <c r="BB877" s="148">
        <v>848.92</v>
      </c>
      <c r="BC877" s="148">
        <v>819.73</v>
      </c>
      <c r="BD877" s="148">
        <v>611.5</v>
      </c>
      <c r="BE877" s="148">
        <v>1080.04</v>
      </c>
      <c r="BF877" s="148">
        <v>2671800.0099999998</v>
      </c>
      <c r="BG877" s="148">
        <f t="shared" ref="BG877" si="1866">IF(V877="ПК",4607.6,4422.85)</f>
        <v>4422.8500000000004</v>
      </c>
      <c r="BH877" s="148">
        <v>8748.57</v>
      </c>
      <c r="BI877" s="148">
        <v>3389.61</v>
      </c>
      <c r="BJ877" s="148">
        <v>5995.76</v>
      </c>
      <c r="BK877" s="148">
        <v>548.62</v>
      </c>
      <c r="BL877" s="149" t="e">
        <f t="shared" ref="BL877" si="1867">IF(AN877&gt;AZ877, "+", " ")</f>
        <v>#REF!</v>
      </c>
      <c r="BM877" s="149" t="e">
        <f t="shared" ref="BM877" si="1868">IF(AO877&gt;BA877, "+", " ")</f>
        <v>#DIV/0!</v>
      </c>
      <c r="BN877" s="149" t="e">
        <f t="shared" ref="BN877" si="1869">IF(AP877&gt;BB877, "+", " ")</f>
        <v>#DIV/0!</v>
      </c>
      <c r="BO877" s="149" t="e">
        <f t="shared" ref="BO877" si="1870">IF(AQ877&gt;BC877, "+", " ")</f>
        <v>#DIV/0!</v>
      </c>
      <c r="BP877" s="149" t="e">
        <f t="shared" ref="BP877" si="1871">IF(AR877&gt;BD877, "+", " ")</f>
        <v>#DIV/0!</v>
      </c>
      <c r="BQ877" s="149" t="e">
        <f t="shared" ref="BQ877" si="1872">IF(AS877&gt;BE877, "+", " ")</f>
        <v>#DIV/0!</v>
      </c>
      <c r="BR877" s="149" t="e">
        <f t="shared" ref="BR877" si="1873">IF(AT877&gt;BF877, "+", " ")</f>
        <v>#DIV/0!</v>
      </c>
      <c r="BS877" s="149" t="str">
        <f t="shared" ref="BS877" si="1874">IF(AU877&gt;BG877, "+", " ")</f>
        <v xml:space="preserve"> </v>
      </c>
      <c r="BT877" s="149" t="e">
        <f t="shared" ref="BT877" si="1875">IF(AV877&gt;BH877, "+", " ")</f>
        <v>#DIV/0!</v>
      </c>
      <c r="BU877" s="149" t="e">
        <f t="shared" ref="BU877" si="1876">IF(AW877&gt;BI877, "+", " ")</f>
        <v>#DIV/0!</v>
      </c>
      <c r="BV877" s="149" t="e">
        <f t="shared" ref="BV877" si="1877">IF(AX877&gt;BJ877, "+", " ")</f>
        <v>#DIV/0!</v>
      </c>
      <c r="BW877" s="149" t="e">
        <f t="shared" ref="BW877" si="1878">IF(AY877&gt;BK877, "+", " ")</f>
        <v>#REF!</v>
      </c>
      <c r="BY877" s="150">
        <f t="shared" ref="BY877" si="1879">AJ877/G877*100</f>
        <v>2.9999999596548341</v>
      </c>
      <c r="BZ877" s="151">
        <f t="shared" ref="BZ877" si="1880">AK877/G877*100</f>
        <v>1.4999999798274171</v>
      </c>
      <c r="CA877" s="152">
        <f t="shared" ref="CA877" si="1881">G877/W877</f>
        <v>4038.4712016293283</v>
      </c>
      <c r="CB877" s="148">
        <f t="shared" ref="CB877" si="1882">IF(V877="ПК",4814.95,4621.88)</f>
        <v>4621.88</v>
      </c>
      <c r="CC877" s="153" t="str">
        <f t="shared" ref="CC877" si="1883">IF(CA877&gt;CB877, "+", " ")</f>
        <v xml:space="preserve"> </v>
      </c>
    </row>
    <row r="878" spans="1:81" s="147" customFormat="1" ht="43.5" customHeight="1">
      <c r="A878" s="374" t="s">
        <v>87</v>
      </c>
      <c r="B878" s="374"/>
      <c r="C878" s="356" t="e">
        <f>SUM(#REF!)</f>
        <v>#REF!</v>
      </c>
      <c r="D878" s="413"/>
      <c r="E878" s="415"/>
      <c r="F878" s="415"/>
      <c r="G878" s="356">
        <f t="shared" ref="G878:U878" si="1884">SUM(G877:G877)</f>
        <v>3965778.72</v>
      </c>
      <c r="H878" s="356">
        <f t="shared" si="1884"/>
        <v>0</v>
      </c>
      <c r="I878" s="356">
        <f t="shared" si="1884"/>
        <v>0</v>
      </c>
      <c r="J878" s="356">
        <f t="shared" si="1884"/>
        <v>0</v>
      </c>
      <c r="K878" s="356">
        <f t="shared" si="1884"/>
        <v>0</v>
      </c>
      <c r="L878" s="356">
        <f t="shared" si="1884"/>
        <v>0</v>
      </c>
      <c r="M878" s="356">
        <f t="shared" si="1884"/>
        <v>0</v>
      </c>
      <c r="N878" s="356">
        <f t="shared" si="1884"/>
        <v>0</v>
      </c>
      <c r="O878" s="356">
        <f t="shared" si="1884"/>
        <v>0</v>
      </c>
      <c r="P878" s="356">
        <f t="shared" si="1884"/>
        <v>0</v>
      </c>
      <c r="Q878" s="356">
        <f t="shared" si="1884"/>
        <v>0</v>
      </c>
      <c r="R878" s="356">
        <f t="shared" si="1884"/>
        <v>0</v>
      </c>
      <c r="S878" s="356">
        <f t="shared" si="1884"/>
        <v>0</v>
      </c>
      <c r="T878" s="357">
        <f t="shared" si="1884"/>
        <v>0</v>
      </c>
      <c r="U878" s="356">
        <f t="shared" si="1884"/>
        <v>0</v>
      </c>
      <c r="V878" s="356" t="s">
        <v>68</v>
      </c>
      <c r="W878" s="356">
        <f t="shared" ref="W878:AL878" si="1885">SUM(W877:W877)</f>
        <v>982</v>
      </c>
      <c r="X878" s="356">
        <f t="shared" si="1885"/>
        <v>3787318.68</v>
      </c>
      <c r="Y878" s="356">
        <f t="shared" si="1885"/>
        <v>0</v>
      </c>
      <c r="Z878" s="356">
        <f t="shared" si="1885"/>
        <v>0</v>
      </c>
      <c r="AA878" s="356">
        <f t="shared" si="1885"/>
        <v>0</v>
      </c>
      <c r="AB878" s="356">
        <f t="shared" si="1885"/>
        <v>0</v>
      </c>
      <c r="AC878" s="356">
        <f t="shared" si="1885"/>
        <v>0</v>
      </c>
      <c r="AD878" s="356">
        <f t="shared" si="1885"/>
        <v>0</v>
      </c>
      <c r="AE878" s="356">
        <f t="shared" si="1885"/>
        <v>0</v>
      </c>
      <c r="AF878" s="356">
        <f t="shared" si="1885"/>
        <v>0</v>
      </c>
      <c r="AG878" s="356">
        <f t="shared" si="1885"/>
        <v>0</v>
      </c>
      <c r="AH878" s="356">
        <f t="shared" si="1885"/>
        <v>0</v>
      </c>
      <c r="AI878" s="356">
        <f t="shared" si="1885"/>
        <v>0</v>
      </c>
      <c r="AJ878" s="356">
        <f t="shared" si="1885"/>
        <v>118973.36</v>
      </c>
      <c r="AK878" s="356">
        <f t="shared" si="1885"/>
        <v>59486.68</v>
      </c>
      <c r="AL878" s="356">
        <f t="shared" si="1885"/>
        <v>0</v>
      </c>
      <c r="AN878" s="148" t="e">
        <f>I878/#REF!</f>
        <v>#REF!</v>
      </c>
      <c r="AO878" s="148" t="e">
        <f t="shared" si="1788"/>
        <v>#DIV/0!</v>
      </c>
      <c r="AP878" s="148" t="e">
        <f t="shared" si="1789"/>
        <v>#DIV/0!</v>
      </c>
      <c r="AQ878" s="148" t="e">
        <f t="shared" si="1790"/>
        <v>#DIV/0!</v>
      </c>
      <c r="AR878" s="148" t="e">
        <f t="shared" si="1791"/>
        <v>#DIV/0!</v>
      </c>
      <c r="AS878" s="148" t="e">
        <f t="shared" si="1792"/>
        <v>#DIV/0!</v>
      </c>
      <c r="AT878" s="148" t="e">
        <f t="shared" si="1793"/>
        <v>#DIV/0!</v>
      </c>
      <c r="AU878" s="148">
        <f t="shared" si="1794"/>
        <v>3856.7400000000002</v>
      </c>
      <c r="AV878" s="148" t="e">
        <f t="shared" si="1795"/>
        <v>#DIV/0!</v>
      </c>
      <c r="AW878" s="148" t="e">
        <f t="shared" si="1796"/>
        <v>#DIV/0!</v>
      </c>
      <c r="AX878" s="148" t="e">
        <f t="shared" si="1797"/>
        <v>#DIV/0!</v>
      </c>
      <c r="AY878" s="148" t="e">
        <f>AI878/#REF!</f>
        <v>#REF!</v>
      </c>
      <c r="AZ878" s="148">
        <v>766.59</v>
      </c>
      <c r="BA878" s="148">
        <v>2173.62</v>
      </c>
      <c r="BB878" s="148">
        <v>891.36</v>
      </c>
      <c r="BC878" s="148">
        <v>860.72</v>
      </c>
      <c r="BD878" s="148">
        <v>1699.83</v>
      </c>
      <c r="BE878" s="148">
        <v>1134.04</v>
      </c>
      <c r="BF878" s="148">
        <v>2338035</v>
      </c>
      <c r="BG878" s="148">
        <f t="shared" si="1821"/>
        <v>4644</v>
      </c>
      <c r="BH878" s="148">
        <v>9186</v>
      </c>
      <c r="BI878" s="148">
        <v>3559.09</v>
      </c>
      <c r="BJ878" s="148">
        <v>6295.55</v>
      </c>
      <c r="BK878" s="148">
        <f t="shared" si="159"/>
        <v>934101.09</v>
      </c>
      <c r="BL878" s="149" t="e">
        <f t="shared" si="1798"/>
        <v>#REF!</v>
      </c>
      <c r="BM878" s="149" t="e">
        <f t="shared" si="1799"/>
        <v>#DIV/0!</v>
      </c>
      <c r="BN878" s="149" t="e">
        <f t="shared" si="1800"/>
        <v>#DIV/0!</v>
      </c>
      <c r="BO878" s="149" t="e">
        <f t="shared" si="1801"/>
        <v>#DIV/0!</v>
      </c>
      <c r="BP878" s="149" t="e">
        <f t="shared" si="1802"/>
        <v>#DIV/0!</v>
      </c>
      <c r="BQ878" s="149" t="e">
        <f t="shared" si="1803"/>
        <v>#DIV/0!</v>
      </c>
      <c r="BR878" s="149" t="e">
        <f t="shared" si="1804"/>
        <v>#DIV/0!</v>
      </c>
      <c r="BS878" s="149" t="str">
        <f t="shared" si="1805"/>
        <v xml:space="preserve"> </v>
      </c>
      <c r="BT878" s="149" t="e">
        <f t="shared" si="1806"/>
        <v>#DIV/0!</v>
      </c>
      <c r="BU878" s="149" t="e">
        <f t="shared" si="1807"/>
        <v>#DIV/0!</v>
      </c>
      <c r="BV878" s="149" t="e">
        <f t="shared" si="1808"/>
        <v>#DIV/0!</v>
      </c>
      <c r="BW878" s="149" t="e">
        <f t="shared" si="1809"/>
        <v>#REF!</v>
      </c>
      <c r="BY878" s="150">
        <f t="shared" si="1810"/>
        <v>2.9999999596548341</v>
      </c>
      <c r="BZ878" s="151">
        <f t="shared" si="1811"/>
        <v>1.4999999798274171</v>
      </c>
      <c r="CA878" s="152">
        <f t="shared" si="1812"/>
        <v>4038.4712016293283</v>
      </c>
      <c r="CB878" s="148">
        <f t="shared" si="1852"/>
        <v>4852.9799999999996</v>
      </c>
      <c r="CC878" s="153" t="str">
        <f t="shared" si="1813"/>
        <v xml:space="preserve"> </v>
      </c>
    </row>
    <row r="879" spans="1:81" s="147" customFormat="1" ht="12" customHeight="1">
      <c r="A879" s="428" t="s">
        <v>124</v>
      </c>
      <c r="B879" s="429"/>
      <c r="C879" s="429"/>
      <c r="D879" s="429"/>
      <c r="E879" s="429"/>
      <c r="F879" s="429"/>
      <c r="G879" s="429"/>
      <c r="H879" s="429"/>
      <c r="I879" s="429"/>
      <c r="J879" s="429"/>
      <c r="K879" s="429"/>
      <c r="L879" s="429"/>
      <c r="M879" s="429"/>
      <c r="N879" s="429"/>
      <c r="O879" s="429"/>
      <c r="P879" s="429"/>
      <c r="Q879" s="429"/>
      <c r="R879" s="429"/>
      <c r="S879" s="429"/>
      <c r="T879" s="429"/>
      <c r="U879" s="429"/>
      <c r="V879" s="429"/>
      <c r="W879" s="429"/>
      <c r="X879" s="429"/>
      <c r="Y879" s="429"/>
      <c r="Z879" s="429"/>
      <c r="AA879" s="429"/>
      <c r="AB879" s="429"/>
      <c r="AC879" s="429"/>
      <c r="AD879" s="429"/>
      <c r="AE879" s="429"/>
      <c r="AF879" s="429"/>
      <c r="AG879" s="429"/>
      <c r="AH879" s="429"/>
      <c r="AI879" s="429"/>
      <c r="AJ879" s="429"/>
      <c r="AK879" s="429"/>
      <c r="AL879" s="430"/>
      <c r="AN879" s="148"/>
      <c r="AO879" s="148"/>
      <c r="AP879" s="148"/>
      <c r="AQ879" s="148"/>
      <c r="AR879" s="148"/>
      <c r="AS879" s="148"/>
      <c r="AT879" s="148"/>
      <c r="AU879" s="148"/>
      <c r="AV879" s="148"/>
      <c r="AW879" s="148"/>
      <c r="AX879" s="148"/>
      <c r="AY879" s="148"/>
      <c r="AZ879" s="148"/>
      <c r="BA879" s="148"/>
      <c r="BB879" s="148"/>
      <c r="BC879" s="148"/>
      <c r="BD879" s="148"/>
      <c r="BE879" s="148"/>
      <c r="BF879" s="148"/>
      <c r="BG879" s="148"/>
      <c r="BH879" s="148"/>
      <c r="BI879" s="148"/>
      <c r="BJ879" s="148"/>
      <c r="BK879" s="148"/>
      <c r="BL879" s="149"/>
      <c r="BM879" s="149"/>
      <c r="BN879" s="149"/>
      <c r="BO879" s="149"/>
      <c r="BP879" s="149"/>
      <c r="BQ879" s="149"/>
      <c r="BR879" s="149"/>
      <c r="BS879" s="149"/>
      <c r="BT879" s="149"/>
      <c r="BU879" s="149"/>
      <c r="BV879" s="149"/>
      <c r="BW879" s="149"/>
      <c r="BY879" s="150"/>
      <c r="BZ879" s="151"/>
      <c r="CA879" s="152"/>
      <c r="CB879" s="148"/>
      <c r="CC879" s="153"/>
    </row>
    <row r="880" spans="1:81" s="147" customFormat="1" ht="12" customHeight="1">
      <c r="A880" s="360">
        <v>226</v>
      </c>
      <c r="B880" s="178" t="s">
        <v>106</v>
      </c>
      <c r="C880" s="415">
        <v>590.20000000000005</v>
      </c>
      <c r="D880" s="370"/>
      <c r="E880" s="356"/>
      <c r="F880" s="356"/>
      <c r="G880" s="362">
        <f>ROUND(H880+U880+X880+Z880+AB880+AD880+AF880+AH880+AI880+AJ880+AK880+AL880,2)</f>
        <v>8942299.2100000009</v>
      </c>
      <c r="H880" s="356">
        <f>I880+K880+M880+O880+Q880+S880</f>
        <v>8020743.1900000004</v>
      </c>
      <c r="I880" s="362">
        <f>ROUND(242.99*'Приложение 1'!J877,2)</f>
        <v>2209034.2400000002</v>
      </c>
      <c r="J880" s="365">
        <v>3850</v>
      </c>
      <c r="K880" s="365">
        <f>ROUND(J880*1176.73,2)</f>
        <v>4530410.5</v>
      </c>
      <c r="L880" s="365">
        <v>810.8</v>
      </c>
      <c r="M880" s="362">
        <f>ROUND(L880*891.36*0.96,2)</f>
        <v>693806.1</v>
      </c>
      <c r="N880" s="356">
        <v>745</v>
      </c>
      <c r="O880" s="356">
        <f>ROUND(N880*627.71,2)</f>
        <v>467643.95</v>
      </c>
      <c r="P880" s="356">
        <v>0</v>
      </c>
      <c r="Q880" s="356">
        <v>0</v>
      </c>
      <c r="R880" s="356">
        <v>140</v>
      </c>
      <c r="S880" s="356">
        <f>ROUND(R880*856.06,2)</f>
        <v>119848.4</v>
      </c>
      <c r="T880" s="366">
        <v>0</v>
      </c>
      <c r="U880" s="356">
        <v>0</v>
      </c>
      <c r="V880" s="356"/>
      <c r="W880" s="356">
        <v>0</v>
      </c>
      <c r="X880" s="356">
        <v>0</v>
      </c>
      <c r="Y880" s="177">
        <v>0</v>
      </c>
      <c r="Z880" s="177">
        <v>0</v>
      </c>
      <c r="AA880" s="177">
        <v>0</v>
      </c>
      <c r="AB880" s="177">
        <v>0</v>
      </c>
      <c r="AC880" s="177">
        <v>0</v>
      </c>
      <c r="AD880" s="177">
        <v>0</v>
      </c>
      <c r="AE880" s="177">
        <v>0</v>
      </c>
      <c r="AF880" s="177">
        <v>0</v>
      </c>
      <c r="AG880" s="177">
        <v>0</v>
      </c>
      <c r="AH880" s="177">
        <v>0</v>
      </c>
      <c r="AI880" s="356">
        <f>ROUND(429276+89876.55,2)</f>
        <v>519152.55</v>
      </c>
      <c r="AJ880" s="177">
        <f>ROUND((X880+H880+AI880)/95.5*3,2)</f>
        <v>268268.98</v>
      </c>
      <c r="AK880" s="177">
        <f>ROUND((X880+H880+AI880)/95.5*1.5,2)</f>
        <v>134134.49</v>
      </c>
      <c r="AL880" s="177">
        <v>0</v>
      </c>
      <c r="AN880" s="148"/>
      <c r="AO880" s="148"/>
      <c r="AP880" s="148"/>
      <c r="AQ880" s="148"/>
      <c r="AR880" s="148"/>
      <c r="AS880" s="148"/>
      <c r="AT880" s="148"/>
      <c r="AU880" s="148"/>
      <c r="AV880" s="148"/>
      <c r="AW880" s="148"/>
      <c r="AX880" s="148"/>
      <c r="AY880" s="148"/>
      <c r="AZ880" s="148"/>
      <c r="BA880" s="148"/>
      <c r="BB880" s="148"/>
      <c r="BC880" s="148"/>
      <c r="BD880" s="148"/>
      <c r="BE880" s="148"/>
      <c r="BF880" s="148"/>
      <c r="BG880" s="148"/>
      <c r="BH880" s="148"/>
      <c r="BI880" s="148"/>
      <c r="BJ880" s="148"/>
      <c r="BK880" s="148"/>
      <c r="BL880" s="149"/>
      <c r="BM880" s="149"/>
      <c r="BN880" s="149"/>
      <c r="BO880" s="149"/>
      <c r="BP880" s="149"/>
      <c r="BQ880" s="149"/>
      <c r="BR880" s="149"/>
      <c r="BS880" s="149"/>
      <c r="BT880" s="149"/>
      <c r="BU880" s="149"/>
      <c r="BV880" s="149"/>
      <c r="BW880" s="149"/>
      <c r="BY880" s="150"/>
      <c r="BZ880" s="151"/>
      <c r="CA880" s="152"/>
      <c r="CB880" s="148"/>
      <c r="CC880" s="153"/>
    </row>
    <row r="881" spans="1:82" s="147" customFormat="1" ht="43.5" customHeight="1">
      <c r="A881" s="424" t="s">
        <v>956</v>
      </c>
      <c r="B881" s="424"/>
      <c r="C881" s="425">
        <f>SUM(C880)</f>
        <v>590.20000000000005</v>
      </c>
      <c r="D881" s="426"/>
      <c r="E881" s="425"/>
      <c r="F881" s="425"/>
      <c r="G881" s="425">
        <f>ROUND(SUM(G880),2)</f>
        <v>8942299.2100000009</v>
      </c>
      <c r="H881" s="425">
        <f t="shared" ref="H881:U881" si="1886">SUM(H880)</f>
        <v>8020743.1900000004</v>
      </c>
      <c r="I881" s="425">
        <f t="shared" si="1886"/>
        <v>2209034.2400000002</v>
      </c>
      <c r="J881" s="425">
        <f t="shared" si="1886"/>
        <v>3850</v>
      </c>
      <c r="K881" s="425">
        <f t="shared" si="1886"/>
        <v>4530410.5</v>
      </c>
      <c r="L881" s="425">
        <f t="shared" si="1886"/>
        <v>810.8</v>
      </c>
      <c r="M881" s="425">
        <f t="shared" si="1886"/>
        <v>693806.1</v>
      </c>
      <c r="N881" s="425">
        <f t="shared" si="1886"/>
        <v>745</v>
      </c>
      <c r="O881" s="425">
        <f t="shared" si="1886"/>
        <v>467643.95</v>
      </c>
      <c r="P881" s="425">
        <f t="shared" si="1886"/>
        <v>0</v>
      </c>
      <c r="Q881" s="425">
        <f t="shared" si="1886"/>
        <v>0</v>
      </c>
      <c r="R881" s="425">
        <f t="shared" si="1886"/>
        <v>140</v>
      </c>
      <c r="S881" s="425">
        <f t="shared" si="1886"/>
        <v>119848.4</v>
      </c>
      <c r="T881" s="431">
        <f t="shared" si="1886"/>
        <v>0</v>
      </c>
      <c r="U881" s="425">
        <f t="shared" si="1886"/>
        <v>0</v>
      </c>
      <c r="V881" s="425" t="s">
        <v>68</v>
      </c>
      <c r="W881" s="425">
        <f t="shared" ref="W881:AL881" si="1887">SUM(W880)</f>
        <v>0</v>
      </c>
      <c r="X881" s="425">
        <f t="shared" si="1887"/>
        <v>0</v>
      </c>
      <c r="Y881" s="425">
        <f t="shared" si="1887"/>
        <v>0</v>
      </c>
      <c r="Z881" s="425">
        <f t="shared" si="1887"/>
        <v>0</v>
      </c>
      <c r="AA881" s="425">
        <f t="shared" si="1887"/>
        <v>0</v>
      </c>
      <c r="AB881" s="425">
        <f t="shared" si="1887"/>
        <v>0</v>
      </c>
      <c r="AC881" s="425">
        <f t="shared" si="1887"/>
        <v>0</v>
      </c>
      <c r="AD881" s="425">
        <f t="shared" si="1887"/>
        <v>0</v>
      </c>
      <c r="AE881" s="425">
        <f t="shared" si="1887"/>
        <v>0</v>
      </c>
      <c r="AF881" s="425">
        <f t="shared" si="1887"/>
        <v>0</v>
      </c>
      <c r="AG881" s="425">
        <f t="shared" si="1887"/>
        <v>0</v>
      </c>
      <c r="AH881" s="425">
        <f t="shared" si="1887"/>
        <v>0</v>
      </c>
      <c r="AI881" s="425">
        <f t="shared" si="1887"/>
        <v>519152.55</v>
      </c>
      <c r="AJ881" s="425">
        <f t="shared" si="1887"/>
        <v>268268.98</v>
      </c>
      <c r="AK881" s="425">
        <f t="shared" si="1887"/>
        <v>134134.49</v>
      </c>
      <c r="AL881" s="425">
        <f t="shared" si="1887"/>
        <v>0</v>
      </c>
      <c r="AN881" s="148"/>
      <c r="AO881" s="148"/>
      <c r="AP881" s="148"/>
      <c r="AQ881" s="148"/>
      <c r="AR881" s="148"/>
      <c r="AS881" s="148"/>
      <c r="AT881" s="148"/>
      <c r="AU881" s="148"/>
      <c r="AV881" s="148"/>
      <c r="AW881" s="148"/>
      <c r="AX881" s="148"/>
      <c r="AY881" s="148"/>
      <c r="AZ881" s="148"/>
      <c r="BA881" s="148"/>
      <c r="BB881" s="148"/>
      <c r="BC881" s="148"/>
      <c r="BD881" s="148"/>
      <c r="BE881" s="148"/>
      <c r="BF881" s="148"/>
      <c r="BG881" s="148"/>
      <c r="BH881" s="148"/>
      <c r="BI881" s="148"/>
      <c r="BJ881" s="148"/>
      <c r="BK881" s="148"/>
      <c r="BL881" s="149"/>
      <c r="BM881" s="149"/>
      <c r="BN881" s="149"/>
      <c r="BO881" s="149"/>
      <c r="BP881" s="149"/>
      <c r="BQ881" s="149"/>
      <c r="BR881" s="149"/>
      <c r="BS881" s="149"/>
      <c r="BT881" s="149"/>
      <c r="BU881" s="149"/>
      <c r="BV881" s="149"/>
      <c r="BW881" s="149"/>
      <c r="BY881" s="150"/>
      <c r="BZ881" s="151"/>
      <c r="CA881" s="152"/>
      <c r="CB881" s="148"/>
      <c r="CC881" s="153"/>
    </row>
    <row r="882" spans="1:82" s="147" customFormat="1" ht="12" customHeight="1">
      <c r="A882" s="358" t="s">
        <v>56</v>
      </c>
      <c r="B882" s="359"/>
      <c r="C882" s="359"/>
      <c r="D882" s="359"/>
      <c r="E882" s="359"/>
      <c r="F882" s="359"/>
      <c r="G882" s="359"/>
      <c r="H882" s="359"/>
      <c r="I882" s="359"/>
      <c r="J882" s="359"/>
      <c r="K882" s="359"/>
      <c r="L882" s="359"/>
      <c r="M882" s="359"/>
      <c r="N882" s="359"/>
      <c r="O882" s="359"/>
      <c r="P882" s="359"/>
      <c r="Q882" s="359"/>
      <c r="R882" s="359"/>
      <c r="S882" s="359"/>
      <c r="T882" s="359"/>
      <c r="U882" s="359"/>
      <c r="V882" s="359"/>
      <c r="W882" s="359"/>
      <c r="X882" s="359"/>
      <c r="Y882" s="359"/>
      <c r="Z882" s="359"/>
      <c r="AA882" s="359"/>
      <c r="AB882" s="359"/>
      <c r="AC882" s="359"/>
      <c r="AD882" s="359"/>
      <c r="AE882" s="359"/>
      <c r="AF882" s="359"/>
      <c r="AG882" s="359"/>
      <c r="AH882" s="359"/>
      <c r="AI882" s="359"/>
      <c r="AJ882" s="359"/>
      <c r="AK882" s="359"/>
      <c r="AL882" s="434"/>
      <c r="AN882" s="148" t="e">
        <f>I882/#REF!</f>
        <v>#REF!</v>
      </c>
      <c r="AO882" s="148" t="e">
        <f t="shared" si="1788"/>
        <v>#DIV/0!</v>
      </c>
      <c r="AP882" s="148" t="e">
        <f t="shared" si="1789"/>
        <v>#DIV/0!</v>
      </c>
      <c r="AQ882" s="148" t="e">
        <f t="shared" si="1790"/>
        <v>#DIV/0!</v>
      </c>
      <c r="AR882" s="148" t="e">
        <f t="shared" si="1791"/>
        <v>#DIV/0!</v>
      </c>
      <c r="AS882" s="148" t="e">
        <f t="shared" si="1792"/>
        <v>#DIV/0!</v>
      </c>
      <c r="AT882" s="148" t="e">
        <f t="shared" si="1793"/>
        <v>#DIV/0!</v>
      </c>
      <c r="AU882" s="148" t="e">
        <f t="shared" si="1794"/>
        <v>#DIV/0!</v>
      </c>
      <c r="AV882" s="148" t="e">
        <f t="shared" si="1795"/>
        <v>#DIV/0!</v>
      </c>
      <c r="AW882" s="148" t="e">
        <f t="shared" si="1796"/>
        <v>#DIV/0!</v>
      </c>
      <c r="AX882" s="148" t="e">
        <f t="shared" si="1797"/>
        <v>#DIV/0!</v>
      </c>
      <c r="AY882" s="148" t="e">
        <f>AI882/#REF!</f>
        <v>#REF!</v>
      </c>
      <c r="AZ882" s="148">
        <v>766.59</v>
      </c>
      <c r="BA882" s="148">
        <v>2173.62</v>
      </c>
      <c r="BB882" s="148">
        <v>891.36</v>
      </c>
      <c r="BC882" s="148">
        <v>860.72</v>
      </c>
      <c r="BD882" s="148">
        <v>1699.83</v>
      </c>
      <c r="BE882" s="148">
        <v>1134.04</v>
      </c>
      <c r="BF882" s="148">
        <v>2338035</v>
      </c>
      <c r="BG882" s="148">
        <f t="shared" si="1821"/>
        <v>4644</v>
      </c>
      <c r="BH882" s="148">
        <v>9186</v>
      </c>
      <c r="BI882" s="148">
        <v>3559.09</v>
      </c>
      <c r="BJ882" s="148">
        <v>6295.55</v>
      </c>
      <c r="BK882" s="148">
        <f t="shared" si="159"/>
        <v>934101.09</v>
      </c>
      <c r="BL882" s="149" t="e">
        <f t="shared" si="1798"/>
        <v>#REF!</v>
      </c>
      <c r="BM882" s="149" t="e">
        <f t="shared" si="1799"/>
        <v>#DIV/0!</v>
      </c>
      <c r="BN882" s="149" t="e">
        <f t="shared" si="1800"/>
        <v>#DIV/0!</v>
      </c>
      <c r="BO882" s="149" t="e">
        <f t="shared" si="1801"/>
        <v>#DIV/0!</v>
      </c>
      <c r="BP882" s="149" t="e">
        <f t="shared" si="1802"/>
        <v>#DIV/0!</v>
      </c>
      <c r="BQ882" s="149" t="e">
        <f t="shared" si="1803"/>
        <v>#DIV/0!</v>
      </c>
      <c r="BR882" s="149" t="e">
        <f t="shared" si="1804"/>
        <v>#DIV/0!</v>
      </c>
      <c r="BS882" s="149" t="e">
        <f t="shared" si="1805"/>
        <v>#DIV/0!</v>
      </c>
      <c r="BT882" s="149" t="e">
        <f t="shared" si="1806"/>
        <v>#DIV/0!</v>
      </c>
      <c r="BU882" s="149" t="e">
        <f t="shared" si="1807"/>
        <v>#DIV/0!</v>
      </c>
      <c r="BV882" s="149" t="e">
        <f t="shared" si="1808"/>
        <v>#DIV/0!</v>
      </c>
      <c r="BW882" s="149" t="e">
        <f t="shared" si="1809"/>
        <v>#REF!</v>
      </c>
      <c r="BY882" s="150" t="e">
        <f t="shared" si="1810"/>
        <v>#DIV/0!</v>
      </c>
      <c r="BZ882" s="151" t="e">
        <f t="shared" si="1811"/>
        <v>#DIV/0!</v>
      </c>
      <c r="CA882" s="152" t="e">
        <f t="shared" si="1812"/>
        <v>#DIV/0!</v>
      </c>
      <c r="CB882" s="148">
        <f t="shared" si="1852"/>
        <v>4852.9799999999996</v>
      </c>
      <c r="CC882" s="153" t="e">
        <f t="shared" si="1813"/>
        <v>#DIV/0!</v>
      </c>
    </row>
    <row r="883" spans="1:82" s="147" customFormat="1" ht="12" customHeight="1">
      <c r="A883" s="360">
        <v>227</v>
      </c>
      <c r="B883" s="178" t="s">
        <v>779</v>
      </c>
      <c r="C883" s="455"/>
      <c r="D883" s="455"/>
      <c r="E883" s="455"/>
      <c r="F883" s="455"/>
      <c r="G883" s="362">
        <f t="shared" ref="G883:G884" si="1888">ROUND(H883+U883+X883+Z883+AB883+AD883+AF883+AH883+AI883+AJ883+AK883+AL883,2)</f>
        <v>1967018.17</v>
      </c>
      <c r="H883" s="356">
        <f t="shared" ref="H883:H884" si="1889">I883+K883+M883+O883+Q883+S883</f>
        <v>0</v>
      </c>
      <c r="I883" s="365">
        <v>0</v>
      </c>
      <c r="J883" s="365">
        <v>0</v>
      </c>
      <c r="K883" s="365">
        <v>0</v>
      </c>
      <c r="L883" s="365">
        <v>0</v>
      </c>
      <c r="M883" s="365">
        <v>0</v>
      </c>
      <c r="N883" s="356">
        <v>0</v>
      </c>
      <c r="O883" s="356">
        <v>0</v>
      </c>
      <c r="P883" s="356">
        <v>0</v>
      </c>
      <c r="Q883" s="356">
        <v>0</v>
      </c>
      <c r="R883" s="356">
        <v>0</v>
      </c>
      <c r="S883" s="356">
        <v>0</v>
      </c>
      <c r="T883" s="366">
        <v>0</v>
      </c>
      <c r="U883" s="356">
        <v>0</v>
      </c>
      <c r="V883" s="371" t="s">
        <v>112</v>
      </c>
      <c r="W883" s="177">
        <v>487.07</v>
      </c>
      <c r="X883" s="356">
        <f t="shared" ref="X883:X884" si="1890">ROUND(IF(V883="СК",3856.74,3886.86)*W883,2)</f>
        <v>1878502.35</v>
      </c>
      <c r="Y883" s="177">
        <v>0</v>
      </c>
      <c r="Z883" s="177">
        <v>0</v>
      </c>
      <c r="AA883" s="177">
        <v>0</v>
      </c>
      <c r="AB883" s="177">
        <v>0</v>
      </c>
      <c r="AC883" s="177">
        <v>0</v>
      </c>
      <c r="AD883" s="177">
        <v>0</v>
      </c>
      <c r="AE883" s="177">
        <v>0</v>
      </c>
      <c r="AF883" s="177">
        <v>0</v>
      </c>
      <c r="AG883" s="177">
        <v>0</v>
      </c>
      <c r="AH883" s="177">
        <v>0</v>
      </c>
      <c r="AI883" s="177">
        <v>0</v>
      </c>
      <c r="AJ883" s="177">
        <f t="shared" ref="AJ883:AJ884" si="1891">ROUND(X883/95.5*3,2)</f>
        <v>59010.55</v>
      </c>
      <c r="AK883" s="177">
        <f t="shared" ref="AK883:AK884" si="1892">ROUND(X883/95.5*1.5,2)</f>
        <v>29505.27</v>
      </c>
      <c r="AL883" s="177">
        <v>0</v>
      </c>
      <c r="AN883" s="148"/>
      <c r="AO883" s="148"/>
      <c r="AP883" s="148"/>
      <c r="AQ883" s="148"/>
      <c r="AR883" s="148"/>
      <c r="AS883" s="148"/>
      <c r="AT883" s="148"/>
      <c r="AU883" s="148"/>
      <c r="AV883" s="148"/>
      <c r="AW883" s="148"/>
      <c r="AX883" s="148"/>
      <c r="AY883" s="148"/>
      <c r="AZ883" s="148"/>
      <c r="BA883" s="148"/>
      <c r="BB883" s="148"/>
      <c r="BC883" s="148"/>
      <c r="BD883" s="148"/>
      <c r="BE883" s="148"/>
      <c r="BF883" s="148"/>
      <c r="BG883" s="148"/>
      <c r="BH883" s="148"/>
      <c r="BI883" s="148"/>
      <c r="BJ883" s="148"/>
      <c r="BK883" s="148"/>
      <c r="BL883" s="149"/>
      <c r="BM883" s="149"/>
      <c r="BN883" s="149"/>
      <c r="BO883" s="149"/>
      <c r="BP883" s="149"/>
      <c r="BQ883" s="149"/>
      <c r="BR883" s="149"/>
      <c r="BS883" s="149"/>
      <c r="BT883" s="149"/>
      <c r="BU883" s="149"/>
      <c r="BV883" s="149"/>
      <c r="BW883" s="149"/>
      <c r="BY883" s="150"/>
      <c r="BZ883" s="151"/>
      <c r="CA883" s="152"/>
      <c r="CB883" s="148"/>
      <c r="CC883" s="153"/>
    </row>
    <row r="884" spans="1:82" s="147" customFormat="1" ht="12" customHeight="1">
      <c r="A884" s="360">
        <v>228</v>
      </c>
      <c r="B884" s="178" t="s">
        <v>780</v>
      </c>
      <c r="C884" s="455"/>
      <c r="D884" s="455"/>
      <c r="E884" s="455"/>
      <c r="F884" s="455"/>
      <c r="G884" s="362">
        <f t="shared" si="1888"/>
        <v>2166074.42</v>
      </c>
      <c r="H884" s="356">
        <f t="shared" si="1889"/>
        <v>0</v>
      </c>
      <c r="I884" s="365">
        <v>0</v>
      </c>
      <c r="J884" s="365">
        <v>0</v>
      </c>
      <c r="K884" s="365">
        <v>0</v>
      </c>
      <c r="L884" s="365">
        <v>0</v>
      </c>
      <c r="M884" s="365">
        <v>0</v>
      </c>
      <c r="N884" s="356">
        <v>0</v>
      </c>
      <c r="O884" s="356">
        <v>0</v>
      </c>
      <c r="P884" s="356">
        <v>0</v>
      </c>
      <c r="Q884" s="356">
        <v>0</v>
      </c>
      <c r="R884" s="356">
        <v>0</v>
      </c>
      <c r="S884" s="356">
        <v>0</v>
      </c>
      <c r="T884" s="366">
        <v>0</v>
      </c>
      <c r="U884" s="356">
        <v>0</v>
      </c>
      <c r="V884" s="371" t="s">
        <v>112</v>
      </c>
      <c r="W884" s="177">
        <v>536.36</v>
      </c>
      <c r="X884" s="356">
        <f t="shared" si="1890"/>
        <v>2068601.07</v>
      </c>
      <c r="Y884" s="177">
        <v>0</v>
      </c>
      <c r="Z884" s="177">
        <v>0</v>
      </c>
      <c r="AA884" s="177">
        <v>0</v>
      </c>
      <c r="AB884" s="177">
        <v>0</v>
      </c>
      <c r="AC884" s="177">
        <v>0</v>
      </c>
      <c r="AD884" s="177">
        <v>0</v>
      </c>
      <c r="AE884" s="177">
        <v>0</v>
      </c>
      <c r="AF884" s="177">
        <v>0</v>
      </c>
      <c r="AG884" s="177">
        <v>0</v>
      </c>
      <c r="AH884" s="177">
        <v>0</v>
      </c>
      <c r="AI884" s="177">
        <v>0</v>
      </c>
      <c r="AJ884" s="177">
        <f t="shared" si="1891"/>
        <v>64982.23</v>
      </c>
      <c r="AK884" s="177">
        <f t="shared" si="1892"/>
        <v>32491.119999999999</v>
      </c>
      <c r="AL884" s="177">
        <v>0</v>
      </c>
      <c r="AN884" s="148"/>
      <c r="AO884" s="148"/>
      <c r="AP884" s="148"/>
      <c r="AQ884" s="148"/>
      <c r="AR884" s="148"/>
      <c r="AS884" s="148"/>
      <c r="AT884" s="148"/>
      <c r="AU884" s="148"/>
      <c r="AV884" s="148"/>
      <c r="AW884" s="148"/>
      <c r="AX884" s="148"/>
      <c r="AY884" s="148"/>
      <c r="AZ884" s="148"/>
      <c r="BA884" s="148"/>
      <c r="BB884" s="148"/>
      <c r="BC884" s="148"/>
      <c r="BD884" s="148"/>
      <c r="BE884" s="148"/>
      <c r="BF884" s="148"/>
      <c r="BG884" s="148"/>
      <c r="BH884" s="148"/>
      <c r="BI884" s="148"/>
      <c r="BJ884" s="148"/>
      <c r="BK884" s="148"/>
      <c r="BL884" s="149"/>
      <c r="BM884" s="149"/>
      <c r="BN884" s="149"/>
      <c r="BO884" s="149"/>
      <c r="BP884" s="149"/>
      <c r="BQ884" s="149"/>
      <c r="BR884" s="149"/>
      <c r="BS884" s="149"/>
      <c r="BT884" s="149"/>
      <c r="BU884" s="149"/>
      <c r="BV884" s="149"/>
      <c r="BW884" s="149"/>
      <c r="BY884" s="150"/>
      <c r="BZ884" s="151"/>
      <c r="CA884" s="152"/>
      <c r="CB884" s="148"/>
      <c r="CC884" s="153"/>
    </row>
    <row r="885" spans="1:82" s="147" customFormat="1" ht="38.25" customHeight="1">
      <c r="A885" s="374" t="s">
        <v>52</v>
      </c>
      <c r="B885" s="374"/>
      <c r="C885" s="356" t="e">
        <f>SUM(#REF!)</f>
        <v>#REF!</v>
      </c>
      <c r="D885" s="413"/>
      <c r="E885" s="356"/>
      <c r="F885" s="356"/>
      <c r="G885" s="356">
        <f t="shared" ref="G885:U885" si="1893">SUM(G883:G884)</f>
        <v>4133092.59</v>
      </c>
      <c r="H885" s="356">
        <f t="shared" si="1893"/>
        <v>0</v>
      </c>
      <c r="I885" s="356">
        <f t="shared" si="1893"/>
        <v>0</v>
      </c>
      <c r="J885" s="356">
        <f t="shared" si="1893"/>
        <v>0</v>
      </c>
      <c r="K885" s="356">
        <f t="shared" si="1893"/>
        <v>0</v>
      </c>
      <c r="L885" s="356">
        <f t="shared" si="1893"/>
        <v>0</v>
      </c>
      <c r="M885" s="356">
        <f t="shared" si="1893"/>
        <v>0</v>
      </c>
      <c r="N885" s="356">
        <f t="shared" si="1893"/>
        <v>0</v>
      </c>
      <c r="O885" s="356">
        <f t="shared" si="1893"/>
        <v>0</v>
      </c>
      <c r="P885" s="356">
        <f t="shared" si="1893"/>
        <v>0</v>
      </c>
      <c r="Q885" s="356">
        <f t="shared" si="1893"/>
        <v>0</v>
      </c>
      <c r="R885" s="356">
        <f t="shared" si="1893"/>
        <v>0</v>
      </c>
      <c r="S885" s="356">
        <f t="shared" si="1893"/>
        <v>0</v>
      </c>
      <c r="T885" s="366">
        <f t="shared" si="1893"/>
        <v>0</v>
      </c>
      <c r="U885" s="356">
        <f t="shared" si="1893"/>
        <v>0</v>
      </c>
      <c r="V885" s="356" t="s">
        <v>68</v>
      </c>
      <c r="W885" s="356">
        <f>SUM(W883:W884)</f>
        <v>1023.4300000000001</v>
      </c>
      <c r="X885" s="356">
        <f>SUM(X883:X884)</f>
        <v>3947103.42</v>
      </c>
      <c r="Y885" s="356">
        <f t="shared" ref="Y885:AL885" si="1894">SUM(Y883:Y884)</f>
        <v>0</v>
      </c>
      <c r="Z885" s="356">
        <f t="shared" si="1894"/>
        <v>0</v>
      </c>
      <c r="AA885" s="356">
        <f t="shared" si="1894"/>
        <v>0</v>
      </c>
      <c r="AB885" s="356">
        <f t="shared" si="1894"/>
        <v>0</v>
      </c>
      <c r="AC885" s="356">
        <f t="shared" si="1894"/>
        <v>0</v>
      </c>
      <c r="AD885" s="356">
        <f t="shared" si="1894"/>
        <v>0</v>
      </c>
      <c r="AE885" s="356">
        <f t="shared" si="1894"/>
        <v>0</v>
      </c>
      <c r="AF885" s="356">
        <f t="shared" si="1894"/>
        <v>0</v>
      </c>
      <c r="AG885" s="356">
        <f t="shared" si="1894"/>
        <v>0</v>
      </c>
      <c r="AH885" s="356">
        <f t="shared" si="1894"/>
        <v>0</v>
      </c>
      <c r="AI885" s="356">
        <f t="shared" si="1894"/>
        <v>0</v>
      </c>
      <c r="AJ885" s="356">
        <f t="shared" si="1894"/>
        <v>123992.78</v>
      </c>
      <c r="AK885" s="356">
        <f t="shared" si="1894"/>
        <v>61996.39</v>
      </c>
      <c r="AL885" s="356">
        <f t="shared" si="1894"/>
        <v>0</v>
      </c>
      <c r="AN885" s="148" t="e">
        <f>I885/#REF!</f>
        <v>#REF!</v>
      </c>
      <c r="AO885" s="148" t="e">
        <f t="shared" si="1788"/>
        <v>#DIV/0!</v>
      </c>
      <c r="AP885" s="148" t="e">
        <f t="shared" si="1789"/>
        <v>#DIV/0!</v>
      </c>
      <c r="AQ885" s="148" t="e">
        <f t="shared" si="1790"/>
        <v>#DIV/0!</v>
      </c>
      <c r="AR885" s="148" t="e">
        <f t="shared" si="1791"/>
        <v>#DIV/0!</v>
      </c>
      <c r="AS885" s="148" t="e">
        <f t="shared" si="1792"/>
        <v>#DIV/0!</v>
      </c>
      <c r="AT885" s="148" t="e">
        <f t="shared" si="1793"/>
        <v>#DIV/0!</v>
      </c>
      <c r="AU885" s="148">
        <f t="shared" si="1794"/>
        <v>3856.7400017587911</v>
      </c>
      <c r="AV885" s="148" t="e">
        <f t="shared" si="1795"/>
        <v>#DIV/0!</v>
      </c>
      <c r="AW885" s="148" t="e">
        <f t="shared" si="1796"/>
        <v>#DIV/0!</v>
      </c>
      <c r="AX885" s="148" t="e">
        <f t="shared" si="1797"/>
        <v>#DIV/0!</v>
      </c>
      <c r="AY885" s="148" t="e">
        <f>AI885/#REF!</f>
        <v>#REF!</v>
      </c>
      <c r="AZ885" s="148">
        <v>766.59</v>
      </c>
      <c r="BA885" s="148">
        <v>2173.62</v>
      </c>
      <c r="BB885" s="148">
        <v>891.36</v>
      </c>
      <c r="BC885" s="148">
        <v>860.72</v>
      </c>
      <c r="BD885" s="148">
        <v>1699.83</v>
      </c>
      <c r="BE885" s="148">
        <v>1134.04</v>
      </c>
      <c r="BF885" s="148">
        <v>2338035</v>
      </c>
      <c r="BG885" s="148">
        <f t="shared" si="1821"/>
        <v>4644</v>
      </c>
      <c r="BH885" s="148">
        <v>9186</v>
      </c>
      <c r="BI885" s="148">
        <v>3559.09</v>
      </c>
      <c r="BJ885" s="148">
        <v>6295.55</v>
      </c>
      <c r="BK885" s="148">
        <f t="shared" si="159"/>
        <v>934101.09</v>
      </c>
      <c r="BL885" s="149" t="e">
        <f t="shared" si="1798"/>
        <v>#REF!</v>
      </c>
      <c r="BM885" s="149" t="e">
        <f t="shared" si="1799"/>
        <v>#DIV/0!</v>
      </c>
      <c r="BN885" s="149" t="e">
        <f t="shared" si="1800"/>
        <v>#DIV/0!</v>
      </c>
      <c r="BO885" s="149" t="e">
        <f t="shared" si="1801"/>
        <v>#DIV/0!</v>
      </c>
      <c r="BP885" s="149" t="e">
        <f t="shared" si="1802"/>
        <v>#DIV/0!</v>
      </c>
      <c r="BQ885" s="149" t="e">
        <f t="shared" si="1803"/>
        <v>#DIV/0!</v>
      </c>
      <c r="BR885" s="149" t="e">
        <f t="shared" si="1804"/>
        <v>#DIV/0!</v>
      </c>
      <c r="BS885" s="149" t="str">
        <f t="shared" si="1805"/>
        <v xml:space="preserve"> </v>
      </c>
      <c r="BT885" s="149" t="e">
        <f t="shared" si="1806"/>
        <v>#DIV/0!</v>
      </c>
      <c r="BU885" s="149" t="e">
        <f t="shared" si="1807"/>
        <v>#DIV/0!</v>
      </c>
      <c r="BV885" s="149" t="e">
        <f t="shared" si="1808"/>
        <v>#DIV/0!</v>
      </c>
      <c r="BW885" s="149" t="e">
        <f t="shared" si="1809"/>
        <v>#REF!</v>
      </c>
      <c r="BY885" s="150">
        <f t="shared" si="1810"/>
        <v>3.0000000556484023</v>
      </c>
      <c r="BZ885" s="151">
        <f t="shared" si="1811"/>
        <v>1.5000000278242012</v>
      </c>
      <c r="CA885" s="152">
        <f t="shared" si="1812"/>
        <v>4038.4712095600084</v>
      </c>
      <c r="CB885" s="148">
        <f t="shared" si="1852"/>
        <v>4852.9799999999996</v>
      </c>
      <c r="CC885" s="153" t="str">
        <f t="shared" si="1813"/>
        <v xml:space="preserve"> </v>
      </c>
    </row>
    <row r="886" spans="1:82" s="147" customFormat="1" ht="12" customHeight="1">
      <c r="A886" s="358" t="s">
        <v>49</v>
      </c>
      <c r="B886" s="359"/>
      <c r="C886" s="359"/>
      <c r="D886" s="359"/>
      <c r="E886" s="359"/>
      <c r="F886" s="359"/>
      <c r="G886" s="359"/>
      <c r="H886" s="359"/>
      <c r="I886" s="359"/>
      <c r="J886" s="359"/>
      <c r="K886" s="359"/>
      <c r="L886" s="359"/>
      <c r="M886" s="359"/>
      <c r="N886" s="359"/>
      <c r="O886" s="359"/>
      <c r="P886" s="359"/>
      <c r="Q886" s="359"/>
      <c r="R886" s="359"/>
      <c r="S886" s="359"/>
      <c r="T886" s="359"/>
      <c r="U886" s="359"/>
      <c r="V886" s="359"/>
      <c r="W886" s="359"/>
      <c r="X886" s="359"/>
      <c r="Y886" s="359"/>
      <c r="Z886" s="359"/>
      <c r="AA886" s="359"/>
      <c r="AB886" s="359"/>
      <c r="AC886" s="359"/>
      <c r="AD886" s="359"/>
      <c r="AE886" s="359"/>
      <c r="AF886" s="359"/>
      <c r="AG886" s="359"/>
      <c r="AH886" s="359"/>
      <c r="AI886" s="359"/>
      <c r="AJ886" s="359"/>
      <c r="AK886" s="359"/>
      <c r="AL886" s="434"/>
      <c r="AN886" s="148" t="e">
        <f>I886/#REF!</f>
        <v>#REF!</v>
      </c>
      <c r="AO886" s="148" t="e">
        <f t="shared" ref="AO886:AO957" si="1895">K886/J886</f>
        <v>#DIV/0!</v>
      </c>
      <c r="AP886" s="148" t="e">
        <f t="shared" ref="AP886:AP957" si="1896">M886/L886</f>
        <v>#DIV/0!</v>
      </c>
      <c r="AQ886" s="148" t="e">
        <f t="shared" ref="AQ886:AQ957" si="1897">O886/N886</f>
        <v>#DIV/0!</v>
      </c>
      <c r="AR886" s="148" t="e">
        <f t="shared" ref="AR886:AR957" si="1898">Q886/P886</f>
        <v>#DIV/0!</v>
      </c>
      <c r="AS886" s="148" t="e">
        <f t="shared" ref="AS886:AS957" si="1899">S886/R886</f>
        <v>#DIV/0!</v>
      </c>
      <c r="AT886" s="148" t="e">
        <f t="shared" ref="AT886:AT957" si="1900">U886/T886</f>
        <v>#DIV/0!</v>
      </c>
      <c r="AU886" s="148" t="e">
        <f t="shared" ref="AU886:AU957" si="1901">X886/W886</f>
        <v>#DIV/0!</v>
      </c>
      <c r="AV886" s="148" t="e">
        <f t="shared" ref="AV886:AV957" si="1902">Z886/Y886</f>
        <v>#DIV/0!</v>
      </c>
      <c r="AW886" s="148" t="e">
        <f t="shared" ref="AW886:AW957" si="1903">AB886/AA886</f>
        <v>#DIV/0!</v>
      </c>
      <c r="AX886" s="148" t="e">
        <f t="shared" ref="AX886:AX957" si="1904">AH886/AG886</f>
        <v>#DIV/0!</v>
      </c>
      <c r="AY886" s="148" t="e">
        <f>AI886/#REF!</f>
        <v>#REF!</v>
      </c>
      <c r="AZ886" s="148">
        <v>766.59</v>
      </c>
      <c r="BA886" s="148">
        <v>2173.62</v>
      </c>
      <c r="BB886" s="148">
        <v>891.36</v>
      </c>
      <c r="BC886" s="148">
        <v>860.72</v>
      </c>
      <c r="BD886" s="148">
        <v>1699.83</v>
      </c>
      <c r="BE886" s="148">
        <v>1134.04</v>
      </c>
      <c r="BF886" s="148">
        <v>2338035</v>
      </c>
      <c r="BG886" s="148">
        <f t="shared" si="1821"/>
        <v>4644</v>
      </c>
      <c r="BH886" s="148">
        <v>9186</v>
      </c>
      <c r="BI886" s="148">
        <v>3559.09</v>
      </c>
      <c r="BJ886" s="148">
        <v>6295.55</v>
      </c>
      <c r="BK886" s="148">
        <f t="shared" si="159"/>
        <v>934101.09</v>
      </c>
      <c r="BL886" s="149" t="e">
        <f t="shared" ref="BL886:BL957" si="1905">IF(AN886&gt;AZ886, "+", " ")</f>
        <v>#REF!</v>
      </c>
      <c r="BM886" s="149" t="e">
        <f t="shared" ref="BM886:BM957" si="1906">IF(AO886&gt;BA886, "+", " ")</f>
        <v>#DIV/0!</v>
      </c>
      <c r="BN886" s="149" t="e">
        <f t="shared" ref="BN886:BN957" si="1907">IF(AP886&gt;BB886, "+", " ")</f>
        <v>#DIV/0!</v>
      </c>
      <c r="BO886" s="149" t="e">
        <f t="shared" ref="BO886:BO957" si="1908">IF(AQ886&gt;BC886, "+", " ")</f>
        <v>#DIV/0!</v>
      </c>
      <c r="BP886" s="149" t="e">
        <f t="shared" ref="BP886:BP957" si="1909">IF(AR886&gt;BD886, "+", " ")</f>
        <v>#DIV/0!</v>
      </c>
      <c r="BQ886" s="149" t="e">
        <f t="shared" ref="BQ886:BQ957" si="1910">IF(AS886&gt;BE886, "+", " ")</f>
        <v>#DIV/0!</v>
      </c>
      <c r="BR886" s="149" t="e">
        <f t="shared" ref="BR886:BR957" si="1911">IF(AT886&gt;BF886, "+", " ")</f>
        <v>#DIV/0!</v>
      </c>
      <c r="BS886" s="149" t="e">
        <f t="shared" ref="BS886:BS957" si="1912">IF(AU886&gt;BG886, "+", " ")</f>
        <v>#DIV/0!</v>
      </c>
      <c r="BT886" s="149" t="e">
        <f t="shared" ref="BT886:BT957" si="1913">IF(AV886&gt;BH886, "+", " ")</f>
        <v>#DIV/0!</v>
      </c>
      <c r="BU886" s="149" t="e">
        <f t="shared" ref="BU886:BU957" si="1914">IF(AW886&gt;BI886, "+", " ")</f>
        <v>#DIV/0!</v>
      </c>
      <c r="BV886" s="149" t="e">
        <f t="shared" ref="BV886:BV957" si="1915">IF(AX886&gt;BJ886, "+", " ")</f>
        <v>#DIV/0!</v>
      </c>
      <c r="BW886" s="149" t="e">
        <f t="shared" ref="BW886:BW957" si="1916">IF(AY886&gt;BK886, "+", " ")</f>
        <v>#REF!</v>
      </c>
      <c r="BY886" s="150" t="e">
        <f t="shared" ref="BY886:BY957" si="1917">AJ886/G886*100</f>
        <v>#DIV/0!</v>
      </c>
      <c r="BZ886" s="151" t="e">
        <f t="shared" ref="BZ886:BZ957" si="1918">AK886/G886*100</f>
        <v>#DIV/0!</v>
      </c>
      <c r="CA886" s="152" t="e">
        <f t="shared" ref="CA886:CA957" si="1919">G886/W886</f>
        <v>#DIV/0!</v>
      </c>
      <c r="CB886" s="148">
        <f t="shared" si="1852"/>
        <v>4852.9799999999996</v>
      </c>
      <c r="CC886" s="153" t="e">
        <f t="shared" ref="CC886:CC957" si="1920">IF(CA886&gt;CB886, "+", " ")</f>
        <v>#DIV/0!</v>
      </c>
    </row>
    <row r="887" spans="1:82" s="147" customFormat="1" ht="12" customHeight="1">
      <c r="A887" s="360">
        <v>229</v>
      </c>
      <c r="B887" s="432" t="s">
        <v>776</v>
      </c>
      <c r="C887" s="356">
        <v>347.9</v>
      </c>
      <c r="D887" s="370"/>
      <c r="E887" s="356"/>
      <c r="F887" s="356"/>
      <c r="G887" s="362">
        <f t="shared" ref="G887" si="1921">ROUND(H887+U887+X887+Z887+AB887+AD887+AF887+AH887+AI887+AJ887+AK887+AL887,2)</f>
        <v>2896512.7</v>
      </c>
      <c r="H887" s="356">
        <f t="shared" ref="H887" si="1922">I887+K887+M887+O887+Q887+S887</f>
        <v>0</v>
      </c>
      <c r="I887" s="365">
        <v>0</v>
      </c>
      <c r="J887" s="365">
        <v>0</v>
      </c>
      <c r="K887" s="365">
        <v>0</v>
      </c>
      <c r="L887" s="365">
        <v>0</v>
      </c>
      <c r="M887" s="365">
        <v>0</v>
      </c>
      <c r="N887" s="356">
        <v>0</v>
      </c>
      <c r="O887" s="356">
        <v>0</v>
      </c>
      <c r="P887" s="356">
        <v>0</v>
      </c>
      <c r="Q887" s="356">
        <v>0</v>
      </c>
      <c r="R887" s="356">
        <v>0</v>
      </c>
      <c r="S887" s="356">
        <v>0</v>
      </c>
      <c r="T887" s="366">
        <v>0</v>
      </c>
      <c r="U887" s="356">
        <v>0</v>
      </c>
      <c r="V887" s="371" t="s">
        <v>112</v>
      </c>
      <c r="W887" s="177">
        <v>717.23</v>
      </c>
      <c r="X887" s="356">
        <f t="shared" ref="X887" si="1923">ROUND(IF(V887="СК",3856.74,3886.86)*W887,2)</f>
        <v>2766169.63</v>
      </c>
      <c r="Y887" s="177">
        <v>0</v>
      </c>
      <c r="Z887" s="177">
        <v>0</v>
      </c>
      <c r="AA887" s="177">
        <v>0</v>
      </c>
      <c r="AB887" s="177">
        <v>0</v>
      </c>
      <c r="AC887" s="177">
        <v>0</v>
      </c>
      <c r="AD887" s="177">
        <v>0</v>
      </c>
      <c r="AE887" s="177">
        <v>0</v>
      </c>
      <c r="AF887" s="177">
        <v>0</v>
      </c>
      <c r="AG887" s="177">
        <v>0</v>
      </c>
      <c r="AH887" s="177">
        <v>0</v>
      </c>
      <c r="AI887" s="177">
        <v>0</v>
      </c>
      <c r="AJ887" s="177">
        <f t="shared" ref="AJ887" si="1924">ROUND(X887/95.5*3,2)</f>
        <v>86895.38</v>
      </c>
      <c r="AK887" s="177">
        <f t="shared" ref="AK887" si="1925">ROUND(X887/95.5*1.5,2)</f>
        <v>43447.69</v>
      </c>
      <c r="AL887" s="177">
        <v>0</v>
      </c>
      <c r="AN887" s="148" t="e">
        <f>I887/#REF!</f>
        <v>#REF!</v>
      </c>
      <c r="AO887" s="148" t="e">
        <f t="shared" si="1895"/>
        <v>#DIV/0!</v>
      </c>
      <c r="AP887" s="148" t="e">
        <f t="shared" si="1896"/>
        <v>#DIV/0!</v>
      </c>
      <c r="AQ887" s="148" t="e">
        <f t="shared" si="1897"/>
        <v>#DIV/0!</v>
      </c>
      <c r="AR887" s="148" t="e">
        <f t="shared" si="1898"/>
        <v>#DIV/0!</v>
      </c>
      <c r="AS887" s="148" t="e">
        <f t="shared" si="1899"/>
        <v>#DIV/0!</v>
      </c>
      <c r="AT887" s="148" t="e">
        <f t="shared" si="1900"/>
        <v>#DIV/0!</v>
      </c>
      <c r="AU887" s="148">
        <f t="shared" si="1901"/>
        <v>3856.7399997211492</v>
      </c>
      <c r="AV887" s="148" t="e">
        <f t="shared" si="1902"/>
        <v>#DIV/0!</v>
      </c>
      <c r="AW887" s="148" t="e">
        <f t="shared" si="1903"/>
        <v>#DIV/0!</v>
      </c>
      <c r="AX887" s="148" t="e">
        <f t="shared" si="1904"/>
        <v>#DIV/0!</v>
      </c>
      <c r="AY887" s="148" t="e">
        <f>AI887/#REF!</f>
        <v>#REF!</v>
      </c>
      <c r="AZ887" s="148">
        <v>766.59</v>
      </c>
      <c r="BA887" s="148">
        <v>2173.62</v>
      </c>
      <c r="BB887" s="148">
        <v>891.36</v>
      </c>
      <c r="BC887" s="148">
        <v>860.72</v>
      </c>
      <c r="BD887" s="148">
        <v>1699.83</v>
      </c>
      <c r="BE887" s="148">
        <v>1134.04</v>
      </c>
      <c r="BF887" s="148">
        <v>2338035</v>
      </c>
      <c r="BG887" s="148">
        <f t="shared" si="1821"/>
        <v>4644</v>
      </c>
      <c r="BH887" s="148">
        <v>9186</v>
      </c>
      <c r="BI887" s="148">
        <v>3559.09</v>
      </c>
      <c r="BJ887" s="148">
        <v>6295.55</v>
      </c>
      <c r="BK887" s="148">
        <f t="shared" si="159"/>
        <v>934101.09</v>
      </c>
      <c r="BL887" s="149" t="e">
        <f t="shared" si="1905"/>
        <v>#REF!</v>
      </c>
      <c r="BM887" s="149" t="e">
        <f t="shared" si="1906"/>
        <v>#DIV/0!</v>
      </c>
      <c r="BN887" s="149" t="e">
        <f t="shared" si="1907"/>
        <v>#DIV/0!</v>
      </c>
      <c r="BO887" s="149" t="e">
        <f t="shared" si="1908"/>
        <v>#DIV/0!</v>
      </c>
      <c r="BP887" s="149" t="e">
        <f t="shared" si="1909"/>
        <v>#DIV/0!</v>
      </c>
      <c r="BQ887" s="149" t="e">
        <f t="shared" si="1910"/>
        <v>#DIV/0!</v>
      </c>
      <c r="BR887" s="149" t="e">
        <f t="shared" si="1911"/>
        <v>#DIV/0!</v>
      </c>
      <c r="BS887" s="149" t="str">
        <f t="shared" si="1912"/>
        <v xml:space="preserve"> </v>
      </c>
      <c r="BT887" s="149" t="e">
        <f t="shared" si="1913"/>
        <v>#DIV/0!</v>
      </c>
      <c r="BU887" s="149" t="e">
        <f t="shared" si="1914"/>
        <v>#DIV/0!</v>
      </c>
      <c r="BV887" s="149" t="e">
        <f t="shared" si="1915"/>
        <v>#DIV/0!</v>
      </c>
      <c r="BW887" s="149" t="e">
        <f t="shared" si="1916"/>
        <v>#REF!</v>
      </c>
      <c r="BY887" s="150">
        <f t="shared" si="1917"/>
        <v>2.9999999654757254</v>
      </c>
      <c r="BZ887" s="151">
        <f t="shared" si="1918"/>
        <v>1.4999999827378627</v>
      </c>
      <c r="CA887" s="152">
        <f t="shared" si="1919"/>
        <v>4038.4712017065658</v>
      </c>
      <c r="CB887" s="148">
        <f t="shared" si="1852"/>
        <v>4852.9799999999996</v>
      </c>
      <c r="CC887" s="153" t="str">
        <f t="shared" si="1920"/>
        <v xml:space="preserve"> </v>
      </c>
    </row>
    <row r="888" spans="1:82" s="147" customFormat="1" ht="37.5" customHeight="1">
      <c r="A888" s="374" t="s">
        <v>54</v>
      </c>
      <c r="B888" s="374"/>
      <c r="C888" s="356">
        <f>SUM(C887)</f>
        <v>347.9</v>
      </c>
      <c r="D888" s="413"/>
      <c r="E888" s="356"/>
      <c r="F888" s="356"/>
      <c r="G888" s="356">
        <f t="shared" ref="G888:U888" si="1926">SUM(G887:G887)</f>
        <v>2896512.7</v>
      </c>
      <c r="H888" s="356">
        <f t="shared" si="1926"/>
        <v>0</v>
      </c>
      <c r="I888" s="356">
        <f t="shared" si="1926"/>
        <v>0</v>
      </c>
      <c r="J888" s="356">
        <f t="shared" si="1926"/>
        <v>0</v>
      </c>
      <c r="K888" s="356">
        <f t="shared" si="1926"/>
        <v>0</v>
      </c>
      <c r="L888" s="356">
        <f t="shared" si="1926"/>
        <v>0</v>
      </c>
      <c r="M888" s="356">
        <f t="shared" si="1926"/>
        <v>0</v>
      </c>
      <c r="N888" s="356">
        <f t="shared" si="1926"/>
        <v>0</v>
      </c>
      <c r="O888" s="356">
        <f t="shared" si="1926"/>
        <v>0</v>
      </c>
      <c r="P888" s="356">
        <f t="shared" si="1926"/>
        <v>0</v>
      </c>
      <c r="Q888" s="356">
        <f t="shared" si="1926"/>
        <v>0</v>
      </c>
      <c r="R888" s="356">
        <f t="shared" si="1926"/>
        <v>0</v>
      </c>
      <c r="S888" s="356">
        <f t="shared" si="1926"/>
        <v>0</v>
      </c>
      <c r="T888" s="366">
        <f t="shared" si="1926"/>
        <v>0</v>
      </c>
      <c r="U888" s="356">
        <f t="shared" si="1926"/>
        <v>0</v>
      </c>
      <c r="V888" s="356" t="s">
        <v>68</v>
      </c>
      <c r="W888" s="356">
        <f t="shared" ref="W888:AL888" si="1927">SUM(W887:W887)</f>
        <v>717.23</v>
      </c>
      <c r="X888" s="356">
        <f t="shared" si="1927"/>
        <v>2766169.63</v>
      </c>
      <c r="Y888" s="356">
        <f t="shared" si="1927"/>
        <v>0</v>
      </c>
      <c r="Z888" s="356">
        <f t="shared" si="1927"/>
        <v>0</v>
      </c>
      <c r="AA888" s="356">
        <f t="shared" si="1927"/>
        <v>0</v>
      </c>
      <c r="AB888" s="356">
        <f t="shared" si="1927"/>
        <v>0</v>
      </c>
      <c r="AC888" s="356">
        <f t="shared" si="1927"/>
        <v>0</v>
      </c>
      <c r="AD888" s="356">
        <f t="shared" si="1927"/>
        <v>0</v>
      </c>
      <c r="AE888" s="356">
        <f t="shared" si="1927"/>
        <v>0</v>
      </c>
      <c r="AF888" s="356">
        <f t="shared" si="1927"/>
        <v>0</v>
      </c>
      <c r="AG888" s="356">
        <f t="shared" si="1927"/>
        <v>0</v>
      </c>
      <c r="AH888" s="356">
        <f t="shared" si="1927"/>
        <v>0</v>
      </c>
      <c r="AI888" s="356">
        <f t="shared" si="1927"/>
        <v>0</v>
      </c>
      <c r="AJ888" s="356">
        <f t="shared" si="1927"/>
        <v>86895.38</v>
      </c>
      <c r="AK888" s="356">
        <f t="shared" si="1927"/>
        <v>43447.69</v>
      </c>
      <c r="AL888" s="356">
        <f t="shared" si="1927"/>
        <v>0</v>
      </c>
      <c r="AN888" s="148" t="e">
        <f>I888/#REF!</f>
        <v>#REF!</v>
      </c>
      <c r="AO888" s="148" t="e">
        <f t="shared" si="1895"/>
        <v>#DIV/0!</v>
      </c>
      <c r="AP888" s="148" t="e">
        <f t="shared" si="1896"/>
        <v>#DIV/0!</v>
      </c>
      <c r="AQ888" s="148" t="e">
        <f t="shared" si="1897"/>
        <v>#DIV/0!</v>
      </c>
      <c r="AR888" s="148" t="e">
        <f t="shared" si="1898"/>
        <v>#DIV/0!</v>
      </c>
      <c r="AS888" s="148" t="e">
        <f t="shared" si="1899"/>
        <v>#DIV/0!</v>
      </c>
      <c r="AT888" s="148" t="e">
        <f t="shared" si="1900"/>
        <v>#DIV/0!</v>
      </c>
      <c r="AU888" s="148">
        <f t="shared" si="1901"/>
        <v>3856.7399997211492</v>
      </c>
      <c r="AV888" s="148" t="e">
        <f t="shared" si="1902"/>
        <v>#DIV/0!</v>
      </c>
      <c r="AW888" s="148" t="e">
        <f t="shared" si="1903"/>
        <v>#DIV/0!</v>
      </c>
      <c r="AX888" s="148" t="e">
        <f t="shared" si="1904"/>
        <v>#DIV/0!</v>
      </c>
      <c r="AY888" s="148" t="e">
        <f>AI888/#REF!</f>
        <v>#REF!</v>
      </c>
      <c r="AZ888" s="148">
        <v>766.59</v>
      </c>
      <c r="BA888" s="148">
        <v>2173.62</v>
      </c>
      <c r="BB888" s="148">
        <v>891.36</v>
      </c>
      <c r="BC888" s="148">
        <v>860.72</v>
      </c>
      <c r="BD888" s="148">
        <v>1699.83</v>
      </c>
      <c r="BE888" s="148">
        <v>1134.04</v>
      </c>
      <c r="BF888" s="148">
        <v>2338035</v>
      </c>
      <c r="BG888" s="148">
        <f t="shared" si="1821"/>
        <v>4644</v>
      </c>
      <c r="BH888" s="148">
        <v>9186</v>
      </c>
      <c r="BI888" s="148">
        <v>3559.09</v>
      </c>
      <c r="BJ888" s="148">
        <v>6295.55</v>
      </c>
      <c r="BK888" s="148">
        <f t="shared" si="159"/>
        <v>934101.09</v>
      </c>
      <c r="BL888" s="149" t="e">
        <f t="shared" si="1905"/>
        <v>#REF!</v>
      </c>
      <c r="BM888" s="149" t="e">
        <f t="shared" si="1906"/>
        <v>#DIV/0!</v>
      </c>
      <c r="BN888" s="149" t="e">
        <f t="shared" si="1907"/>
        <v>#DIV/0!</v>
      </c>
      <c r="BO888" s="149" t="e">
        <f t="shared" si="1908"/>
        <v>#DIV/0!</v>
      </c>
      <c r="BP888" s="149" t="e">
        <f t="shared" si="1909"/>
        <v>#DIV/0!</v>
      </c>
      <c r="BQ888" s="149" t="e">
        <f t="shared" si="1910"/>
        <v>#DIV/0!</v>
      </c>
      <c r="BR888" s="149" t="e">
        <f t="shared" si="1911"/>
        <v>#DIV/0!</v>
      </c>
      <c r="BS888" s="149" t="str">
        <f t="shared" si="1912"/>
        <v xml:space="preserve"> </v>
      </c>
      <c r="BT888" s="149" t="e">
        <f t="shared" si="1913"/>
        <v>#DIV/0!</v>
      </c>
      <c r="BU888" s="149" t="e">
        <f t="shared" si="1914"/>
        <v>#DIV/0!</v>
      </c>
      <c r="BV888" s="149" t="e">
        <f t="shared" si="1915"/>
        <v>#DIV/0!</v>
      </c>
      <c r="BW888" s="149" t="e">
        <f t="shared" si="1916"/>
        <v>#REF!</v>
      </c>
      <c r="BY888" s="150">
        <f t="shared" si="1917"/>
        <v>2.9999999654757254</v>
      </c>
      <c r="BZ888" s="151">
        <f t="shared" si="1918"/>
        <v>1.4999999827378627</v>
      </c>
      <c r="CA888" s="152">
        <f t="shared" si="1919"/>
        <v>4038.4712017065658</v>
      </c>
      <c r="CB888" s="148">
        <f t="shared" si="1852"/>
        <v>4852.9799999999996</v>
      </c>
      <c r="CC888" s="153" t="str">
        <f t="shared" si="1920"/>
        <v xml:space="preserve"> </v>
      </c>
    </row>
    <row r="889" spans="1:82" s="147" customFormat="1" ht="12" customHeight="1">
      <c r="A889" s="358" t="s">
        <v>51</v>
      </c>
      <c r="B889" s="359"/>
      <c r="C889" s="359"/>
      <c r="D889" s="359"/>
      <c r="E889" s="359"/>
      <c r="F889" s="359"/>
      <c r="G889" s="359"/>
      <c r="H889" s="359"/>
      <c r="I889" s="359"/>
      <c r="J889" s="359"/>
      <c r="K889" s="359"/>
      <c r="L889" s="359"/>
      <c r="M889" s="359"/>
      <c r="N889" s="359"/>
      <c r="O889" s="359"/>
      <c r="P889" s="359"/>
      <c r="Q889" s="359"/>
      <c r="R889" s="359"/>
      <c r="S889" s="359"/>
      <c r="T889" s="359"/>
      <c r="U889" s="359"/>
      <c r="V889" s="359"/>
      <c r="W889" s="359"/>
      <c r="X889" s="359"/>
      <c r="Y889" s="359"/>
      <c r="Z889" s="359"/>
      <c r="AA889" s="359"/>
      <c r="AB889" s="359"/>
      <c r="AC889" s="359"/>
      <c r="AD889" s="359"/>
      <c r="AE889" s="359"/>
      <c r="AF889" s="359"/>
      <c r="AG889" s="359"/>
      <c r="AH889" s="359"/>
      <c r="AI889" s="359"/>
      <c r="AJ889" s="359"/>
      <c r="AK889" s="359"/>
      <c r="AL889" s="434"/>
      <c r="AN889" s="148" t="e">
        <f>I889/#REF!</f>
        <v>#REF!</v>
      </c>
      <c r="AO889" s="148" t="e">
        <f t="shared" si="1895"/>
        <v>#DIV/0!</v>
      </c>
      <c r="AP889" s="148" t="e">
        <f t="shared" si="1896"/>
        <v>#DIV/0!</v>
      </c>
      <c r="AQ889" s="148" t="e">
        <f t="shared" si="1897"/>
        <v>#DIV/0!</v>
      </c>
      <c r="AR889" s="148" t="e">
        <f t="shared" si="1898"/>
        <v>#DIV/0!</v>
      </c>
      <c r="AS889" s="148" t="e">
        <f t="shared" si="1899"/>
        <v>#DIV/0!</v>
      </c>
      <c r="AT889" s="148" t="e">
        <f t="shared" si="1900"/>
        <v>#DIV/0!</v>
      </c>
      <c r="AU889" s="148" t="e">
        <f t="shared" si="1901"/>
        <v>#DIV/0!</v>
      </c>
      <c r="AV889" s="148" t="e">
        <f t="shared" si="1902"/>
        <v>#DIV/0!</v>
      </c>
      <c r="AW889" s="148" t="e">
        <f t="shared" si="1903"/>
        <v>#DIV/0!</v>
      </c>
      <c r="AX889" s="148" t="e">
        <f t="shared" si="1904"/>
        <v>#DIV/0!</v>
      </c>
      <c r="AY889" s="148" t="e">
        <f>AI889/#REF!</f>
        <v>#REF!</v>
      </c>
      <c r="AZ889" s="148">
        <v>766.59</v>
      </c>
      <c r="BA889" s="148">
        <v>2173.62</v>
      </c>
      <c r="BB889" s="148">
        <v>891.36</v>
      </c>
      <c r="BC889" s="148">
        <v>860.72</v>
      </c>
      <c r="BD889" s="148">
        <v>1699.83</v>
      </c>
      <c r="BE889" s="148">
        <v>1134.04</v>
      </c>
      <c r="BF889" s="148">
        <v>2338035</v>
      </c>
      <c r="BG889" s="148">
        <f t="shared" si="1821"/>
        <v>4644</v>
      </c>
      <c r="BH889" s="148">
        <v>9186</v>
      </c>
      <c r="BI889" s="148">
        <v>3559.09</v>
      </c>
      <c r="BJ889" s="148">
        <v>6295.55</v>
      </c>
      <c r="BK889" s="148">
        <f t="shared" si="159"/>
        <v>934101.09</v>
      </c>
      <c r="BL889" s="149" t="e">
        <f t="shared" si="1905"/>
        <v>#REF!</v>
      </c>
      <c r="BM889" s="149" t="e">
        <f t="shared" si="1906"/>
        <v>#DIV/0!</v>
      </c>
      <c r="BN889" s="149" t="e">
        <f t="shared" si="1907"/>
        <v>#DIV/0!</v>
      </c>
      <c r="BO889" s="149" t="e">
        <f t="shared" si="1908"/>
        <v>#DIV/0!</v>
      </c>
      <c r="BP889" s="149" t="e">
        <f t="shared" si="1909"/>
        <v>#DIV/0!</v>
      </c>
      <c r="BQ889" s="149" t="e">
        <f t="shared" si="1910"/>
        <v>#DIV/0!</v>
      </c>
      <c r="BR889" s="149" t="e">
        <f t="shared" si="1911"/>
        <v>#DIV/0!</v>
      </c>
      <c r="BS889" s="149" t="e">
        <f t="shared" si="1912"/>
        <v>#DIV/0!</v>
      </c>
      <c r="BT889" s="149" t="e">
        <f t="shared" si="1913"/>
        <v>#DIV/0!</v>
      </c>
      <c r="BU889" s="149" t="e">
        <f t="shared" si="1914"/>
        <v>#DIV/0!</v>
      </c>
      <c r="BV889" s="149" t="e">
        <f t="shared" si="1915"/>
        <v>#DIV/0!</v>
      </c>
      <c r="BW889" s="149" t="e">
        <f t="shared" si="1916"/>
        <v>#REF!</v>
      </c>
      <c r="BY889" s="150" t="e">
        <f t="shared" si="1917"/>
        <v>#DIV/0!</v>
      </c>
      <c r="BZ889" s="151" t="e">
        <f t="shared" si="1918"/>
        <v>#DIV/0!</v>
      </c>
      <c r="CA889" s="152" t="e">
        <f t="shared" si="1919"/>
        <v>#DIV/0!</v>
      </c>
      <c r="CB889" s="148">
        <f t="shared" si="1852"/>
        <v>4852.9799999999996</v>
      </c>
      <c r="CC889" s="153" t="e">
        <f t="shared" si="1920"/>
        <v>#DIV/0!</v>
      </c>
    </row>
    <row r="890" spans="1:82" s="147" customFormat="1" ht="12" customHeight="1">
      <c r="A890" s="360">
        <v>230</v>
      </c>
      <c r="B890" s="178" t="s">
        <v>772</v>
      </c>
      <c r="C890" s="455"/>
      <c r="D890" s="455"/>
      <c r="E890" s="455"/>
      <c r="F890" s="455"/>
      <c r="G890" s="362">
        <f t="shared" ref="G890" si="1928">ROUND(H890+U890+X890+Z890+AB890+AD890+AF890+AH890+AI890+AJ890+AK890+AL890,2)</f>
        <v>984579.28</v>
      </c>
      <c r="H890" s="356">
        <f t="shared" ref="H890" si="1929">I890+K890+M890+O890+Q890+S890</f>
        <v>0</v>
      </c>
      <c r="I890" s="365">
        <v>0</v>
      </c>
      <c r="J890" s="365">
        <v>0</v>
      </c>
      <c r="K890" s="365">
        <v>0</v>
      </c>
      <c r="L890" s="365">
        <v>0</v>
      </c>
      <c r="M890" s="365">
        <v>0</v>
      </c>
      <c r="N890" s="356">
        <v>0</v>
      </c>
      <c r="O890" s="356">
        <v>0</v>
      </c>
      <c r="P890" s="356">
        <v>0</v>
      </c>
      <c r="Q890" s="356">
        <v>0</v>
      </c>
      <c r="R890" s="356">
        <v>0</v>
      </c>
      <c r="S890" s="356">
        <v>0</v>
      </c>
      <c r="T890" s="366">
        <v>0</v>
      </c>
      <c r="U890" s="356">
        <v>0</v>
      </c>
      <c r="V890" s="371" t="s">
        <v>112</v>
      </c>
      <c r="W890" s="177">
        <v>243.8</v>
      </c>
      <c r="X890" s="356">
        <f t="shared" ref="X890:X891" si="1930">ROUND(IF(V890="СК",3856.74,3886.86)*W890,2)</f>
        <v>940273.21</v>
      </c>
      <c r="Y890" s="177">
        <v>0</v>
      </c>
      <c r="Z890" s="177">
        <v>0</v>
      </c>
      <c r="AA890" s="177">
        <v>0</v>
      </c>
      <c r="AB890" s="177">
        <v>0</v>
      </c>
      <c r="AC890" s="177">
        <v>0</v>
      </c>
      <c r="AD890" s="177">
        <v>0</v>
      </c>
      <c r="AE890" s="177">
        <v>0</v>
      </c>
      <c r="AF890" s="177">
        <v>0</v>
      </c>
      <c r="AG890" s="177">
        <v>0</v>
      </c>
      <c r="AH890" s="177">
        <v>0</v>
      </c>
      <c r="AI890" s="177">
        <v>0</v>
      </c>
      <c r="AJ890" s="177">
        <f t="shared" ref="AJ890:AJ891" si="1931">ROUND(X890/95.5*3,2)</f>
        <v>29537.38</v>
      </c>
      <c r="AK890" s="177">
        <f t="shared" ref="AK890:AK891" si="1932">ROUND(X890/95.5*1.5,2)</f>
        <v>14768.69</v>
      </c>
      <c r="AL890" s="177">
        <v>0</v>
      </c>
      <c r="AN890" s="148"/>
      <c r="AO890" s="148"/>
      <c r="AP890" s="148"/>
      <c r="AQ890" s="148"/>
      <c r="AR890" s="148"/>
      <c r="AS890" s="148"/>
      <c r="AT890" s="148"/>
      <c r="AU890" s="148"/>
      <c r="AV890" s="148"/>
      <c r="AW890" s="148"/>
      <c r="AX890" s="148"/>
      <c r="AY890" s="148"/>
      <c r="AZ890" s="148"/>
      <c r="BA890" s="148"/>
      <c r="BB890" s="148"/>
      <c r="BC890" s="148"/>
      <c r="BD890" s="148"/>
      <c r="BE890" s="148"/>
      <c r="BF890" s="148"/>
      <c r="BG890" s="148"/>
      <c r="BH890" s="148"/>
      <c r="BI890" s="148"/>
      <c r="BJ890" s="148"/>
      <c r="BK890" s="148"/>
      <c r="BL890" s="149"/>
      <c r="BM890" s="149"/>
      <c r="BN890" s="149"/>
      <c r="BO890" s="149"/>
      <c r="BP890" s="149"/>
      <c r="BQ890" s="149"/>
      <c r="BR890" s="149"/>
      <c r="BS890" s="149"/>
      <c r="BT890" s="149"/>
      <c r="BU890" s="149"/>
      <c r="BV890" s="149"/>
      <c r="BW890" s="149"/>
      <c r="BY890" s="150"/>
      <c r="BZ890" s="151"/>
      <c r="CA890" s="152"/>
      <c r="CB890" s="148"/>
      <c r="CC890" s="153"/>
    </row>
    <row r="891" spans="1:82" s="147" customFormat="1" ht="12" customHeight="1">
      <c r="A891" s="360">
        <v>231</v>
      </c>
      <c r="B891" s="178" t="s">
        <v>773</v>
      </c>
      <c r="C891" s="415">
        <v>590.20000000000005</v>
      </c>
      <c r="D891" s="370"/>
      <c r="E891" s="356"/>
      <c r="F891" s="356"/>
      <c r="G891" s="362">
        <f>ROUND(H891+U891+X891+Z891+AB891+AD891+AF891+AH891+AI891+AJ891+AK891+AL891,2)</f>
        <v>1490195.88</v>
      </c>
      <c r="H891" s="356">
        <f>I891+K891+M891+O891+Q891+S891</f>
        <v>0</v>
      </c>
      <c r="I891" s="365">
        <v>0</v>
      </c>
      <c r="J891" s="365">
        <v>0</v>
      </c>
      <c r="K891" s="365">
        <v>0</v>
      </c>
      <c r="L891" s="365">
        <v>0</v>
      </c>
      <c r="M891" s="365">
        <v>0</v>
      </c>
      <c r="N891" s="356">
        <v>0</v>
      </c>
      <c r="O891" s="356">
        <v>0</v>
      </c>
      <c r="P891" s="356">
        <v>0</v>
      </c>
      <c r="Q891" s="356">
        <v>0</v>
      </c>
      <c r="R891" s="356">
        <v>0</v>
      </c>
      <c r="S891" s="356">
        <v>0</v>
      </c>
      <c r="T891" s="366">
        <v>0</v>
      </c>
      <c r="U891" s="356">
        <v>0</v>
      </c>
      <c r="V891" s="356" t="s">
        <v>112</v>
      </c>
      <c r="W891" s="356">
        <v>369</v>
      </c>
      <c r="X891" s="356">
        <f t="shared" si="1930"/>
        <v>1423137.06</v>
      </c>
      <c r="Y891" s="177">
        <v>0</v>
      </c>
      <c r="Z891" s="177">
        <v>0</v>
      </c>
      <c r="AA891" s="177">
        <v>0</v>
      </c>
      <c r="AB891" s="177">
        <v>0</v>
      </c>
      <c r="AC891" s="177">
        <v>0</v>
      </c>
      <c r="AD891" s="177">
        <v>0</v>
      </c>
      <c r="AE891" s="177">
        <v>0</v>
      </c>
      <c r="AF891" s="177">
        <v>0</v>
      </c>
      <c r="AG891" s="177">
        <v>0</v>
      </c>
      <c r="AH891" s="177">
        <v>0</v>
      </c>
      <c r="AI891" s="177">
        <v>0</v>
      </c>
      <c r="AJ891" s="177">
        <f t="shared" si="1931"/>
        <v>44705.88</v>
      </c>
      <c r="AK891" s="177">
        <f t="shared" si="1932"/>
        <v>22352.94</v>
      </c>
      <c r="AL891" s="177">
        <v>0</v>
      </c>
      <c r="AN891" s="148"/>
      <c r="AO891" s="148"/>
      <c r="AP891" s="148"/>
      <c r="AQ891" s="148"/>
      <c r="AR891" s="148"/>
      <c r="AS891" s="148"/>
      <c r="AT891" s="148"/>
      <c r="AU891" s="148"/>
      <c r="AV891" s="148"/>
      <c r="AW891" s="148"/>
      <c r="AX891" s="148"/>
      <c r="AY891" s="148"/>
      <c r="AZ891" s="148"/>
      <c r="BA891" s="148"/>
      <c r="BB891" s="148"/>
      <c r="BC891" s="148"/>
      <c r="BD891" s="148"/>
      <c r="BE891" s="148"/>
      <c r="BF891" s="148"/>
      <c r="BG891" s="148"/>
      <c r="BH891" s="148"/>
      <c r="BI891" s="148"/>
      <c r="BJ891" s="148"/>
      <c r="BK891" s="148"/>
      <c r="BL891" s="149"/>
      <c r="BM891" s="149"/>
      <c r="BN891" s="149"/>
      <c r="BO891" s="149"/>
      <c r="BP891" s="149"/>
      <c r="BQ891" s="149"/>
      <c r="BR891" s="149"/>
      <c r="BS891" s="149"/>
      <c r="BT891" s="149"/>
      <c r="BU891" s="149"/>
      <c r="BV891" s="149"/>
      <c r="BW891" s="149"/>
      <c r="BY891" s="150"/>
      <c r="BZ891" s="151"/>
      <c r="CA891" s="152"/>
      <c r="CB891" s="148"/>
      <c r="CC891" s="153"/>
    </row>
    <row r="892" spans="1:82" s="147" customFormat="1" ht="38.25" customHeight="1">
      <c r="A892" s="374" t="s">
        <v>55</v>
      </c>
      <c r="B892" s="374"/>
      <c r="C892" s="356" t="e">
        <f>SUM(#REF!)</f>
        <v>#REF!</v>
      </c>
      <c r="D892" s="413"/>
      <c r="E892" s="356"/>
      <c r="F892" s="356"/>
      <c r="G892" s="356">
        <f t="shared" ref="G892:U892" si="1933">SUM(G890:G891)</f>
        <v>2474775.16</v>
      </c>
      <c r="H892" s="356">
        <f t="shared" si="1933"/>
        <v>0</v>
      </c>
      <c r="I892" s="356">
        <f t="shared" si="1933"/>
        <v>0</v>
      </c>
      <c r="J892" s="356">
        <f t="shared" si="1933"/>
        <v>0</v>
      </c>
      <c r="K892" s="356">
        <f t="shared" si="1933"/>
        <v>0</v>
      </c>
      <c r="L892" s="356">
        <f t="shared" si="1933"/>
        <v>0</v>
      </c>
      <c r="M892" s="356">
        <f t="shared" si="1933"/>
        <v>0</v>
      </c>
      <c r="N892" s="356">
        <f t="shared" si="1933"/>
        <v>0</v>
      </c>
      <c r="O892" s="356">
        <f t="shared" si="1933"/>
        <v>0</v>
      </c>
      <c r="P892" s="356">
        <f t="shared" si="1933"/>
        <v>0</v>
      </c>
      <c r="Q892" s="356">
        <f t="shared" si="1933"/>
        <v>0</v>
      </c>
      <c r="R892" s="356">
        <f t="shared" si="1933"/>
        <v>0</v>
      </c>
      <c r="S892" s="356">
        <f t="shared" si="1933"/>
        <v>0</v>
      </c>
      <c r="T892" s="357">
        <f t="shared" si="1933"/>
        <v>0</v>
      </c>
      <c r="U892" s="356">
        <f t="shared" si="1933"/>
        <v>0</v>
      </c>
      <c r="V892" s="356" t="s">
        <v>68</v>
      </c>
      <c r="W892" s="356">
        <f t="shared" ref="W892:BB892" si="1934">SUM(W890:W891)</f>
        <v>612.79999999999995</v>
      </c>
      <c r="X892" s="356">
        <f t="shared" si="1934"/>
        <v>2363410.27</v>
      </c>
      <c r="Y892" s="356">
        <f t="shared" si="1934"/>
        <v>0</v>
      </c>
      <c r="Z892" s="356">
        <f t="shared" si="1934"/>
        <v>0</v>
      </c>
      <c r="AA892" s="356">
        <f t="shared" si="1934"/>
        <v>0</v>
      </c>
      <c r="AB892" s="356">
        <f t="shared" si="1934"/>
        <v>0</v>
      </c>
      <c r="AC892" s="356">
        <f t="shared" si="1934"/>
        <v>0</v>
      </c>
      <c r="AD892" s="356">
        <f t="shared" si="1934"/>
        <v>0</v>
      </c>
      <c r="AE892" s="356">
        <f t="shared" si="1934"/>
        <v>0</v>
      </c>
      <c r="AF892" s="356">
        <f t="shared" si="1934"/>
        <v>0</v>
      </c>
      <c r="AG892" s="356">
        <f t="shared" si="1934"/>
        <v>0</v>
      </c>
      <c r="AH892" s="356">
        <f t="shared" si="1934"/>
        <v>0</v>
      </c>
      <c r="AI892" s="356">
        <f t="shared" si="1934"/>
        <v>0</v>
      </c>
      <c r="AJ892" s="356">
        <f t="shared" si="1934"/>
        <v>74243.259999999995</v>
      </c>
      <c r="AK892" s="356">
        <f t="shared" si="1934"/>
        <v>37121.629999999997</v>
      </c>
      <c r="AL892" s="356">
        <f t="shared" si="1934"/>
        <v>0</v>
      </c>
      <c r="AM892" s="154">
        <f t="shared" si="1934"/>
        <v>0</v>
      </c>
      <c r="AN892" s="154">
        <f t="shared" si="1934"/>
        <v>0</v>
      </c>
      <c r="AO892" s="154">
        <f t="shared" si="1934"/>
        <v>0</v>
      </c>
      <c r="AP892" s="154">
        <f t="shared" si="1934"/>
        <v>0</v>
      </c>
      <c r="AQ892" s="154">
        <f t="shared" si="1934"/>
        <v>0</v>
      </c>
      <c r="AR892" s="154">
        <f t="shared" si="1934"/>
        <v>0</v>
      </c>
      <c r="AS892" s="154">
        <f t="shared" si="1934"/>
        <v>0</v>
      </c>
      <c r="AT892" s="154">
        <f t="shared" si="1934"/>
        <v>0</v>
      </c>
      <c r="AU892" s="154">
        <f t="shared" si="1934"/>
        <v>0</v>
      </c>
      <c r="AV892" s="154">
        <f t="shared" si="1934"/>
        <v>0</v>
      </c>
      <c r="AW892" s="154">
        <f t="shared" si="1934"/>
        <v>0</v>
      </c>
      <c r="AX892" s="154">
        <f t="shared" si="1934"/>
        <v>0</v>
      </c>
      <c r="AY892" s="154">
        <f t="shared" si="1934"/>
        <v>0</v>
      </c>
      <c r="AZ892" s="154">
        <f t="shared" si="1934"/>
        <v>0</v>
      </c>
      <c r="BA892" s="154">
        <f t="shared" si="1934"/>
        <v>0</v>
      </c>
      <c r="BB892" s="154">
        <f t="shared" si="1934"/>
        <v>0</v>
      </c>
      <c r="BC892" s="154">
        <f t="shared" ref="BC892:CD892" si="1935">SUM(BC890:BC891)</f>
        <v>0</v>
      </c>
      <c r="BD892" s="154">
        <f t="shared" si="1935"/>
        <v>0</v>
      </c>
      <c r="BE892" s="154">
        <f t="shared" si="1935"/>
        <v>0</v>
      </c>
      <c r="BF892" s="154">
        <f t="shared" si="1935"/>
        <v>0</v>
      </c>
      <c r="BG892" s="154">
        <f t="shared" si="1935"/>
        <v>0</v>
      </c>
      <c r="BH892" s="154">
        <f t="shared" si="1935"/>
        <v>0</v>
      </c>
      <c r="BI892" s="154">
        <f t="shared" si="1935"/>
        <v>0</v>
      </c>
      <c r="BJ892" s="154">
        <f t="shared" si="1935"/>
        <v>0</v>
      </c>
      <c r="BK892" s="154">
        <f t="shared" si="1935"/>
        <v>0</v>
      </c>
      <c r="BL892" s="154">
        <f t="shared" si="1935"/>
        <v>0</v>
      </c>
      <c r="BM892" s="154">
        <f t="shared" si="1935"/>
        <v>0</v>
      </c>
      <c r="BN892" s="154">
        <f t="shared" si="1935"/>
        <v>0</v>
      </c>
      <c r="BO892" s="154">
        <f t="shared" si="1935"/>
        <v>0</v>
      </c>
      <c r="BP892" s="154">
        <f t="shared" si="1935"/>
        <v>0</v>
      </c>
      <c r="BQ892" s="154">
        <f t="shared" si="1935"/>
        <v>0</v>
      </c>
      <c r="BR892" s="154">
        <f t="shared" si="1935"/>
        <v>0</v>
      </c>
      <c r="BS892" s="154">
        <f t="shared" si="1935"/>
        <v>0</v>
      </c>
      <c r="BT892" s="154">
        <f t="shared" si="1935"/>
        <v>0</v>
      </c>
      <c r="BU892" s="154">
        <f t="shared" si="1935"/>
        <v>0</v>
      </c>
      <c r="BV892" s="154">
        <f t="shared" si="1935"/>
        <v>0</v>
      </c>
      <c r="BW892" s="154">
        <f t="shared" si="1935"/>
        <v>0</v>
      </c>
      <c r="BX892" s="154">
        <f t="shared" si="1935"/>
        <v>0</v>
      </c>
      <c r="BY892" s="154">
        <f t="shared" si="1935"/>
        <v>0</v>
      </c>
      <c r="BZ892" s="154">
        <f t="shared" si="1935"/>
        <v>0</v>
      </c>
      <c r="CA892" s="154">
        <f t="shared" si="1935"/>
        <v>0</v>
      </c>
      <c r="CB892" s="154">
        <f t="shared" si="1935"/>
        <v>0</v>
      </c>
      <c r="CC892" s="154">
        <f t="shared" si="1935"/>
        <v>0</v>
      </c>
      <c r="CD892" s="154">
        <f t="shared" si="1935"/>
        <v>0</v>
      </c>
    </row>
    <row r="893" spans="1:82" s="147" customFormat="1" ht="12" customHeight="1">
      <c r="A893" s="375" t="s">
        <v>783</v>
      </c>
      <c r="B893" s="375"/>
      <c r="C893" s="375"/>
      <c r="D893" s="375"/>
      <c r="E893" s="375"/>
      <c r="F893" s="375"/>
      <c r="G893" s="375"/>
      <c r="H893" s="375"/>
      <c r="I893" s="375"/>
      <c r="J893" s="375"/>
      <c r="K893" s="375"/>
      <c r="L893" s="375"/>
      <c r="M893" s="375"/>
      <c r="N893" s="375"/>
      <c r="O893" s="375"/>
      <c r="P893" s="375"/>
      <c r="Q893" s="375"/>
      <c r="R893" s="375"/>
      <c r="S893" s="375"/>
      <c r="T893" s="375"/>
      <c r="U893" s="375"/>
      <c r="V893" s="375"/>
      <c r="W893" s="375"/>
      <c r="X893" s="375"/>
      <c r="Y893" s="375"/>
      <c r="Z893" s="375"/>
      <c r="AA893" s="375"/>
      <c r="AB893" s="375"/>
      <c r="AC893" s="375"/>
      <c r="AD893" s="375"/>
      <c r="AE893" s="375"/>
      <c r="AF893" s="375"/>
      <c r="AG893" s="375"/>
      <c r="AH893" s="375"/>
      <c r="AI893" s="375"/>
      <c r="AJ893" s="375"/>
      <c r="AK893" s="375"/>
      <c r="AL893" s="356"/>
      <c r="AN893" s="148"/>
      <c r="AO893" s="148"/>
      <c r="AP893" s="148"/>
      <c r="AQ893" s="148"/>
      <c r="AR893" s="148"/>
      <c r="AS893" s="148"/>
      <c r="AT893" s="148"/>
      <c r="AU893" s="148"/>
      <c r="AV893" s="148"/>
      <c r="AW893" s="148"/>
      <c r="AX893" s="148"/>
      <c r="AY893" s="148"/>
      <c r="AZ893" s="148"/>
      <c r="BA893" s="148"/>
      <c r="BB893" s="148"/>
      <c r="BC893" s="148"/>
      <c r="BD893" s="148"/>
      <c r="BE893" s="148"/>
      <c r="BF893" s="148"/>
      <c r="BG893" s="148"/>
      <c r="BH893" s="148"/>
      <c r="BI893" s="148"/>
      <c r="BJ893" s="148"/>
      <c r="BK893" s="148"/>
      <c r="BL893" s="149"/>
      <c r="BM893" s="149"/>
      <c r="BN893" s="149"/>
      <c r="BO893" s="149"/>
      <c r="BP893" s="149"/>
      <c r="BQ893" s="149"/>
      <c r="BR893" s="149"/>
      <c r="BS893" s="149"/>
      <c r="BT893" s="149"/>
      <c r="BU893" s="149"/>
      <c r="BV893" s="149"/>
      <c r="BW893" s="149"/>
      <c r="BY893" s="150"/>
      <c r="BZ893" s="151"/>
      <c r="CA893" s="152"/>
      <c r="CB893" s="148"/>
      <c r="CC893" s="153"/>
    </row>
    <row r="894" spans="1:82" s="147" customFormat="1" ht="12" customHeight="1">
      <c r="A894" s="456">
        <v>232</v>
      </c>
      <c r="B894" s="178" t="s">
        <v>785</v>
      </c>
      <c r="C894" s="356"/>
      <c r="D894" s="413"/>
      <c r="E894" s="356"/>
      <c r="F894" s="356"/>
      <c r="G894" s="362">
        <f t="shared" ref="G894:G895" si="1936">ROUND(H894+U894+X894+Z894+AB894+AD894+AF894+AH894+AI894+AJ894+AK894+AL894,2)</f>
        <v>3008661.05</v>
      </c>
      <c r="H894" s="356">
        <f t="shared" ref="H894:H895" si="1937">I894+K894+M894+O894+Q894+S894</f>
        <v>0</v>
      </c>
      <c r="I894" s="365">
        <v>0</v>
      </c>
      <c r="J894" s="365">
        <v>0</v>
      </c>
      <c r="K894" s="365">
        <v>0</v>
      </c>
      <c r="L894" s="365">
        <v>0</v>
      </c>
      <c r="M894" s="365">
        <v>0</v>
      </c>
      <c r="N894" s="356">
        <v>0</v>
      </c>
      <c r="O894" s="356">
        <v>0</v>
      </c>
      <c r="P894" s="356">
        <v>0</v>
      </c>
      <c r="Q894" s="356">
        <v>0</v>
      </c>
      <c r="R894" s="356">
        <v>0</v>
      </c>
      <c r="S894" s="356">
        <v>0</v>
      </c>
      <c r="T894" s="366">
        <v>0</v>
      </c>
      <c r="U894" s="356">
        <v>0</v>
      </c>
      <c r="V894" s="371" t="s">
        <v>112</v>
      </c>
      <c r="W894" s="177">
        <v>745</v>
      </c>
      <c r="X894" s="356">
        <f t="shared" ref="X894:X895" si="1938">ROUND(IF(V894="СК",3856.74,3886.86)*W894,2)</f>
        <v>2873271.3</v>
      </c>
      <c r="Y894" s="177">
        <v>0</v>
      </c>
      <c r="Z894" s="177">
        <v>0</v>
      </c>
      <c r="AA894" s="177">
        <v>0</v>
      </c>
      <c r="AB894" s="177">
        <v>0</v>
      </c>
      <c r="AC894" s="177">
        <v>0</v>
      </c>
      <c r="AD894" s="177">
        <v>0</v>
      </c>
      <c r="AE894" s="177">
        <v>0</v>
      </c>
      <c r="AF894" s="177">
        <v>0</v>
      </c>
      <c r="AG894" s="177">
        <v>0</v>
      </c>
      <c r="AH894" s="177">
        <v>0</v>
      </c>
      <c r="AI894" s="177">
        <v>0</v>
      </c>
      <c r="AJ894" s="177">
        <f t="shared" ref="AJ894:AJ895" si="1939">ROUND(X894/95.5*3,2)</f>
        <v>90259.83</v>
      </c>
      <c r="AK894" s="177">
        <f t="shared" ref="AK894:AK895" si="1940">ROUND(X894/95.5*1.5,2)</f>
        <v>45129.919999999998</v>
      </c>
      <c r="AL894" s="177">
        <v>0</v>
      </c>
      <c r="AN894" s="148"/>
      <c r="AO894" s="148"/>
      <c r="AP894" s="148"/>
      <c r="AQ894" s="148"/>
      <c r="AR894" s="148"/>
      <c r="AS894" s="148"/>
      <c r="AT894" s="148"/>
      <c r="AU894" s="148"/>
      <c r="AV894" s="148"/>
      <c r="AW894" s="148"/>
      <c r="AX894" s="148"/>
      <c r="AY894" s="148"/>
      <c r="AZ894" s="148"/>
      <c r="BA894" s="148"/>
      <c r="BB894" s="148"/>
      <c r="BC894" s="148"/>
      <c r="BD894" s="148"/>
      <c r="BE894" s="148"/>
      <c r="BF894" s="148"/>
      <c r="BG894" s="148"/>
      <c r="BH894" s="148"/>
      <c r="BI894" s="148"/>
      <c r="BJ894" s="148"/>
      <c r="BK894" s="148"/>
      <c r="BL894" s="149"/>
      <c r="BM894" s="149"/>
      <c r="BN894" s="149"/>
      <c r="BO894" s="149"/>
      <c r="BP894" s="149"/>
      <c r="BQ894" s="149"/>
      <c r="BR894" s="149"/>
      <c r="BS894" s="149"/>
      <c r="BT894" s="149"/>
      <c r="BU894" s="149"/>
      <c r="BV894" s="149"/>
      <c r="BW894" s="149"/>
      <c r="BY894" s="150"/>
      <c r="BZ894" s="151"/>
      <c r="CA894" s="152"/>
      <c r="CB894" s="148"/>
      <c r="CC894" s="153"/>
    </row>
    <row r="895" spans="1:82" s="147" customFormat="1" ht="12" customHeight="1">
      <c r="A895" s="456">
        <v>233</v>
      </c>
      <c r="B895" s="178" t="s">
        <v>786</v>
      </c>
      <c r="C895" s="356"/>
      <c r="D895" s="413"/>
      <c r="E895" s="356"/>
      <c r="F895" s="356"/>
      <c r="G895" s="362">
        <f t="shared" si="1936"/>
        <v>2883468.44</v>
      </c>
      <c r="H895" s="356">
        <f t="shared" si="1937"/>
        <v>0</v>
      </c>
      <c r="I895" s="365">
        <v>0</v>
      </c>
      <c r="J895" s="365">
        <v>0</v>
      </c>
      <c r="K895" s="365">
        <v>0</v>
      </c>
      <c r="L895" s="365">
        <v>0</v>
      </c>
      <c r="M895" s="365">
        <v>0</v>
      </c>
      <c r="N895" s="356">
        <v>0</v>
      </c>
      <c r="O895" s="356">
        <v>0</v>
      </c>
      <c r="P895" s="356">
        <v>0</v>
      </c>
      <c r="Q895" s="356">
        <v>0</v>
      </c>
      <c r="R895" s="356">
        <v>0</v>
      </c>
      <c r="S895" s="356">
        <v>0</v>
      </c>
      <c r="T895" s="366">
        <v>0</v>
      </c>
      <c r="U895" s="356">
        <v>0</v>
      </c>
      <c r="V895" s="371" t="s">
        <v>112</v>
      </c>
      <c r="W895" s="177">
        <v>714</v>
      </c>
      <c r="X895" s="356">
        <f t="shared" si="1938"/>
        <v>2753712.36</v>
      </c>
      <c r="Y895" s="177">
        <v>0</v>
      </c>
      <c r="Z895" s="177">
        <v>0</v>
      </c>
      <c r="AA895" s="177">
        <v>0</v>
      </c>
      <c r="AB895" s="177">
        <v>0</v>
      </c>
      <c r="AC895" s="177">
        <v>0</v>
      </c>
      <c r="AD895" s="177">
        <v>0</v>
      </c>
      <c r="AE895" s="177">
        <v>0</v>
      </c>
      <c r="AF895" s="177">
        <v>0</v>
      </c>
      <c r="AG895" s="177">
        <v>0</v>
      </c>
      <c r="AH895" s="177">
        <v>0</v>
      </c>
      <c r="AI895" s="177">
        <v>0</v>
      </c>
      <c r="AJ895" s="177">
        <f t="shared" si="1939"/>
        <v>86504.05</v>
      </c>
      <c r="AK895" s="177">
        <f t="shared" si="1940"/>
        <v>43252.03</v>
      </c>
      <c r="AL895" s="177">
        <v>0</v>
      </c>
      <c r="AN895" s="148"/>
      <c r="AO895" s="148"/>
      <c r="AP895" s="148"/>
      <c r="AQ895" s="148"/>
      <c r="AR895" s="148"/>
      <c r="AS895" s="148"/>
      <c r="AT895" s="148"/>
      <c r="AU895" s="148"/>
      <c r="AV895" s="148"/>
      <c r="AW895" s="148"/>
      <c r="AX895" s="148"/>
      <c r="AY895" s="148"/>
      <c r="AZ895" s="148"/>
      <c r="BA895" s="148"/>
      <c r="BB895" s="148"/>
      <c r="BC895" s="148"/>
      <c r="BD895" s="148"/>
      <c r="BE895" s="148"/>
      <c r="BF895" s="148"/>
      <c r="BG895" s="148"/>
      <c r="BH895" s="148"/>
      <c r="BI895" s="148"/>
      <c r="BJ895" s="148"/>
      <c r="BK895" s="148"/>
      <c r="BL895" s="149"/>
      <c r="BM895" s="149"/>
      <c r="BN895" s="149"/>
      <c r="BO895" s="149"/>
      <c r="BP895" s="149"/>
      <c r="BQ895" s="149"/>
      <c r="BR895" s="149"/>
      <c r="BS895" s="149"/>
      <c r="BT895" s="149"/>
      <c r="BU895" s="149"/>
      <c r="BV895" s="149"/>
      <c r="BW895" s="149"/>
      <c r="BY895" s="150"/>
      <c r="BZ895" s="151"/>
      <c r="CA895" s="152"/>
      <c r="CB895" s="148"/>
      <c r="CC895" s="153"/>
    </row>
    <row r="896" spans="1:82" s="147" customFormat="1" ht="43.5" customHeight="1">
      <c r="A896" s="457" t="s">
        <v>787</v>
      </c>
      <c r="B896" s="458"/>
      <c r="C896" s="356"/>
      <c r="D896" s="413"/>
      <c r="E896" s="356"/>
      <c r="F896" s="356"/>
      <c r="G896" s="356">
        <f t="shared" ref="G896:U896" si="1941">SUM(G894:G895)</f>
        <v>5892129.4900000002</v>
      </c>
      <c r="H896" s="356">
        <f t="shared" si="1941"/>
        <v>0</v>
      </c>
      <c r="I896" s="356">
        <f t="shared" si="1941"/>
        <v>0</v>
      </c>
      <c r="J896" s="356">
        <f t="shared" si="1941"/>
        <v>0</v>
      </c>
      <c r="K896" s="356">
        <f t="shared" si="1941"/>
        <v>0</v>
      </c>
      <c r="L896" s="356">
        <f t="shared" si="1941"/>
        <v>0</v>
      </c>
      <c r="M896" s="356">
        <f t="shared" si="1941"/>
        <v>0</v>
      </c>
      <c r="N896" s="356">
        <f t="shared" si="1941"/>
        <v>0</v>
      </c>
      <c r="O896" s="356">
        <f t="shared" si="1941"/>
        <v>0</v>
      </c>
      <c r="P896" s="356">
        <f t="shared" si="1941"/>
        <v>0</v>
      </c>
      <c r="Q896" s="356">
        <f t="shared" si="1941"/>
        <v>0</v>
      </c>
      <c r="R896" s="356">
        <f t="shared" si="1941"/>
        <v>0</v>
      </c>
      <c r="S896" s="356">
        <f t="shared" si="1941"/>
        <v>0</v>
      </c>
      <c r="T896" s="366">
        <f t="shared" si="1941"/>
        <v>0</v>
      </c>
      <c r="U896" s="356">
        <f t="shared" si="1941"/>
        <v>0</v>
      </c>
      <c r="V896" s="356" t="s">
        <v>68</v>
      </c>
      <c r="W896" s="356">
        <f t="shared" ref="W896:AL896" si="1942">SUM(W894:W895)</f>
        <v>1459</v>
      </c>
      <c r="X896" s="356">
        <f t="shared" si="1942"/>
        <v>5626983.6600000001</v>
      </c>
      <c r="Y896" s="356">
        <f t="shared" si="1942"/>
        <v>0</v>
      </c>
      <c r="Z896" s="356">
        <f t="shared" si="1942"/>
        <v>0</v>
      </c>
      <c r="AA896" s="356">
        <f t="shared" si="1942"/>
        <v>0</v>
      </c>
      <c r="AB896" s="356">
        <f t="shared" si="1942"/>
        <v>0</v>
      </c>
      <c r="AC896" s="356">
        <f t="shared" si="1942"/>
        <v>0</v>
      </c>
      <c r="AD896" s="356">
        <f t="shared" si="1942"/>
        <v>0</v>
      </c>
      <c r="AE896" s="356">
        <f t="shared" si="1942"/>
        <v>0</v>
      </c>
      <c r="AF896" s="356">
        <f t="shared" si="1942"/>
        <v>0</v>
      </c>
      <c r="AG896" s="356">
        <f t="shared" si="1942"/>
        <v>0</v>
      </c>
      <c r="AH896" s="356">
        <f t="shared" si="1942"/>
        <v>0</v>
      </c>
      <c r="AI896" s="356">
        <f t="shared" si="1942"/>
        <v>0</v>
      </c>
      <c r="AJ896" s="356">
        <f t="shared" si="1942"/>
        <v>176763.88</v>
      </c>
      <c r="AK896" s="356">
        <f t="shared" si="1942"/>
        <v>88381.95</v>
      </c>
      <c r="AL896" s="356">
        <f t="shared" si="1942"/>
        <v>0</v>
      </c>
      <c r="AN896" s="148"/>
      <c r="AO896" s="148"/>
      <c r="AP896" s="148"/>
      <c r="AQ896" s="148"/>
      <c r="AR896" s="148"/>
      <c r="AS896" s="148"/>
      <c r="AT896" s="148"/>
      <c r="AU896" s="148"/>
      <c r="AV896" s="148"/>
      <c r="AW896" s="148"/>
      <c r="AX896" s="148"/>
      <c r="AY896" s="148"/>
      <c r="AZ896" s="148"/>
      <c r="BA896" s="148"/>
      <c r="BB896" s="148"/>
      <c r="BC896" s="148"/>
      <c r="BD896" s="148"/>
      <c r="BE896" s="148"/>
      <c r="BF896" s="148"/>
      <c r="BG896" s="148"/>
      <c r="BH896" s="148"/>
      <c r="BI896" s="148"/>
      <c r="BJ896" s="148"/>
      <c r="BK896" s="148"/>
      <c r="BL896" s="149"/>
      <c r="BM896" s="149"/>
      <c r="BN896" s="149"/>
      <c r="BO896" s="149"/>
      <c r="BP896" s="149"/>
      <c r="BQ896" s="149"/>
      <c r="BR896" s="149"/>
      <c r="BS896" s="149"/>
      <c r="BT896" s="149"/>
      <c r="BU896" s="149"/>
      <c r="BV896" s="149"/>
      <c r="BW896" s="149"/>
      <c r="BY896" s="150"/>
      <c r="BZ896" s="151"/>
      <c r="CA896" s="152"/>
      <c r="CB896" s="148"/>
      <c r="CC896" s="153"/>
    </row>
    <row r="897" spans="1:82" s="147" customFormat="1" ht="12" customHeight="1">
      <c r="A897" s="358" t="s">
        <v>50</v>
      </c>
      <c r="B897" s="359"/>
      <c r="C897" s="359"/>
      <c r="D897" s="359"/>
      <c r="E897" s="359"/>
      <c r="F897" s="359"/>
      <c r="G897" s="359"/>
      <c r="H897" s="359"/>
      <c r="I897" s="359"/>
      <c r="J897" s="359"/>
      <c r="K897" s="359"/>
      <c r="L897" s="359"/>
      <c r="M897" s="359"/>
      <c r="N897" s="359"/>
      <c r="O897" s="359"/>
      <c r="P897" s="359"/>
      <c r="Q897" s="359"/>
      <c r="R897" s="359"/>
      <c r="S897" s="359"/>
      <c r="T897" s="359"/>
      <c r="U897" s="359"/>
      <c r="V897" s="359"/>
      <c r="W897" s="359"/>
      <c r="X897" s="359"/>
      <c r="Y897" s="359"/>
      <c r="Z897" s="359"/>
      <c r="AA897" s="359"/>
      <c r="AB897" s="359"/>
      <c r="AC897" s="359"/>
      <c r="AD897" s="359"/>
      <c r="AE897" s="359"/>
      <c r="AF897" s="359"/>
      <c r="AG897" s="359"/>
      <c r="AH897" s="359"/>
      <c r="AI897" s="359"/>
      <c r="AJ897" s="359"/>
      <c r="AK897" s="434"/>
      <c r="AL897" s="356"/>
      <c r="AN897" s="148"/>
      <c r="AO897" s="148"/>
      <c r="AP897" s="148"/>
      <c r="AQ897" s="148"/>
      <c r="AR897" s="148"/>
      <c r="AS897" s="148"/>
      <c r="AT897" s="148"/>
      <c r="AU897" s="148"/>
      <c r="AV897" s="148"/>
      <c r="AW897" s="148"/>
      <c r="AX897" s="148"/>
      <c r="AY897" s="148"/>
      <c r="AZ897" s="148"/>
      <c r="BA897" s="148"/>
      <c r="BB897" s="148"/>
      <c r="BC897" s="148"/>
      <c r="BD897" s="148"/>
      <c r="BE897" s="148"/>
      <c r="BF897" s="148"/>
      <c r="BG897" s="148"/>
      <c r="BH897" s="148"/>
      <c r="BI897" s="148"/>
      <c r="BJ897" s="148"/>
      <c r="BK897" s="148"/>
      <c r="BL897" s="149"/>
      <c r="BM897" s="149"/>
      <c r="BN897" s="149"/>
      <c r="BO897" s="149"/>
      <c r="BP897" s="149"/>
      <c r="BQ897" s="149"/>
      <c r="BR897" s="149"/>
      <c r="BS897" s="149"/>
      <c r="BT897" s="149"/>
      <c r="BU897" s="149"/>
      <c r="BV897" s="149"/>
      <c r="BW897" s="149"/>
      <c r="BY897" s="150"/>
      <c r="BZ897" s="151"/>
      <c r="CA897" s="152"/>
      <c r="CB897" s="148"/>
      <c r="CC897" s="153"/>
    </row>
    <row r="898" spans="1:82" s="147" customFormat="1" ht="12" customHeight="1">
      <c r="A898" s="360">
        <v>234</v>
      </c>
      <c r="B898" s="178" t="s">
        <v>789</v>
      </c>
      <c r="C898" s="356"/>
      <c r="D898" s="413"/>
      <c r="E898" s="356"/>
      <c r="F898" s="356"/>
      <c r="G898" s="362">
        <f t="shared" ref="G898" si="1943">ROUND(H898+U898+X898+Z898+AB898+AD898+AF898+AH898+AI898+AJ898+AK898+AL898,2)</f>
        <v>21880436.98</v>
      </c>
      <c r="H898" s="356">
        <f t="shared" ref="H898" si="1944">I898+K898+M898+O898+Q898+S898</f>
        <v>0</v>
      </c>
      <c r="I898" s="365">
        <v>0</v>
      </c>
      <c r="J898" s="365">
        <v>0</v>
      </c>
      <c r="K898" s="365">
        <v>0</v>
      </c>
      <c r="L898" s="365">
        <v>0</v>
      </c>
      <c r="M898" s="365">
        <v>0</v>
      </c>
      <c r="N898" s="356">
        <v>0</v>
      </c>
      <c r="O898" s="356">
        <v>0</v>
      </c>
      <c r="P898" s="356">
        <v>0</v>
      </c>
      <c r="Q898" s="356">
        <v>0</v>
      </c>
      <c r="R898" s="356">
        <v>0</v>
      </c>
      <c r="S898" s="356">
        <v>0</v>
      </c>
      <c r="T898" s="366">
        <v>0</v>
      </c>
      <c r="U898" s="356">
        <v>0</v>
      </c>
      <c r="V898" s="371" t="s">
        <v>112</v>
      </c>
      <c r="W898" s="177">
        <v>5418</v>
      </c>
      <c r="X898" s="356">
        <f>ROUND(IF(V898="СК",3856.74,3886.86)*W898,2)</f>
        <v>20895817.32</v>
      </c>
      <c r="Y898" s="177">
        <v>0</v>
      </c>
      <c r="Z898" s="177">
        <v>0</v>
      </c>
      <c r="AA898" s="177">
        <v>0</v>
      </c>
      <c r="AB898" s="177">
        <v>0</v>
      </c>
      <c r="AC898" s="177">
        <v>0</v>
      </c>
      <c r="AD898" s="177">
        <v>0</v>
      </c>
      <c r="AE898" s="177">
        <v>0</v>
      </c>
      <c r="AF898" s="177">
        <v>0</v>
      </c>
      <c r="AG898" s="177">
        <v>0</v>
      </c>
      <c r="AH898" s="177">
        <v>0</v>
      </c>
      <c r="AI898" s="177">
        <v>0</v>
      </c>
      <c r="AJ898" s="177">
        <f t="shared" ref="AJ898" si="1945">ROUND(X898/95.5*3,2)</f>
        <v>656413.11</v>
      </c>
      <c r="AK898" s="177">
        <f t="shared" ref="AK898" si="1946">ROUND(X898/95.5*1.5,2)</f>
        <v>328206.55</v>
      </c>
      <c r="AL898" s="177">
        <v>0</v>
      </c>
      <c r="AN898" s="148"/>
      <c r="AO898" s="148"/>
      <c r="AP898" s="148"/>
      <c r="AQ898" s="148"/>
      <c r="AR898" s="148"/>
      <c r="AS898" s="148"/>
      <c r="AT898" s="148"/>
      <c r="AU898" s="148"/>
      <c r="AV898" s="148"/>
      <c r="AW898" s="148"/>
      <c r="AX898" s="148"/>
      <c r="AY898" s="148"/>
      <c r="AZ898" s="148"/>
      <c r="BA898" s="148"/>
      <c r="BB898" s="148"/>
      <c r="BC898" s="148"/>
      <c r="BD898" s="148"/>
      <c r="BE898" s="148"/>
      <c r="BF898" s="148"/>
      <c r="BG898" s="148"/>
      <c r="BH898" s="148"/>
      <c r="BI898" s="148"/>
      <c r="BJ898" s="148"/>
      <c r="BK898" s="148"/>
      <c r="BL898" s="149"/>
      <c r="BM898" s="149"/>
      <c r="BN898" s="149"/>
      <c r="BO898" s="149"/>
      <c r="BP898" s="149"/>
      <c r="BQ898" s="149"/>
      <c r="BR898" s="149"/>
      <c r="BS898" s="149"/>
      <c r="BT898" s="149"/>
      <c r="BU898" s="149"/>
      <c r="BV898" s="149"/>
      <c r="BW898" s="149"/>
      <c r="BY898" s="150"/>
      <c r="BZ898" s="151"/>
      <c r="CA898" s="152"/>
      <c r="CB898" s="148"/>
      <c r="CC898" s="153"/>
    </row>
    <row r="899" spans="1:82" s="147" customFormat="1" ht="43.5" customHeight="1">
      <c r="A899" s="457" t="s">
        <v>788</v>
      </c>
      <c r="B899" s="458"/>
      <c r="C899" s="356"/>
      <c r="D899" s="413"/>
      <c r="E899" s="356"/>
      <c r="F899" s="356"/>
      <c r="G899" s="356">
        <f>SUM(G898)</f>
        <v>21880436.98</v>
      </c>
      <c r="H899" s="356">
        <f>SUM(H898)</f>
        <v>0</v>
      </c>
      <c r="I899" s="356">
        <f t="shared" ref="I899:S899" si="1947">SUM(I898)</f>
        <v>0</v>
      </c>
      <c r="J899" s="356">
        <f t="shared" si="1947"/>
        <v>0</v>
      </c>
      <c r="K899" s="356">
        <f t="shared" si="1947"/>
        <v>0</v>
      </c>
      <c r="L899" s="356">
        <f t="shared" si="1947"/>
        <v>0</v>
      </c>
      <c r="M899" s="356">
        <f t="shared" si="1947"/>
        <v>0</v>
      </c>
      <c r="N899" s="356">
        <f t="shared" si="1947"/>
        <v>0</v>
      </c>
      <c r="O899" s="356">
        <f t="shared" si="1947"/>
        <v>0</v>
      </c>
      <c r="P899" s="356">
        <f t="shared" si="1947"/>
        <v>0</v>
      </c>
      <c r="Q899" s="356">
        <f t="shared" si="1947"/>
        <v>0</v>
      </c>
      <c r="R899" s="356">
        <f t="shared" si="1947"/>
        <v>0</v>
      </c>
      <c r="S899" s="356">
        <f t="shared" si="1947"/>
        <v>0</v>
      </c>
      <c r="T899" s="366">
        <f>SUM(T898)</f>
        <v>0</v>
      </c>
      <c r="U899" s="356">
        <f>SUM(U898)</f>
        <v>0</v>
      </c>
      <c r="V899" s="356" t="s">
        <v>68</v>
      </c>
      <c r="W899" s="356">
        <f>SUM(W898)</f>
        <v>5418</v>
      </c>
      <c r="X899" s="356">
        <f t="shared" ref="X899:AL899" si="1948">SUM(X898)</f>
        <v>20895817.32</v>
      </c>
      <c r="Y899" s="356">
        <f t="shared" si="1948"/>
        <v>0</v>
      </c>
      <c r="Z899" s="356">
        <f t="shared" si="1948"/>
        <v>0</v>
      </c>
      <c r="AA899" s="356">
        <f t="shared" si="1948"/>
        <v>0</v>
      </c>
      <c r="AB899" s="356">
        <f t="shared" si="1948"/>
        <v>0</v>
      </c>
      <c r="AC899" s="356">
        <f t="shared" si="1948"/>
        <v>0</v>
      </c>
      <c r="AD899" s="356">
        <f t="shared" si="1948"/>
        <v>0</v>
      </c>
      <c r="AE899" s="356">
        <f t="shared" si="1948"/>
        <v>0</v>
      </c>
      <c r="AF899" s="356">
        <f t="shared" si="1948"/>
        <v>0</v>
      </c>
      <c r="AG899" s="356">
        <f t="shared" si="1948"/>
        <v>0</v>
      </c>
      <c r="AH899" s="356">
        <f t="shared" si="1948"/>
        <v>0</v>
      </c>
      <c r="AI899" s="356">
        <f t="shared" si="1948"/>
        <v>0</v>
      </c>
      <c r="AJ899" s="356">
        <f t="shared" si="1948"/>
        <v>656413.11</v>
      </c>
      <c r="AK899" s="356">
        <f t="shared" si="1948"/>
        <v>328206.55</v>
      </c>
      <c r="AL899" s="356">
        <f t="shared" si="1948"/>
        <v>0</v>
      </c>
      <c r="AN899" s="148"/>
      <c r="AO899" s="148"/>
      <c r="AP899" s="148"/>
      <c r="AQ899" s="148"/>
      <c r="AR899" s="148"/>
      <c r="AS899" s="148"/>
      <c r="AT899" s="148"/>
      <c r="AU899" s="148"/>
      <c r="AV899" s="148"/>
      <c r="AW899" s="148"/>
      <c r="AX899" s="148"/>
      <c r="AY899" s="148"/>
      <c r="AZ899" s="148"/>
      <c r="BA899" s="148"/>
      <c r="BB899" s="148"/>
      <c r="BC899" s="148"/>
      <c r="BD899" s="148"/>
      <c r="BE899" s="148"/>
      <c r="BF899" s="148"/>
      <c r="BG899" s="148"/>
      <c r="BH899" s="148"/>
      <c r="BI899" s="148"/>
      <c r="BJ899" s="148"/>
      <c r="BK899" s="148"/>
      <c r="BL899" s="149"/>
      <c r="BM899" s="149"/>
      <c r="BN899" s="149"/>
      <c r="BO899" s="149"/>
      <c r="BP899" s="149"/>
      <c r="BQ899" s="149"/>
      <c r="BR899" s="149"/>
      <c r="BS899" s="149"/>
      <c r="BT899" s="149"/>
      <c r="BU899" s="149"/>
      <c r="BV899" s="149"/>
      <c r="BW899" s="149"/>
      <c r="BY899" s="150"/>
      <c r="BZ899" s="151"/>
      <c r="CA899" s="152"/>
      <c r="CB899" s="148"/>
      <c r="CC899" s="153"/>
    </row>
    <row r="900" spans="1:82" s="147" customFormat="1" ht="12" customHeight="1">
      <c r="A900" s="417" t="s">
        <v>114</v>
      </c>
      <c r="B900" s="418"/>
      <c r="C900" s="418"/>
      <c r="D900" s="418"/>
      <c r="E900" s="418"/>
      <c r="F900" s="418"/>
      <c r="G900" s="418"/>
      <c r="H900" s="418"/>
      <c r="I900" s="418"/>
      <c r="J900" s="418"/>
      <c r="K900" s="418"/>
      <c r="L900" s="418"/>
      <c r="M900" s="418"/>
      <c r="N900" s="418"/>
      <c r="O900" s="418"/>
      <c r="P900" s="418"/>
      <c r="Q900" s="418"/>
      <c r="R900" s="418"/>
      <c r="S900" s="418"/>
      <c r="T900" s="418"/>
      <c r="U900" s="418"/>
      <c r="V900" s="418"/>
      <c r="W900" s="418"/>
      <c r="X900" s="418"/>
      <c r="Y900" s="418"/>
      <c r="Z900" s="418"/>
      <c r="AA900" s="418"/>
      <c r="AB900" s="418"/>
      <c r="AC900" s="418"/>
      <c r="AD900" s="418"/>
      <c r="AE900" s="418"/>
      <c r="AF900" s="418"/>
      <c r="AG900" s="418"/>
      <c r="AH900" s="418"/>
      <c r="AI900" s="418"/>
      <c r="AJ900" s="418"/>
      <c r="AK900" s="418"/>
      <c r="AL900" s="419"/>
      <c r="AN900" s="148" t="e">
        <f>I900/#REF!</f>
        <v>#REF!</v>
      </c>
      <c r="AO900" s="148" t="e">
        <f t="shared" si="1895"/>
        <v>#DIV/0!</v>
      </c>
      <c r="AP900" s="148" t="e">
        <f t="shared" si="1896"/>
        <v>#DIV/0!</v>
      </c>
      <c r="AQ900" s="148" t="e">
        <f t="shared" si="1897"/>
        <v>#DIV/0!</v>
      </c>
      <c r="AR900" s="148" t="e">
        <f t="shared" si="1898"/>
        <v>#DIV/0!</v>
      </c>
      <c r="AS900" s="148" t="e">
        <f t="shared" si="1899"/>
        <v>#DIV/0!</v>
      </c>
      <c r="AT900" s="148" t="e">
        <f t="shared" si="1900"/>
        <v>#DIV/0!</v>
      </c>
      <c r="AU900" s="148" t="e">
        <f t="shared" si="1901"/>
        <v>#DIV/0!</v>
      </c>
      <c r="AV900" s="148" t="e">
        <f t="shared" si="1902"/>
        <v>#DIV/0!</v>
      </c>
      <c r="AW900" s="148" t="e">
        <f t="shared" si="1903"/>
        <v>#DIV/0!</v>
      </c>
      <c r="AX900" s="148" t="e">
        <f t="shared" si="1904"/>
        <v>#DIV/0!</v>
      </c>
      <c r="AY900" s="148" t="e">
        <f>AI900/#REF!</f>
        <v>#REF!</v>
      </c>
      <c r="AZ900" s="148">
        <v>766.59</v>
      </c>
      <c r="BA900" s="148">
        <v>2173.62</v>
      </c>
      <c r="BB900" s="148">
        <v>891.36</v>
      </c>
      <c r="BC900" s="148">
        <v>860.72</v>
      </c>
      <c r="BD900" s="148">
        <v>1699.83</v>
      </c>
      <c r="BE900" s="148">
        <v>1134.04</v>
      </c>
      <c r="BF900" s="148">
        <v>2338035</v>
      </c>
      <c r="BG900" s="148">
        <f t="shared" si="1821"/>
        <v>4644</v>
      </c>
      <c r="BH900" s="148">
        <v>9186</v>
      </c>
      <c r="BI900" s="148">
        <v>3559.09</v>
      </c>
      <c r="BJ900" s="148">
        <v>6295.55</v>
      </c>
      <c r="BK900" s="148">
        <f t="shared" si="159"/>
        <v>934101.09</v>
      </c>
      <c r="BL900" s="149" t="e">
        <f t="shared" si="1905"/>
        <v>#REF!</v>
      </c>
      <c r="BM900" s="149" t="e">
        <f t="shared" si="1906"/>
        <v>#DIV/0!</v>
      </c>
      <c r="BN900" s="149" t="e">
        <f t="shared" si="1907"/>
        <v>#DIV/0!</v>
      </c>
      <c r="BO900" s="149" t="e">
        <f t="shared" si="1908"/>
        <v>#DIV/0!</v>
      </c>
      <c r="BP900" s="149" t="e">
        <f t="shared" si="1909"/>
        <v>#DIV/0!</v>
      </c>
      <c r="BQ900" s="149" t="e">
        <f t="shared" si="1910"/>
        <v>#DIV/0!</v>
      </c>
      <c r="BR900" s="149" t="e">
        <f t="shared" si="1911"/>
        <v>#DIV/0!</v>
      </c>
      <c r="BS900" s="149" t="e">
        <f t="shared" si="1912"/>
        <v>#DIV/0!</v>
      </c>
      <c r="BT900" s="149" t="e">
        <f t="shared" si="1913"/>
        <v>#DIV/0!</v>
      </c>
      <c r="BU900" s="149" t="e">
        <f t="shared" si="1914"/>
        <v>#DIV/0!</v>
      </c>
      <c r="BV900" s="149" t="e">
        <f t="shared" si="1915"/>
        <v>#DIV/0!</v>
      </c>
      <c r="BW900" s="149" t="e">
        <f t="shared" si="1916"/>
        <v>#REF!</v>
      </c>
      <c r="BY900" s="150" t="e">
        <f t="shared" si="1917"/>
        <v>#DIV/0!</v>
      </c>
      <c r="BZ900" s="151" t="e">
        <f t="shared" si="1918"/>
        <v>#DIV/0!</v>
      </c>
      <c r="CA900" s="152" t="e">
        <f t="shared" si="1919"/>
        <v>#DIV/0!</v>
      </c>
      <c r="CB900" s="148">
        <f t="shared" si="1852"/>
        <v>4852.9799999999996</v>
      </c>
      <c r="CC900" s="153" t="e">
        <f t="shared" si="1920"/>
        <v>#DIV/0!</v>
      </c>
    </row>
    <row r="901" spans="1:82" s="147" customFormat="1" ht="12" customHeight="1">
      <c r="A901" s="433">
        <v>235</v>
      </c>
      <c r="B901" s="178" t="s">
        <v>794</v>
      </c>
      <c r="C901" s="356">
        <v>3105.5</v>
      </c>
      <c r="D901" s="370"/>
      <c r="E901" s="356"/>
      <c r="F901" s="356"/>
      <c r="G901" s="362">
        <f t="shared" ref="G901:G904" si="1949">ROUND(H901+U901+X901+Z901+AB901+AD901+AF901+AH901+AI901+AJ901+AK901+AL901,2)</f>
        <v>2576544.63</v>
      </c>
      <c r="H901" s="356">
        <f t="shared" ref="H901:H904" si="1950">I901+K901+M901+O901+Q901+S901</f>
        <v>0</v>
      </c>
      <c r="I901" s="365">
        <v>0</v>
      </c>
      <c r="J901" s="365">
        <v>0</v>
      </c>
      <c r="K901" s="365">
        <v>0</v>
      </c>
      <c r="L901" s="365">
        <v>0</v>
      </c>
      <c r="M901" s="365">
        <v>0</v>
      </c>
      <c r="N901" s="356">
        <v>0</v>
      </c>
      <c r="O901" s="356">
        <v>0</v>
      </c>
      <c r="P901" s="356">
        <v>0</v>
      </c>
      <c r="Q901" s="356">
        <v>0</v>
      </c>
      <c r="R901" s="356">
        <v>0</v>
      </c>
      <c r="S901" s="356">
        <v>0</v>
      </c>
      <c r="T901" s="366">
        <v>0</v>
      </c>
      <c r="U901" s="356">
        <v>0</v>
      </c>
      <c r="V901" s="371" t="s">
        <v>112</v>
      </c>
      <c r="W901" s="177">
        <v>638</v>
      </c>
      <c r="X901" s="356">
        <f t="shared" ref="X901:X904" si="1951">ROUND(IF(V901="СК",3856.74,3886.86)*W901,2)</f>
        <v>2460600.12</v>
      </c>
      <c r="Y901" s="177">
        <v>0</v>
      </c>
      <c r="Z901" s="177">
        <v>0</v>
      </c>
      <c r="AA901" s="177">
        <v>0</v>
      </c>
      <c r="AB901" s="177">
        <v>0</v>
      </c>
      <c r="AC901" s="177">
        <v>0</v>
      </c>
      <c r="AD901" s="177">
        <v>0</v>
      </c>
      <c r="AE901" s="177">
        <v>0</v>
      </c>
      <c r="AF901" s="177">
        <v>0</v>
      </c>
      <c r="AG901" s="177">
        <v>0</v>
      </c>
      <c r="AH901" s="177">
        <v>0</v>
      </c>
      <c r="AI901" s="177">
        <v>0</v>
      </c>
      <c r="AJ901" s="177">
        <f t="shared" ref="AJ901:AJ904" si="1952">ROUND(X901/95.5*3,2)</f>
        <v>77296.34</v>
      </c>
      <c r="AK901" s="177">
        <f t="shared" ref="AK901:AK904" si="1953">ROUND(X901/95.5*1.5,2)</f>
        <v>38648.17</v>
      </c>
      <c r="AL901" s="177">
        <v>0</v>
      </c>
      <c r="AN901" s="148" t="e">
        <f>I901/#REF!</f>
        <v>#REF!</v>
      </c>
      <c r="AO901" s="148" t="e">
        <f t="shared" si="1895"/>
        <v>#DIV/0!</v>
      </c>
      <c r="AP901" s="148" t="e">
        <f t="shared" si="1896"/>
        <v>#DIV/0!</v>
      </c>
      <c r="AQ901" s="148" t="e">
        <f t="shared" si="1897"/>
        <v>#DIV/0!</v>
      </c>
      <c r="AR901" s="148" t="e">
        <f t="shared" si="1898"/>
        <v>#DIV/0!</v>
      </c>
      <c r="AS901" s="148" t="e">
        <f t="shared" si="1899"/>
        <v>#DIV/0!</v>
      </c>
      <c r="AT901" s="148" t="e">
        <f t="shared" si="1900"/>
        <v>#DIV/0!</v>
      </c>
      <c r="AU901" s="148">
        <f t="shared" si="1901"/>
        <v>3856.7400000000002</v>
      </c>
      <c r="AV901" s="148" t="e">
        <f t="shared" si="1902"/>
        <v>#DIV/0!</v>
      </c>
      <c r="AW901" s="148" t="e">
        <f t="shared" si="1903"/>
        <v>#DIV/0!</v>
      </c>
      <c r="AX901" s="148" t="e">
        <f t="shared" si="1904"/>
        <v>#DIV/0!</v>
      </c>
      <c r="AY901" s="148" t="e">
        <f>AI901/#REF!</f>
        <v>#REF!</v>
      </c>
      <c r="AZ901" s="148">
        <v>766.59</v>
      </c>
      <c r="BA901" s="148">
        <v>2173.62</v>
      </c>
      <c r="BB901" s="148">
        <v>891.36</v>
      </c>
      <c r="BC901" s="148">
        <v>860.72</v>
      </c>
      <c r="BD901" s="148">
        <v>1699.83</v>
      </c>
      <c r="BE901" s="148">
        <v>1134.04</v>
      </c>
      <c r="BF901" s="148">
        <v>2338035</v>
      </c>
      <c r="BG901" s="148">
        <f t="shared" si="1821"/>
        <v>4644</v>
      </c>
      <c r="BH901" s="148">
        <v>9186</v>
      </c>
      <c r="BI901" s="148">
        <v>3559.09</v>
      </c>
      <c r="BJ901" s="148">
        <v>6295.55</v>
      </c>
      <c r="BK901" s="148">
        <f t="shared" si="159"/>
        <v>934101.09</v>
      </c>
      <c r="BL901" s="149" t="e">
        <f t="shared" si="1905"/>
        <v>#REF!</v>
      </c>
      <c r="BM901" s="149" t="e">
        <f t="shared" si="1906"/>
        <v>#DIV/0!</v>
      </c>
      <c r="BN901" s="149" t="e">
        <f t="shared" si="1907"/>
        <v>#DIV/0!</v>
      </c>
      <c r="BO901" s="149" t="e">
        <f t="shared" si="1908"/>
        <v>#DIV/0!</v>
      </c>
      <c r="BP901" s="149" t="e">
        <f t="shared" si="1909"/>
        <v>#DIV/0!</v>
      </c>
      <c r="BQ901" s="149" t="e">
        <f t="shared" si="1910"/>
        <v>#DIV/0!</v>
      </c>
      <c r="BR901" s="149" t="e">
        <f t="shared" si="1911"/>
        <v>#DIV/0!</v>
      </c>
      <c r="BS901" s="149" t="str">
        <f t="shared" si="1912"/>
        <v xml:space="preserve"> </v>
      </c>
      <c r="BT901" s="149" t="e">
        <f t="shared" si="1913"/>
        <v>#DIV/0!</v>
      </c>
      <c r="BU901" s="149" t="e">
        <f t="shared" si="1914"/>
        <v>#DIV/0!</v>
      </c>
      <c r="BV901" s="149" t="e">
        <f t="shared" si="1915"/>
        <v>#DIV/0!</v>
      </c>
      <c r="BW901" s="149" t="e">
        <f t="shared" si="1916"/>
        <v>#REF!</v>
      </c>
      <c r="BY901" s="150">
        <f t="shared" si="1917"/>
        <v>3.0000000426928368</v>
      </c>
      <c r="BZ901" s="151">
        <f t="shared" si="1918"/>
        <v>1.5000000213464184</v>
      </c>
      <c r="CA901" s="152">
        <f t="shared" si="1919"/>
        <v>4038.4712068965514</v>
      </c>
      <c r="CB901" s="148">
        <f t="shared" si="1852"/>
        <v>4852.9799999999996</v>
      </c>
      <c r="CC901" s="153" t="str">
        <f t="shared" si="1920"/>
        <v xml:space="preserve"> </v>
      </c>
      <c r="CD901" s="156">
        <f>CA901-CB901</f>
        <v>-814.50879310344817</v>
      </c>
    </row>
    <row r="902" spans="1:82" s="147" customFormat="1" ht="12" customHeight="1">
      <c r="A902" s="433">
        <v>236</v>
      </c>
      <c r="B902" s="178" t="s">
        <v>795</v>
      </c>
      <c r="C902" s="356"/>
      <c r="D902" s="370"/>
      <c r="E902" s="356"/>
      <c r="F902" s="356"/>
      <c r="G902" s="362">
        <f t="shared" si="1949"/>
        <v>3339815.69</v>
      </c>
      <c r="H902" s="356">
        <f t="shared" si="1950"/>
        <v>0</v>
      </c>
      <c r="I902" s="365">
        <v>0</v>
      </c>
      <c r="J902" s="365">
        <v>0</v>
      </c>
      <c r="K902" s="365">
        <v>0</v>
      </c>
      <c r="L902" s="365">
        <v>0</v>
      </c>
      <c r="M902" s="365">
        <v>0</v>
      </c>
      <c r="N902" s="356">
        <v>0</v>
      </c>
      <c r="O902" s="356">
        <v>0</v>
      </c>
      <c r="P902" s="356">
        <v>0</v>
      </c>
      <c r="Q902" s="356">
        <v>0</v>
      </c>
      <c r="R902" s="356">
        <v>0</v>
      </c>
      <c r="S902" s="356">
        <v>0</v>
      </c>
      <c r="T902" s="366">
        <v>0</v>
      </c>
      <c r="U902" s="356">
        <v>0</v>
      </c>
      <c r="V902" s="371" t="s">
        <v>112</v>
      </c>
      <c r="W902" s="177">
        <v>827</v>
      </c>
      <c r="X902" s="356">
        <f t="shared" si="1951"/>
        <v>3189523.98</v>
      </c>
      <c r="Y902" s="177">
        <v>0</v>
      </c>
      <c r="Z902" s="177">
        <v>0</v>
      </c>
      <c r="AA902" s="177">
        <v>0</v>
      </c>
      <c r="AB902" s="177">
        <v>0</v>
      </c>
      <c r="AC902" s="177">
        <v>0</v>
      </c>
      <c r="AD902" s="177">
        <v>0</v>
      </c>
      <c r="AE902" s="177">
        <v>0</v>
      </c>
      <c r="AF902" s="177">
        <v>0</v>
      </c>
      <c r="AG902" s="177">
        <v>0</v>
      </c>
      <c r="AH902" s="177">
        <v>0</v>
      </c>
      <c r="AI902" s="177">
        <v>0</v>
      </c>
      <c r="AJ902" s="177">
        <f t="shared" si="1952"/>
        <v>100194.47</v>
      </c>
      <c r="AK902" s="177">
        <f t="shared" si="1953"/>
        <v>50097.24</v>
      </c>
      <c r="AL902" s="177">
        <v>0</v>
      </c>
      <c r="AN902" s="148"/>
      <c r="AO902" s="148"/>
      <c r="AP902" s="148"/>
      <c r="AQ902" s="148"/>
      <c r="AR902" s="148"/>
      <c r="AS902" s="148"/>
      <c r="AT902" s="148"/>
      <c r="AU902" s="148"/>
      <c r="AV902" s="148"/>
      <c r="AW902" s="148"/>
      <c r="AX902" s="148"/>
      <c r="AY902" s="148"/>
      <c r="AZ902" s="148"/>
      <c r="BA902" s="148"/>
      <c r="BB902" s="148"/>
      <c r="BC902" s="148"/>
      <c r="BD902" s="148"/>
      <c r="BE902" s="148"/>
      <c r="BF902" s="148"/>
      <c r="BG902" s="148"/>
      <c r="BH902" s="148"/>
      <c r="BI902" s="148"/>
      <c r="BJ902" s="148"/>
      <c r="BK902" s="148"/>
      <c r="BL902" s="149"/>
      <c r="BM902" s="149"/>
      <c r="BN902" s="149"/>
      <c r="BO902" s="149"/>
      <c r="BP902" s="149"/>
      <c r="BQ902" s="149"/>
      <c r="BR902" s="149"/>
      <c r="BS902" s="149"/>
      <c r="BT902" s="149"/>
      <c r="BU902" s="149"/>
      <c r="BV902" s="149"/>
      <c r="BW902" s="149"/>
      <c r="BY902" s="150"/>
      <c r="BZ902" s="151"/>
      <c r="CA902" s="152"/>
      <c r="CB902" s="148"/>
      <c r="CC902" s="153"/>
      <c r="CD902" s="156"/>
    </row>
    <row r="903" spans="1:82" s="147" customFormat="1" ht="12" customHeight="1">
      <c r="A903" s="433">
        <v>237</v>
      </c>
      <c r="B903" s="178" t="s">
        <v>235</v>
      </c>
      <c r="C903" s="356"/>
      <c r="D903" s="370"/>
      <c r="E903" s="356"/>
      <c r="F903" s="356"/>
      <c r="G903" s="362">
        <f t="shared" si="1949"/>
        <v>1066342.74</v>
      </c>
      <c r="H903" s="356">
        <f t="shared" si="1950"/>
        <v>0</v>
      </c>
      <c r="I903" s="365">
        <v>0</v>
      </c>
      <c r="J903" s="365">
        <v>0</v>
      </c>
      <c r="K903" s="365">
        <v>0</v>
      </c>
      <c r="L903" s="365">
        <v>0</v>
      </c>
      <c r="M903" s="365">
        <v>0</v>
      </c>
      <c r="N903" s="356">
        <v>0</v>
      </c>
      <c r="O903" s="356">
        <v>0</v>
      </c>
      <c r="P903" s="356">
        <v>0</v>
      </c>
      <c r="Q903" s="356">
        <v>0</v>
      </c>
      <c r="R903" s="356">
        <v>0</v>
      </c>
      <c r="S903" s="356">
        <v>0</v>
      </c>
      <c r="T903" s="366">
        <v>0</v>
      </c>
      <c r="U903" s="356">
        <v>0</v>
      </c>
      <c r="V903" s="371" t="s">
        <v>111</v>
      </c>
      <c r="W903" s="177">
        <v>262</v>
      </c>
      <c r="X903" s="356">
        <f t="shared" si="1951"/>
        <v>1018357.32</v>
      </c>
      <c r="Y903" s="177">
        <v>0</v>
      </c>
      <c r="Z903" s="177">
        <v>0</v>
      </c>
      <c r="AA903" s="177">
        <v>0</v>
      </c>
      <c r="AB903" s="177">
        <v>0</v>
      </c>
      <c r="AC903" s="177">
        <v>0</v>
      </c>
      <c r="AD903" s="177">
        <v>0</v>
      </c>
      <c r="AE903" s="177">
        <v>0</v>
      </c>
      <c r="AF903" s="177">
        <v>0</v>
      </c>
      <c r="AG903" s="177">
        <v>0</v>
      </c>
      <c r="AH903" s="177">
        <v>0</v>
      </c>
      <c r="AI903" s="177">
        <v>0</v>
      </c>
      <c r="AJ903" s="177">
        <f t="shared" si="1952"/>
        <v>31990.28</v>
      </c>
      <c r="AK903" s="177">
        <f t="shared" si="1953"/>
        <v>15995.14</v>
      </c>
      <c r="AL903" s="177">
        <v>0</v>
      </c>
      <c r="AN903" s="148"/>
      <c r="AO903" s="148"/>
      <c r="AP903" s="148"/>
      <c r="AQ903" s="148"/>
      <c r="AR903" s="148"/>
      <c r="AS903" s="148"/>
      <c r="AT903" s="148"/>
      <c r="AU903" s="148"/>
      <c r="AV903" s="148"/>
      <c r="AW903" s="148"/>
      <c r="AX903" s="148"/>
      <c r="AY903" s="148"/>
      <c r="AZ903" s="148"/>
      <c r="BA903" s="148"/>
      <c r="BB903" s="148"/>
      <c r="BC903" s="148"/>
      <c r="BD903" s="148"/>
      <c r="BE903" s="148"/>
      <c r="BF903" s="148"/>
      <c r="BG903" s="148"/>
      <c r="BH903" s="148"/>
      <c r="BI903" s="148"/>
      <c r="BJ903" s="148"/>
      <c r="BK903" s="148"/>
      <c r="BL903" s="149"/>
      <c r="BM903" s="149"/>
      <c r="BN903" s="149"/>
      <c r="BO903" s="149"/>
      <c r="BP903" s="149"/>
      <c r="BQ903" s="149"/>
      <c r="BR903" s="149"/>
      <c r="BS903" s="149"/>
      <c r="BT903" s="149"/>
      <c r="BU903" s="149"/>
      <c r="BV903" s="149"/>
      <c r="BW903" s="149"/>
      <c r="BY903" s="150"/>
      <c r="BZ903" s="151"/>
      <c r="CA903" s="152"/>
      <c r="CB903" s="148"/>
      <c r="CC903" s="153"/>
      <c r="CD903" s="156"/>
    </row>
    <row r="904" spans="1:82" s="147" customFormat="1" ht="12" customHeight="1">
      <c r="A904" s="433">
        <v>238</v>
      </c>
      <c r="B904" s="178" t="s">
        <v>236</v>
      </c>
      <c r="C904" s="356"/>
      <c r="D904" s="370"/>
      <c r="E904" s="356"/>
      <c r="F904" s="356"/>
      <c r="G904" s="362">
        <f t="shared" si="1949"/>
        <v>4466836.49</v>
      </c>
      <c r="H904" s="356">
        <f t="shared" si="1950"/>
        <v>0</v>
      </c>
      <c r="I904" s="365">
        <v>0</v>
      </c>
      <c r="J904" s="365">
        <v>0</v>
      </c>
      <c r="K904" s="365">
        <v>0</v>
      </c>
      <c r="L904" s="365">
        <v>0</v>
      </c>
      <c r="M904" s="365">
        <v>0</v>
      </c>
      <c r="N904" s="356">
        <v>0</v>
      </c>
      <c r="O904" s="356">
        <v>0</v>
      </c>
      <c r="P904" s="356">
        <v>0</v>
      </c>
      <c r="Q904" s="356">
        <v>0</v>
      </c>
      <c r="R904" s="356">
        <v>0</v>
      </c>
      <c r="S904" s="356">
        <v>0</v>
      </c>
      <c r="T904" s="366">
        <v>0</v>
      </c>
      <c r="U904" s="356">
        <v>0</v>
      </c>
      <c r="V904" s="371" t="s">
        <v>111</v>
      </c>
      <c r="W904" s="177">
        <v>1097.5</v>
      </c>
      <c r="X904" s="356">
        <f t="shared" si="1951"/>
        <v>4265828.8499999996</v>
      </c>
      <c r="Y904" s="177">
        <v>0</v>
      </c>
      <c r="Z904" s="177">
        <v>0</v>
      </c>
      <c r="AA904" s="177">
        <v>0</v>
      </c>
      <c r="AB904" s="177">
        <v>0</v>
      </c>
      <c r="AC904" s="177">
        <v>0</v>
      </c>
      <c r="AD904" s="177">
        <v>0</v>
      </c>
      <c r="AE904" s="177">
        <v>0</v>
      </c>
      <c r="AF904" s="177">
        <v>0</v>
      </c>
      <c r="AG904" s="177">
        <v>0</v>
      </c>
      <c r="AH904" s="177">
        <v>0</v>
      </c>
      <c r="AI904" s="177">
        <v>0</v>
      </c>
      <c r="AJ904" s="177">
        <f t="shared" si="1952"/>
        <v>134005.09</v>
      </c>
      <c r="AK904" s="177">
        <f t="shared" si="1953"/>
        <v>67002.55</v>
      </c>
      <c r="AL904" s="177">
        <v>0</v>
      </c>
      <c r="AN904" s="148"/>
      <c r="AO904" s="148"/>
      <c r="AP904" s="148"/>
      <c r="AQ904" s="148"/>
      <c r="AR904" s="148"/>
      <c r="AS904" s="148"/>
      <c r="AT904" s="148"/>
      <c r="AU904" s="148"/>
      <c r="AV904" s="148"/>
      <c r="AW904" s="148"/>
      <c r="AX904" s="148"/>
      <c r="AY904" s="148"/>
      <c r="AZ904" s="148"/>
      <c r="BA904" s="148"/>
      <c r="BB904" s="148"/>
      <c r="BC904" s="148"/>
      <c r="BD904" s="148"/>
      <c r="BE904" s="148"/>
      <c r="BF904" s="148"/>
      <c r="BG904" s="148"/>
      <c r="BH904" s="148"/>
      <c r="BI904" s="148"/>
      <c r="BJ904" s="148"/>
      <c r="BK904" s="148"/>
      <c r="BL904" s="149"/>
      <c r="BM904" s="149"/>
      <c r="BN904" s="149"/>
      <c r="BO904" s="149"/>
      <c r="BP904" s="149"/>
      <c r="BQ904" s="149"/>
      <c r="BR904" s="149"/>
      <c r="BS904" s="149"/>
      <c r="BT904" s="149"/>
      <c r="BU904" s="149"/>
      <c r="BV904" s="149"/>
      <c r="BW904" s="149"/>
      <c r="BY904" s="150"/>
      <c r="BZ904" s="151"/>
      <c r="CA904" s="152"/>
      <c r="CB904" s="148"/>
      <c r="CC904" s="153"/>
      <c r="CD904" s="156"/>
    </row>
    <row r="905" spans="1:82" s="147" customFormat="1" ht="43.5" customHeight="1">
      <c r="A905" s="420" t="s">
        <v>58</v>
      </c>
      <c r="B905" s="420"/>
      <c r="C905" s="421">
        <f>SUM(C901:C904)</f>
        <v>3105.5</v>
      </c>
      <c r="D905" s="421"/>
      <c r="E905" s="356"/>
      <c r="F905" s="356"/>
      <c r="G905" s="421">
        <f t="shared" ref="G905:U905" si="1954">SUM(G901:G904)</f>
        <v>11449539.550000001</v>
      </c>
      <c r="H905" s="421">
        <f t="shared" si="1954"/>
        <v>0</v>
      </c>
      <c r="I905" s="421">
        <f t="shared" si="1954"/>
        <v>0</v>
      </c>
      <c r="J905" s="421">
        <f t="shared" si="1954"/>
        <v>0</v>
      </c>
      <c r="K905" s="421">
        <f t="shared" si="1954"/>
        <v>0</v>
      </c>
      <c r="L905" s="421">
        <f t="shared" si="1954"/>
        <v>0</v>
      </c>
      <c r="M905" s="421">
        <f t="shared" si="1954"/>
        <v>0</v>
      </c>
      <c r="N905" s="421">
        <f t="shared" si="1954"/>
        <v>0</v>
      </c>
      <c r="O905" s="421">
        <f t="shared" si="1954"/>
        <v>0</v>
      </c>
      <c r="P905" s="421">
        <f t="shared" si="1954"/>
        <v>0</v>
      </c>
      <c r="Q905" s="421">
        <f t="shared" si="1954"/>
        <v>0</v>
      </c>
      <c r="R905" s="421">
        <f t="shared" si="1954"/>
        <v>0</v>
      </c>
      <c r="S905" s="421">
        <f t="shared" si="1954"/>
        <v>0</v>
      </c>
      <c r="T905" s="422">
        <f t="shared" si="1954"/>
        <v>0</v>
      </c>
      <c r="U905" s="421">
        <f t="shared" si="1954"/>
        <v>0</v>
      </c>
      <c r="V905" s="356" t="s">
        <v>68</v>
      </c>
      <c r="W905" s="421">
        <f t="shared" ref="W905:AL905" si="1955">SUM(W901:W904)</f>
        <v>2824.5</v>
      </c>
      <c r="X905" s="421">
        <f t="shared" si="1955"/>
        <v>10934310.27</v>
      </c>
      <c r="Y905" s="421">
        <f t="shared" si="1955"/>
        <v>0</v>
      </c>
      <c r="Z905" s="421">
        <f t="shared" si="1955"/>
        <v>0</v>
      </c>
      <c r="AA905" s="421">
        <f t="shared" si="1955"/>
        <v>0</v>
      </c>
      <c r="AB905" s="421">
        <f t="shared" si="1955"/>
        <v>0</v>
      </c>
      <c r="AC905" s="421">
        <f t="shared" si="1955"/>
        <v>0</v>
      </c>
      <c r="AD905" s="421">
        <f t="shared" si="1955"/>
        <v>0</v>
      </c>
      <c r="AE905" s="421">
        <f t="shared" si="1955"/>
        <v>0</v>
      </c>
      <c r="AF905" s="421">
        <f t="shared" si="1955"/>
        <v>0</v>
      </c>
      <c r="AG905" s="421">
        <f t="shared" si="1955"/>
        <v>0</v>
      </c>
      <c r="AH905" s="421">
        <f t="shared" si="1955"/>
        <v>0</v>
      </c>
      <c r="AI905" s="421">
        <f t="shared" si="1955"/>
        <v>0</v>
      </c>
      <c r="AJ905" s="421">
        <f t="shared" si="1955"/>
        <v>343486.18</v>
      </c>
      <c r="AK905" s="421">
        <f t="shared" si="1955"/>
        <v>171743.1</v>
      </c>
      <c r="AL905" s="421">
        <f t="shared" si="1955"/>
        <v>0</v>
      </c>
      <c r="AN905" s="148" t="e">
        <f>I905/#REF!</f>
        <v>#REF!</v>
      </c>
      <c r="AO905" s="148" t="e">
        <f t="shared" si="1895"/>
        <v>#DIV/0!</v>
      </c>
      <c r="AP905" s="148" t="e">
        <f t="shared" si="1896"/>
        <v>#DIV/0!</v>
      </c>
      <c r="AQ905" s="148" t="e">
        <f t="shared" si="1897"/>
        <v>#DIV/0!</v>
      </c>
      <c r="AR905" s="148" t="e">
        <f t="shared" si="1898"/>
        <v>#DIV/0!</v>
      </c>
      <c r="AS905" s="148" t="e">
        <f t="shared" si="1899"/>
        <v>#DIV/0!</v>
      </c>
      <c r="AT905" s="148" t="e">
        <f t="shared" si="1900"/>
        <v>#DIV/0!</v>
      </c>
      <c r="AU905" s="148">
        <f t="shared" si="1901"/>
        <v>3871.2374827403078</v>
      </c>
      <c r="AV905" s="148" t="e">
        <f t="shared" si="1902"/>
        <v>#DIV/0!</v>
      </c>
      <c r="AW905" s="148" t="e">
        <f t="shared" si="1903"/>
        <v>#DIV/0!</v>
      </c>
      <c r="AX905" s="148" t="e">
        <f t="shared" si="1904"/>
        <v>#DIV/0!</v>
      </c>
      <c r="AY905" s="148" t="e">
        <f>AI905/#REF!</f>
        <v>#REF!</v>
      </c>
      <c r="AZ905" s="148">
        <v>766.59</v>
      </c>
      <c r="BA905" s="148">
        <v>2173.62</v>
      </c>
      <c r="BB905" s="148">
        <v>891.36</v>
      </c>
      <c r="BC905" s="148">
        <v>860.72</v>
      </c>
      <c r="BD905" s="148">
        <v>1699.83</v>
      </c>
      <c r="BE905" s="148">
        <v>1134.04</v>
      </c>
      <c r="BF905" s="148">
        <v>2338035</v>
      </c>
      <c r="BG905" s="148">
        <f t="shared" ref="BG905:BG965" si="1956">IF(V905="ПК",4837.98,4644)</f>
        <v>4644</v>
      </c>
      <c r="BH905" s="148">
        <v>9186</v>
      </c>
      <c r="BI905" s="148">
        <v>3559.09</v>
      </c>
      <c r="BJ905" s="148">
        <v>6295.55</v>
      </c>
      <c r="BK905" s="148">
        <f t="shared" si="1445"/>
        <v>934101.09</v>
      </c>
      <c r="BL905" s="149" t="e">
        <f t="shared" si="1905"/>
        <v>#REF!</v>
      </c>
      <c r="BM905" s="149" t="e">
        <f t="shared" si="1906"/>
        <v>#DIV/0!</v>
      </c>
      <c r="BN905" s="149" t="e">
        <f t="shared" si="1907"/>
        <v>#DIV/0!</v>
      </c>
      <c r="BO905" s="149" t="e">
        <f t="shared" si="1908"/>
        <v>#DIV/0!</v>
      </c>
      <c r="BP905" s="149" t="e">
        <f t="shared" si="1909"/>
        <v>#DIV/0!</v>
      </c>
      <c r="BQ905" s="149" t="e">
        <f t="shared" si="1910"/>
        <v>#DIV/0!</v>
      </c>
      <c r="BR905" s="149" t="e">
        <f t="shared" si="1911"/>
        <v>#DIV/0!</v>
      </c>
      <c r="BS905" s="149" t="str">
        <f t="shared" si="1912"/>
        <v xml:space="preserve"> </v>
      </c>
      <c r="BT905" s="149" t="e">
        <f t="shared" si="1913"/>
        <v>#DIV/0!</v>
      </c>
      <c r="BU905" s="149" t="e">
        <f t="shared" si="1914"/>
        <v>#DIV/0!</v>
      </c>
      <c r="BV905" s="149" t="e">
        <f t="shared" si="1915"/>
        <v>#DIV/0!</v>
      </c>
      <c r="BW905" s="149" t="e">
        <f t="shared" si="1916"/>
        <v>#REF!</v>
      </c>
      <c r="BY905" s="150">
        <f t="shared" si="1917"/>
        <v>2.9999999432291578</v>
      </c>
      <c r="BZ905" s="151">
        <f t="shared" si="1918"/>
        <v>1.5000000589543359</v>
      </c>
      <c r="CA905" s="152">
        <f t="shared" si="1919"/>
        <v>4053.6518144804395</v>
      </c>
      <c r="CB905" s="148">
        <f t="shared" si="1852"/>
        <v>4852.9799999999996</v>
      </c>
      <c r="CC905" s="153" t="str">
        <f t="shared" si="1920"/>
        <v xml:space="preserve"> </v>
      </c>
    </row>
    <row r="906" spans="1:82" s="147" customFormat="1" ht="12" customHeight="1">
      <c r="A906" s="375" t="s">
        <v>996</v>
      </c>
      <c r="B906" s="375"/>
      <c r="C906" s="375"/>
      <c r="D906" s="375"/>
      <c r="E906" s="375"/>
      <c r="F906" s="375"/>
      <c r="G906" s="375"/>
      <c r="H906" s="375"/>
      <c r="I906" s="375"/>
      <c r="J906" s="375"/>
      <c r="K906" s="375"/>
      <c r="L906" s="375"/>
      <c r="M906" s="375"/>
      <c r="N906" s="375"/>
      <c r="O906" s="375"/>
      <c r="P906" s="375"/>
      <c r="Q906" s="375"/>
      <c r="R906" s="375"/>
      <c r="S906" s="375"/>
      <c r="T906" s="375"/>
      <c r="U906" s="375"/>
      <c r="V906" s="375"/>
      <c r="W906" s="375"/>
      <c r="X906" s="375"/>
      <c r="Y906" s="375"/>
      <c r="Z906" s="375"/>
      <c r="AA906" s="375"/>
      <c r="AB906" s="375"/>
      <c r="AC906" s="375"/>
      <c r="AD906" s="375"/>
      <c r="AE906" s="375"/>
      <c r="AF906" s="375"/>
      <c r="AG906" s="375"/>
      <c r="AH906" s="375"/>
      <c r="AI906" s="375"/>
      <c r="AJ906" s="375"/>
      <c r="AK906" s="375"/>
      <c r="AL906" s="375"/>
      <c r="AN906" s="148" t="e">
        <f>I906/#REF!</f>
        <v>#REF!</v>
      </c>
      <c r="AO906" s="148" t="e">
        <f t="shared" si="1895"/>
        <v>#DIV/0!</v>
      </c>
      <c r="AP906" s="148" t="e">
        <f t="shared" si="1896"/>
        <v>#DIV/0!</v>
      </c>
      <c r="AQ906" s="148" t="e">
        <f t="shared" si="1897"/>
        <v>#DIV/0!</v>
      </c>
      <c r="AR906" s="148" t="e">
        <f t="shared" si="1898"/>
        <v>#DIV/0!</v>
      </c>
      <c r="AS906" s="148" t="e">
        <f t="shared" si="1899"/>
        <v>#DIV/0!</v>
      </c>
      <c r="AT906" s="148" t="e">
        <f t="shared" si="1900"/>
        <v>#DIV/0!</v>
      </c>
      <c r="AU906" s="148" t="e">
        <f t="shared" si="1901"/>
        <v>#DIV/0!</v>
      </c>
      <c r="AV906" s="148" t="e">
        <f t="shared" si="1902"/>
        <v>#DIV/0!</v>
      </c>
      <c r="AW906" s="148" t="e">
        <f t="shared" si="1903"/>
        <v>#DIV/0!</v>
      </c>
      <c r="AX906" s="148" t="e">
        <f t="shared" si="1904"/>
        <v>#DIV/0!</v>
      </c>
      <c r="AY906" s="148" t="e">
        <f>AI906/#REF!</f>
        <v>#REF!</v>
      </c>
      <c r="AZ906" s="148">
        <v>766.59</v>
      </c>
      <c r="BA906" s="148">
        <v>2173.62</v>
      </c>
      <c r="BB906" s="148">
        <v>891.36</v>
      </c>
      <c r="BC906" s="148">
        <v>860.72</v>
      </c>
      <c r="BD906" s="148">
        <v>1699.83</v>
      </c>
      <c r="BE906" s="148">
        <v>1134.04</v>
      </c>
      <c r="BF906" s="148">
        <v>2338035</v>
      </c>
      <c r="BG906" s="148">
        <f t="shared" si="1956"/>
        <v>4644</v>
      </c>
      <c r="BH906" s="148">
        <v>9186</v>
      </c>
      <c r="BI906" s="148">
        <v>3559.09</v>
      </c>
      <c r="BJ906" s="148">
        <v>6295.55</v>
      </c>
      <c r="BK906" s="148">
        <f t="shared" si="1445"/>
        <v>934101.09</v>
      </c>
      <c r="BL906" s="149" t="e">
        <f t="shared" si="1905"/>
        <v>#REF!</v>
      </c>
      <c r="BM906" s="149" t="e">
        <f t="shared" si="1906"/>
        <v>#DIV/0!</v>
      </c>
      <c r="BN906" s="149" t="e">
        <f t="shared" si="1907"/>
        <v>#DIV/0!</v>
      </c>
      <c r="BO906" s="149" t="e">
        <f t="shared" si="1908"/>
        <v>#DIV/0!</v>
      </c>
      <c r="BP906" s="149" t="e">
        <f t="shared" si="1909"/>
        <v>#DIV/0!</v>
      </c>
      <c r="BQ906" s="149" t="e">
        <f t="shared" si="1910"/>
        <v>#DIV/0!</v>
      </c>
      <c r="BR906" s="149" t="e">
        <f t="shared" si="1911"/>
        <v>#DIV/0!</v>
      </c>
      <c r="BS906" s="149" t="e">
        <f t="shared" si="1912"/>
        <v>#DIV/0!</v>
      </c>
      <c r="BT906" s="149" t="e">
        <f t="shared" si="1913"/>
        <v>#DIV/0!</v>
      </c>
      <c r="BU906" s="149" t="e">
        <f t="shared" si="1914"/>
        <v>#DIV/0!</v>
      </c>
      <c r="BV906" s="149" t="e">
        <f t="shared" si="1915"/>
        <v>#DIV/0!</v>
      </c>
      <c r="BW906" s="149" t="e">
        <f t="shared" si="1916"/>
        <v>#REF!</v>
      </c>
      <c r="BY906" s="150" t="e">
        <f t="shared" si="1917"/>
        <v>#DIV/0!</v>
      </c>
      <c r="BZ906" s="151" t="e">
        <f t="shared" si="1918"/>
        <v>#DIV/0!</v>
      </c>
      <c r="CA906" s="152" t="e">
        <f t="shared" si="1919"/>
        <v>#DIV/0!</v>
      </c>
      <c r="CB906" s="148">
        <f t="shared" si="1852"/>
        <v>4852.9799999999996</v>
      </c>
      <c r="CC906" s="153" t="e">
        <f t="shared" si="1920"/>
        <v>#DIV/0!</v>
      </c>
    </row>
    <row r="907" spans="1:82" s="147" customFormat="1" ht="12" customHeight="1">
      <c r="A907" s="360">
        <v>239</v>
      </c>
      <c r="B907" s="178" t="s">
        <v>800</v>
      </c>
      <c r="C907" s="455"/>
      <c r="D907" s="455"/>
      <c r="E907" s="455"/>
      <c r="F907" s="455"/>
      <c r="G907" s="362">
        <f t="shared" ref="G907:G908" si="1957">ROUND(H907+U907+X907+Z907+AB907+AD907+AF907+AH907+AI907+AJ907+AK907+AL907,2)</f>
        <v>1130771.94</v>
      </c>
      <c r="H907" s="356">
        <f t="shared" ref="H907:H908" si="1958">I907+K907+M907+O907+Q907+S907</f>
        <v>0</v>
      </c>
      <c r="I907" s="365">
        <v>0</v>
      </c>
      <c r="J907" s="365">
        <v>0</v>
      </c>
      <c r="K907" s="365">
        <v>0</v>
      </c>
      <c r="L907" s="365">
        <v>0</v>
      </c>
      <c r="M907" s="365">
        <v>0</v>
      </c>
      <c r="N907" s="356">
        <v>0</v>
      </c>
      <c r="O907" s="356">
        <v>0</v>
      </c>
      <c r="P907" s="356">
        <v>0</v>
      </c>
      <c r="Q907" s="356">
        <v>0</v>
      </c>
      <c r="R907" s="356">
        <v>0</v>
      </c>
      <c r="S907" s="356">
        <v>0</v>
      </c>
      <c r="T907" s="366">
        <v>0</v>
      </c>
      <c r="U907" s="356">
        <v>0</v>
      </c>
      <c r="V907" s="371" t="s">
        <v>112</v>
      </c>
      <c r="W907" s="177">
        <v>280</v>
      </c>
      <c r="X907" s="356">
        <f t="shared" ref="X907:X908" si="1959">ROUND(IF(V907="СК",3856.74,3886.86)*W907,2)</f>
        <v>1079887.2</v>
      </c>
      <c r="Y907" s="177">
        <v>0</v>
      </c>
      <c r="Z907" s="177">
        <v>0</v>
      </c>
      <c r="AA907" s="177">
        <v>0</v>
      </c>
      <c r="AB907" s="177">
        <v>0</v>
      </c>
      <c r="AC907" s="177">
        <v>0</v>
      </c>
      <c r="AD907" s="177">
        <v>0</v>
      </c>
      <c r="AE907" s="177">
        <v>0</v>
      </c>
      <c r="AF907" s="177">
        <v>0</v>
      </c>
      <c r="AG907" s="177">
        <v>0</v>
      </c>
      <c r="AH907" s="177">
        <v>0</v>
      </c>
      <c r="AI907" s="177">
        <v>0</v>
      </c>
      <c r="AJ907" s="177">
        <f t="shared" ref="AJ907:AJ908" si="1960">ROUND(X907/95.5*3,2)</f>
        <v>33923.160000000003</v>
      </c>
      <c r="AK907" s="177">
        <f t="shared" ref="AK907:AK908" si="1961">ROUND(X907/95.5*1.5,2)</f>
        <v>16961.580000000002</v>
      </c>
      <c r="AL907" s="177">
        <v>0</v>
      </c>
      <c r="AN907" s="148"/>
      <c r="AO907" s="148"/>
      <c r="AP907" s="148"/>
      <c r="AQ907" s="148"/>
      <c r="AR907" s="148"/>
      <c r="AS907" s="148"/>
      <c r="AT907" s="148"/>
      <c r="AU907" s="148"/>
      <c r="AV907" s="148"/>
      <c r="AW907" s="148"/>
      <c r="AX907" s="148"/>
      <c r="AY907" s="148"/>
      <c r="AZ907" s="148"/>
      <c r="BA907" s="148"/>
      <c r="BB907" s="148"/>
      <c r="BC907" s="148"/>
      <c r="BD907" s="148"/>
      <c r="BE907" s="148"/>
      <c r="BF907" s="148"/>
      <c r="BG907" s="148"/>
      <c r="BH907" s="148"/>
      <c r="BI907" s="148"/>
      <c r="BJ907" s="148"/>
      <c r="BK907" s="148"/>
      <c r="BL907" s="149"/>
      <c r="BM907" s="149"/>
      <c r="BN907" s="149"/>
      <c r="BO907" s="149"/>
      <c r="BP907" s="149"/>
      <c r="BQ907" s="149"/>
      <c r="BR907" s="149"/>
      <c r="BS907" s="149"/>
      <c r="BT907" s="149"/>
      <c r="BU907" s="149"/>
      <c r="BV907" s="149"/>
      <c r="BW907" s="149"/>
      <c r="BY907" s="150"/>
      <c r="BZ907" s="151"/>
      <c r="CA907" s="152"/>
      <c r="CB907" s="148"/>
      <c r="CC907" s="153"/>
    </row>
    <row r="908" spans="1:82" s="147" customFormat="1" ht="12" customHeight="1">
      <c r="A908" s="360">
        <v>240</v>
      </c>
      <c r="B908" s="178" t="s">
        <v>797</v>
      </c>
      <c r="C908" s="455"/>
      <c r="D908" s="455"/>
      <c r="E908" s="455"/>
      <c r="F908" s="455"/>
      <c r="G908" s="362">
        <f t="shared" si="1957"/>
        <v>1130771.94</v>
      </c>
      <c r="H908" s="356">
        <f t="shared" si="1958"/>
        <v>0</v>
      </c>
      <c r="I908" s="365">
        <v>0</v>
      </c>
      <c r="J908" s="365">
        <v>0</v>
      </c>
      <c r="K908" s="365">
        <v>0</v>
      </c>
      <c r="L908" s="365">
        <v>0</v>
      </c>
      <c r="M908" s="365">
        <v>0</v>
      </c>
      <c r="N908" s="356">
        <v>0</v>
      </c>
      <c r="O908" s="356">
        <v>0</v>
      </c>
      <c r="P908" s="356">
        <v>0</v>
      </c>
      <c r="Q908" s="356">
        <v>0</v>
      </c>
      <c r="R908" s="356">
        <v>0</v>
      </c>
      <c r="S908" s="356">
        <v>0</v>
      </c>
      <c r="T908" s="366">
        <v>0</v>
      </c>
      <c r="U908" s="356">
        <v>0</v>
      </c>
      <c r="V908" s="371" t="s">
        <v>112</v>
      </c>
      <c r="W908" s="177">
        <v>280</v>
      </c>
      <c r="X908" s="356">
        <f t="shared" si="1959"/>
        <v>1079887.2</v>
      </c>
      <c r="Y908" s="177">
        <v>0</v>
      </c>
      <c r="Z908" s="177">
        <v>0</v>
      </c>
      <c r="AA908" s="177">
        <v>0</v>
      </c>
      <c r="AB908" s="177">
        <v>0</v>
      </c>
      <c r="AC908" s="177">
        <v>0</v>
      </c>
      <c r="AD908" s="177">
        <v>0</v>
      </c>
      <c r="AE908" s="177">
        <v>0</v>
      </c>
      <c r="AF908" s="177">
        <v>0</v>
      </c>
      <c r="AG908" s="177">
        <v>0</v>
      </c>
      <c r="AH908" s="177">
        <v>0</v>
      </c>
      <c r="AI908" s="177">
        <v>0</v>
      </c>
      <c r="AJ908" s="177">
        <f t="shared" si="1960"/>
        <v>33923.160000000003</v>
      </c>
      <c r="AK908" s="177">
        <f t="shared" si="1961"/>
        <v>16961.580000000002</v>
      </c>
      <c r="AL908" s="177">
        <v>0</v>
      </c>
      <c r="AN908" s="148"/>
      <c r="AO908" s="148"/>
      <c r="AP908" s="148"/>
      <c r="AQ908" s="148"/>
      <c r="AR908" s="148"/>
      <c r="AS908" s="148"/>
      <c r="AT908" s="148"/>
      <c r="AU908" s="148"/>
      <c r="AV908" s="148"/>
      <c r="AW908" s="148"/>
      <c r="AX908" s="148"/>
      <c r="AY908" s="148"/>
      <c r="AZ908" s="148"/>
      <c r="BA908" s="148"/>
      <c r="BB908" s="148"/>
      <c r="BC908" s="148"/>
      <c r="BD908" s="148"/>
      <c r="BE908" s="148"/>
      <c r="BF908" s="148"/>
      <c r="BG908" s="148"/>
      <c r="BH908" s="148"/>
      <c r="BI908" s="148"/>
      <c r="BJ908" s="148"/>
      <c r="BK908" s="148"/>
      <c r="BL908" s="149"/>
      <c r="BM908" s="149"/>
      <c r="BN908" s="149"/>
      <c r="BO908" s="149"/>
      <c r="BP908" s="149"/>
      <c r="BQ908" s="149"/>
      <c r="BR908" s="149"/>
      <c r="BS908" s="149"/>
      <c r="BT908" s="149"/>
      <c r="BU908" s="149"/>
      <c r="BV908" s="149"/>
      <c r="BW908" s="149"/>
      <c r="BY908" s="150"/>
      <c r="BZ908" s="151"/>
      <c r="CA908" s="152"/>
      <c r="CB908" s="148"/>
      <c r="CC908" s="153"/>
    </row>
    <row r="909" spans="1:82" s="147" customFormat="1" ht="43.5" customHeight="1">
      <c r="A909" s="374" t="s">
        <v>997</v>
      </c>
      <c r="B909" s="374"/>
      <c r="C909" s="356" t="e">
        <f>SUM(#REF!)</f>
        <v>#REF!</v>
      </c>
      <c r="D909" s="413"/>
      <c r="E909" s="356"/>
      <c r="F909" s="356"/>
      <c r="G909" s="356">
        <f t="shared" ref="G909:U909" si="1962">SUM(G907:G908)</f>
        <v>2261543.88</v>
      </c>
      <c r="H909" s="356">
        <f t="shared" si="1962"/>
        <v>0</v>
      </c>
      <c r="I909" s="356">
        <f t="shared" si="1962"/>
        <v>0</v>
      </c>
      <c r="J909" s="356">
        <f t="shared" si="1962"/>
        <v>0</v>
      </c>
      <c r="K909" s="356">
        <f t="shared" si="1962"/>
        <v>0</v>
      </c>
      <c r="L909" s="356">
        <f t="shared" si="1962"/>
        <v>0</v>
      </c>
      <c r="M909" s="356">
        <f t="shared" si="1962"/>
        <v>0</v>
      </c>
      <c r="N909" s="356">
        <f t="shared" si="1962"/>
        <v>0</v>
      </c>
      <c r="O909" s="356">
        <f t="shared" si="1962"/>
        <v>0</v>
      </c>
      <c r="P909" s="356">
        <f t="shared" si="1962"/>
        <v>0</v>
      </c>
      <c r="Q909" s="356">
        <f t="shared" si="1962"/>
        <v>0</v>
      </c>
      <c r="R909" s="356">
        <f t="shared" si="1962"/>
        <v>0</v>
      </c>
      <c r="S909" s="356">
        <f t="shared" si="1962"/>
        <v>0</v>
      </c>
      <c r="T909" s="366">
        <f t="shared" si="1962"/>
        <v>0</v>
      </c>
      <c r="U909" s="356">
        <f t="shared" si="1962"/>
        <v>0</v>
      </c>
      <c r="V909" s="356" t="s">
        <v>68</v>
      </c>
      <c r="W909" s="356">
        <f t="shared" ref="W909:AL909" si="1963">SUM(W907:W908)</f>
        <v>560</v>
      </c>
      <c r="X909" s="356">
        <f t="shared" si="1963"/>
        <v>2159774.4</v>
      </c>
      <c r="Y909" s="356">
        <f t="shared" si="1963"/>
        <v>0</v>
      </c>
      <c r="Z909" s="356">
        <f t="shared" si="1963"/>
        <v>0</v>
      </c>
      <c r="AA909" s="356">
        <f t="shared" si="1963"/>
        <v>0</v>
      </c>
      <c r="AB909" s="356">
        <f t="shared" si="1963"/>
        <v>0</v>
      </c>
      <c r="AC909" s="356">
        <f t="shared" si="1963"/>
        <v>0</v>
      </c>
      <c r="AD909" s="356">
        <f t="shared" si="1963"/>
        <v>0</v>
      </c>
      <c r="AE909" s="356">
        <f t="shared" si="1963"/>
        <v>0</v>
      </c>
      <c r="AF909" s="356">
        <f t="shared" si="1963"/>
        <v>0</v>
      </c>
      <c r="AG909" s="356">
        <f t="shared" si="1963"/>
        <v>0</v>
      </c>
      <c r="AH909" s="356">
        <f t="shared" si="1963"/>
        <v>0</v>
      </c>
      <c r="AI909" s="356">
        <f t="shared" si="1963"/>
        <v>0</v>
      </c>
      <c r="AJ909" s="356">
        <f t="shared" si="1963"/>
        <v>67846.320000000007</v>
      </c>
      <c r="AK909" s="356">
        <f t="shared" si="1963"/>
        <v>33923.160000000003</v>
      </c>
      <c r="AL909" s="356">
        <f t="shared" si="1963"/>
        <v>0</v>
      </c>
      <c r="AN909" s="148" t="e">
        <f>I909/#REF!</f>
        <v>#REF!</v>
      </c>
      <c r="AO909" s="148" t="e">
        <f t="shared" si="1895"/>
        <v>#DIV/0!</v>
      </c>
      <c r="AP909" s="148" t="e">
        <f t="shared" si="1896"/>
        <v>#DIV/0!</v>
      </c>
      <c r="AQ909" s="148" t="e">
        <f t="shared" si="1897"/>
        <v>#DIV/0!</v>
      </c>
      <c r="AR909" s="148" t="e">
        <f t="shared" si="1898"/>
        <v>#DIV/0!</v>
      </c>
      <c r="AS909" s="148" t="e">
        <f t="shared" si="1899"/>
        <v>#DIV/0!</v>
      </c>
      <c r="AT909" s="148" t="e">
        <f t="shared" si="1900"/>
        <v>#DIV/0!</v>
      </c>
      <c r="AU909" s="148">
        <f t="shared" si="1901"/>
        <v>3856.74</v>
      </c>
      <c r="AV909" s="148" t="e">
        <f t="shared" si="1902"/>
        <v>#DIV/0!</v>
      </c>
      <c r="AW909" s="148" t="e">
        <f t="shared" si="1903"/>
        <v>#DIV/0!</v>
      </c>
      <c r="AX909" s="148" t="e">
        <f t="shared" si="1904"/>
        <v>#DIV/0!</v>
      </c>
      <c r="AY909" s="148" t="e">
        <f>AI909/#REF!</f>
        <v>#REF!</v>
      </c>
      <c r="AZ909" s="148">
        <v>766.59</v>
      </c>
      <c r="BA909" s="148">
        <v>2173.62</v>
      </c>
      <c r="BB909" s="148">
        <v>891.36</v>
      </c>
      <c r="BC909" s="148">
        <v>860.72</v>
      </c>
      <c r="BD909" s="148">
        <v>1699.83</v>
      </c>
      <c r="BE909" s="148">
        <v>1134.04</v>
      </c>
      <c r="BF909" s="148">
        <v>2338035</v>
      </c>
      <c r="BG909" s="148">
        <f t="shared" si="1956"/>
        <v>4644</v>
      </c>
      <c r="BH909" s="148">
        <v>9186</v>
      </c>
      <c r="BI909" s="148">
        <v>3559.09</v>
      </c>
      <c r="BJ909" s="148">
        <v>6295.55</v>
      </c>
      <c r="BK909" s="148">
        <f t="shared" si="1445"/>
        <v>934101.09</v>
      </c>
      <c r="BL909" s="149" t="e">
        <f t="shared" si="1905"/>
        <v>#REF!</v>
      </c>
      <c r="BM909" s="149" t="e">
        <f t="shared" si="1906"/>
        <v>#DIV/0!</v>
      </c>
      <c r="BN909" s="149" t="e">
        <f t="shared" si="1907"/>
        <v>#DIV/0!</v>
      </c>
      <c r="BO909" s="149" t="e">
        <f t="shared" si="1908"/>
        <v>#DIV/0!</v>
      </c>
      <c r="BP909" s="149" t="e">
        <f t="shared" si="1909"/>
        <v>#DIV/0!</v>
      </c>
      <c r="BQ909" s="149" t="e">
        <f t="shared" si="1910"/>
        <v>#DIV/0!</v>
      </c>
      <c r="BR909" s="149" t="e">
        <f t="shared" si="1911"/>
        <v>#DIV/0!</v>
      </c>
      <c r="BS909" s="149" t="str">
        <f t="shared" si="1912"/>
        <v xml:space="preserve"> </v>
      </c>
      <c r="BT909" s="149" t="e">
        <f t="shared" si="1913"/>
        <v>#DIV/0!</v>
      </c>
      <c r="BU909" s="149" t="e">
        <f t="shared" si="1914"/>
        <v>#DIV/0!</v>
      </c>
      <c r="BV909" s="149" t="e">
        <f t="shared" si="1915"/>
        <v>#DIV/0!</v>
      </c>
      <c r="BW909" s="149" t="e">
        <f t="shared" si="1916"/>
        <v>#REF!</v>
      </c>
      <c r="BY909" s="150">
        <f t="shared" si="1917"/>
        <v>3.0000001591832923</v>
      </c>
      <c r="BZ909" s="151">
        <f t="shared" si="1918"/>
        <v>1.5000000795916462</v>
      </c>
      <c r="CA909" s="152">
        <f t="shared" si="1919"/>
        <v>4038.4712142857143</v>
      </c>
      <c r="CB909" s="148">
        <f t="shared" si="1852"/>
        <v>4852.9799999999996</v>
      </c>
      <c r="CC909" s="153" t="str">
        <f t="shared" si="1920"/>
        <v xml:space="preserve"> </v>
      </c>
    </row>
    <row r="910" spans="1:82" s="147" customFormat="1" ht="12" customHeight="1">
      <c r="A910" s="358" t="s">
        <v>78</v>
      </c>
      <c r="B910" s="359"/>
      <c r="C910" s="359"/>
      <c r="D910" s="359"/>
      <c r="E910" s="359"/>
      <c r="F910" s="359"/>
      <c r="G910" s="359"/>
      <c r="H910" s="359"/>
      <c r="I910" s="359"/>
      <c r="J910" s="359"/>
      <c r="K910" s="359"/>
      <c r="L910" s="359"/>
      <c r="M910" s="359"/>
      <c r="N910" s="359"/>
      <c r="O910" s="359"/>
      <c r="P910" s="359"/>
      <c r="Q910" s="359"/>
      <c r="R910" s="359"/>
      <c r="S910" s="359"/>
      <c r="T910" s="359"/>
      <c r="U910" s="359"/>
      <c r="V910" s="359"/>
      <c r="W910" s="359"/>
      <c r="X910" s="359"/>
      <c r="Y910" s="359"/>
      <c r="Z910" s="359"/>
      <c r="AA910" s="359"/>
      <c r="AB910" s="359"/>
      <c r="AC910" s="359"/>
      <c r="AD910" s="359"/>
      <c r="AE910" s="359"/>
      <c r="AF910" s="359"/>
      <c r="AG910" s="359"/>
      <c r="AH910" s="359"/>
      <c r="AI910" s="359"/>
      <c r="AJ910" s="359"/>
      <c r="AK910" s="359"/>
      <c r="AL910" s="434"/>
      <c r="AN910" s="148" t="e">
        <f>I910/#REF!</f>
        <v>#REF!</v>
      </c>
      <c r="AO910" s="148" t="e">
        <f t="shared" si="1895"/>
        <v>#DIV/0!</v>
      </c>
      <c r="AP910" s="148" t="e">
        <f t="shared" si="1896"/>
        <v>#DIV/0!</v>
      </c>
      <c r="AQ910" s="148" t="e">
        <f t="shared" si="1897"/>
        <v>#DIV/0!</v>
      </c>
      <c r="AR910" s="148" t="e">
        <f t="shared" si="1898"/>
        <v>#DIV/0!</v>
      </c>
      <c r="AS910" s="148" t="e">
        <f t="shared" si="1899"/>
        <v>#DIV/0!</v>
      </c>
      <c r="AT910" s="148" t="e">
        <f t="shared" si="1900"/>
        <v>#DIV/0!</v>
      </c>
      <c r="AU910" s="148" t="e">
        <f t="shared" si="1901"/>
        <v>#DIV/0!</v>
      </c>
      <c r="AV910" s="148" t="e">
        <f t="shared" si="1902"/>
        <v>#DIV/0!</v>
      </c>
      <c r="AW910" s="148" t="e">
        <f t="shared" si="1903"/>
        <v>#DIV/0!</v>
      </c>
      <c r="AX910" s="148" t="e">
        <f t="shared" si="1904"/>
        <v>#DIV/0!</v>
      </c>
      <c r="AY910" s="148" t="e">
        <f>AI910/#REF!</f>
        <v>#REF!</v>
      </c>
      <c r="AZ910" s="148">
        <v>766.59</v>
      </c>
      <c r="BA910" s="148">
        <v>2173.62</v>
      </c>
      <c r="BB910" s="148">
        <v>891.36</v>
      </c>
      <c r="BC910" s="148">
        <v>860.72</v>
      </c>
      <c r="BD910" s="148">
        <v>1699.83</v>
      </c>
      <c r="BE910" s="148">
        <v>1134.04</v>
      </c>
      <c r="BF910" s="148">
        <v>2338035</v>
      </c>
      <c r="BG910" s="148">
        <f t="shared" si="1956"/>
        <v>4644</v>
      </c>
      <c r="BH910" s="148">
        <v>9186</v>
      </c>
      <c r="BI910" s="148">
        <v>3559.09</v>
      </c>
      <c r="BJ910" s="148">
        <v>6295.55</v>
      </c>
      <c r="BK910" s="148">
        <f t="shared" si="1445"/>
        <v>934101.09</v>
      </c>
      <c r="BL910" s="149" t="e">
        <f t="shared" si="1905"/>
        <v>#REF!</v>
      </c>
      <c r="BM910" s="149" t="e">
        <f t="shared" si="1906"/>
        <v>#DIV/0!</v>
      </c>
      <c r="BN910" s="149" t="e">
        <f t="shared" si="1907"/>
        <v>#DIV/0!</v>
      </c>
      <c r="BO910" s="149" t="e">
        <f t="shared" si="1908"/>
        <v>#DIV/0!</v>
      </c>
      <c r="BP910" s="149" t="e">
        <f t="shared" si="1909"/>
        <v>#DIV/0!</v>
      </c>
      <c r="BQ910" s="149" t="e">
        <f t="shared" si="1910"/>
        <v>#DIV/0!</v>
      </c>
      <c r="BR910" s="149" t="e">
        <f t="shared" si="1911"/>
        <v>#DIV/0!</v>
      </c>
      <c r="BS910" s="149" t="e">
        <f t="shared" si="1912"/>
        <v>#DIV/0!</v>
      </c>
      <c r="BT910" s="149" t="e">
        <f t="shared" si="1913"/>
        <v>#DIV/0!</v>
      </c>
      <c r="BU910" s="149" t="e">
        <f t="shared" si="1914"/>
        <v>#DIV/0!</v>
      </c>
      <c r="BV910" s="149" t="e">
        <f t="shared" si="1915"/>
        <v>#DIV/0!</v>
      </c>
      <c r="BW910" s="149" t="e">
        <f t="shared" si="1916"/>
        <v>#REF!</v>
      </c>
      <c r="BY910" s="150" t="e">
        <f t="shared" si="1917"/>
        <v>#DIV/0!</v>
      </c>
      <c r="BZ910" s="151" t="e">
        <f t="shared" si="1918"/>
        <v>#DIV/0!</v>
      </c>
      <c r="CA910" s="152" t="e">
        <f t="shared" si="1919"/>
        <v>#DIV/0!</v>
      </c>
      <c r="CB910" s="148">
        <f t="shared" si="1852"/>
        <v>4852.9799999999996</v>
      </c>
      <c r="CC910" s="153" t="e">
        <f t="shared" si="1920"/>
        <v>#DIV/0!</v>
      </c>
    </row>
    <row r="911" spans="1:82" s="147" customFormat="1" ht="12" customHeight="1">
      <c r="A911" s="360">
        <v>241</v>
      </c>
      <c r="B911" s="432" t="s">
        <v>807</v>
      </c>
      <c r="C911" s="356">
        <v>492</v>
      </c>
      <c r="D911" s="370"/>
      <c r="E911" s="356"/>
      <c r="F911" s="356"/>
      <c r="G911" s="362">
        <f t="shared" ref="G911:G917" si="1964">ROUND(H911+U911+X911+Z911+AB911+AD911+AF911+AH911+AI911+AJ911+AK911+AL911,2)</f>
        <v>2261543.88</v>
      </c>
      <c r="H911" s="356">
        <f t="shared" ref="H911:H917" si="1965">I911+K911+M911+O911+Q911+S911</f>
        <v>0</v>
      </c>
      <c r="I911" s="365">
        <v>0</v>
      </c>
      <c r="J911" s="365">
        <v>0</v>
      </c>
      <c r="K911" s="365">
        <v>0</v>
      </c>
      <c r="L911" s="365">
        <v>0</v>
      </c>
      <c r="M911" s="365">
        <v>0</v>
      </c>
      <c r="N911" s="356">
        <v>0</v>
      </c>
      <c r="O911" s="356">
        <v>0</v>
      </c>
      <c r="P911" s="356">
        <v>0</v>
      </c>
      <c r="Q911" s="356">
        <v>0</v>
      </c>
      <c r="R911" s="356">
        <v>0</v>
      </c>
      <c r="S911" s="356">
        <v>0</v>
      </c>
      <c r="T911" s="366">
        <v>0</v>
      </c>
      <c r="U911" s="356">
        <v>0</v>
      </c>
      <c r="V911" s="371" t="s">
        <v>112</v>
      </c>
      <c r="W911" s="177">
        <v>560</v>
      </c>
      <c r="X911" s="356">
        <f t="shared" ref="X911:X917" si="1966">ROUND(IF(V911="СК",3856.74,3886.86)*W911,2)</f>
        <v>2159774.4</v>
      </c>
      <c r="Y911" s="177">
        <v>0</v>
      </c>
      <c r="Z911" s="177">
        <v>0</v>
      </c>
      <c r="AA911" s="177">
        <v>0</v>
      </c>
      <c r="AB911" s="177">
        <v>0</v>
      </c>
      <c r="AC911" s="177">
        <v>0</v>
      </c>
      <c r="AD911" s="177">
        <v>0</v>
      </c>
      <c r="AE911" s="177">
        <v>0</v>
      </c>
      <c r="AF911" s="177">
        <v>0</v>
      </c>
      <c r="AG911" s="177">
        <v>0</v>
      </c>
      <c r="AH911" s="177">
        <v>0</v>
      </c>
      <c r="AI911" s="177">
        <v>0</v>
      </c>
      <c r="AJ911" s="177">
        <f t="shared" ref="AJ911:AJ917" si="1967">ROUND(X911/95.5*3,2)</f>
        <v>67846.320000000007</v>
      </c>
      <c r="AK911" s="177">
        <f t="shared" ref="AK911:AK917" si="1968">ROUND(X911/95.5*1.5,2)</f>
        <v>33923.160000000003</v>
      </c>
      <c r="AL911" s="177">
        <v>0</v>
      </c>
      <c r="AN911" s="148" t="e">
        <f>I911/#REF!</f>
        <v>#REF!</v>
      </c>
      <c r="AO911" s="148" t="e">
        <f t="shared" si="1895"/>
        <v>#DIV/0!</v>
      </c>
      <c r="AP911" s="148" t="e">
        <f t="shared" si="1896"/>
        <v>#DIV/0!</v>
      </c>
      <c r="AQ911" s="148" t="e">
        <f t="shared" si="1897"/>
        <v>#DIV/0!</v>
      </c>
      <c r="AR911" s="148" t="e">
        <f t="shared" si="1898"/>
        <v>#DIV/0!</v>
      </c>
      <c r="AS911" s="148" t="e">
        <f t="shared" si="1899"/>
        <v>#DIV/0!</v>
      </c>
      <c r="AT911" s="148" t="e">
        <f t="shared" si="1900"/>
        <v>#DIV/0!</v>
      </c>
      <c r="AU911" s="148">
        <f t="shared" si="1901"/>
        <v>3856.74</v>
      </c>
      <c r="AV911" s="148" t="e">
        <f t="shared" si="1902"/>
        <v>#DIV/0!</v>
      </c>
      <c r="AW911" s="148" t="e">
        <f t="shared" si="1903"/>
        <v>#DIV/0!</v>
      </c>
      <c r="AX911" s="148" t="e">
        <f t="shared" si="1904"/>
        <v>#DIV/0!</v>
      </c>
      <c r="AY911" s="148" t="e">
        <f>AI911/#REF!</f>
        <v>#REF!</v>
      </c>
      <c r="AZ911" s="148">
        <v>766.59</v>
      </c>
      <c r="BA911" s="148">
        <v>2173.62</v>
      </c>
      <c r="BB911" s="148">
        <v>891.36</v>
      </c>
      <c r="BC911" s="148">
        <v>860.72</v>
      </c>
      <c r="BD911" s="148">
        <v>1699.83</v>
      </c>
      <c r="BE911" s="148">
        <v>1134.04</v>
      </c>
      <c r="BF911" s="148">
        <v>2338035</v>
      </c>
      <c r="BG911" s="148">
        <f t="shared" si="1956"/>
        <v>4644</v>
      </c>
      <c r="BH911" s="148">
        <v>9186</v>
      </c>
      <c r="BI911" s="148">
        <v>3559.09</v>
      </c>
      <c r="BJ911" s="148">
        <v>6295.55</v>
      </c>
      <c r="BK911" s="148">
        <f t="shared" si="1445"/>
        <v>934101.09</v>
      </c>
      <c r="BL911" s="149" t="e">
        <f t="shared" si="1905"/>
        <v>#REF!</v>
      </c>
      <c r="BM911" s="149" t="e">
        <f t="shared" si="1906"/>
        <v>#DIV/0!</v>
      </c>
      <c r="BN911" s="149" t="e">
        <f t="shared" si="1907"/>
        <v>#DIV/0!</v>
      </c>
      <c r="BO911" s="149" t="e">
        <f t="shared" si="1908"/>
        <v>#DIV/0!</v>
      </c>
      <c r="BP911" s="149" t="e">
        <f t="shared" si="1909"/>
        <v>#DIV/0!</v>
      </c>
      <c r="BQ911" s="149" t="e">
        <f t="shared" si="1910"/>
        <v>#DIV/0!</v>
      </c>
      <c r="BR911" s="149" t="e">
        <f t="shared" si="1911"/>
        <v>#DIV/0!</v>
      </c>
      <c r="BS911" s="149" t="str">
        <f t="shared" si="1912"/>
        <v xml:space="preserve"> </v>
      </c>
      <c r="BT911" s="149" t="e">
        <f t="shared" si="1913"/>
        <v>#DIV/0!</v>
      </c>
      <c r="BU911" s="149" t="e">
        <f t="shared" si="1914"/>
        <v>#DIV/0!</v>
      </c>
      <c r="BV911" s="149" t="e">
        <f t="shared" si="1915"/>
        <v>#DIV/0!</v>
      </c>
      <c r="BW911" s="149" t="e">
        <f t="shared" si="1916"/>
        <v>#REF!</v>
      </c>
      <c r="BY911" s="150">
        <f t="shared" si="1917"/>
        <v>3.0000001591832923</v>
      </c>
      <c r="BZ911" s="151">
        <f t="shared" si="1918"/>
        <v>1.5000000795916462</v>
      </c>
      <c r="CA911" s="152">
        <f t="shared" si="1919"/>
        <v>4038.4712142857143</v>
      </c>
      <c r="CB911" s="148">
        <f t="shared" si="1852"/>
        <v>4852.9799999999996</v>
      </c>
      <c r="CC911" s="153" t="str">
        <f t="shared" si="1920"/>
        <v xml:space="preserve"> </v>
      </c>
      <c r="CD911" s="156">
        <f>CA911-CB911</f>
        <v>-814.5087857142853</v>
      </c>
    </row>
    <row r="912" spans="1:82" s="147" customFormat="1" ht="12" customHeight="1">
      <c r="A912" s="360">
        <v>242</v>
      </c>
      <c r="B912" s="432" t="s">
        <v>808</v>
      </c>
      <c r="C912" s="356">
        <v>795.7</v>
      </c>
      <c r="D912" s="370"/>
      <c r="E912" s="356"/>
      <c r="F912" s="356"/>
      <c r="G912" s="362">
        <f t="shared" si="1964"/>
        <v>2261543.88</v>
      </c>
      <c r="H912" s="356">
        <f t="shared" si="1965"/>
        <v>0</v>
      </c>
      <c r="I912" s="365">
        <v>0</v>
      </c>
      <c r="J912" s="365">
        <v>0</v>
      </c>
      <c r="K912" s="365">
        <v>0</v>
      </c>
      <c r="L912" s="365">
        <v>0</v>
      </c>
      <c r="M912" s="365">
        <v>0</v>
      </c>
      <c r="N912" s="356">
        <v>0</v>
      </c>
      <c r="O912" s="356">
        <v>0</v>
      </c>
      <c r="P912" s="356">
        <v>0</v>
      </c>
      <c r="Q912" s="356">
        <v>0</v>
      </c>
      <c r="R912" s="356">
        <v>0</v>
      </c>
      <c r="S912" s="356">
        <v>0</v>
      </c>
      <c r="T912" s="366">
        <v>0</v>
      </c>
      <c r="U912" s="356">
        <v>0</v>
      </c>
      <c r="V912" s="371" t="s">
        <v>112</v>
      </c>
      <c r="W912" s="177">
        <v>560</v>
      </c>
      <c r="X912" s="356">
        <f t="shared" si="1966"/>
        <v>2159774.4</v>
      </c>
      <c r="Y912" s="177">
        <v>0</v>
      </c>
      <c r="Z912" s="177">
        <v>0</v>
      </c>
      <c r="AA912" s="177">
        <v>0</v>
      </c>
      <c r="AB912" s="177">
        <v>0</v>
      </c>
      <c r="AC912" s="177">
        <v>0</v>
      </c>
      <c r="AD912" s="177">
        <v>0</v>
      </c>
      <c r="AE912" s="177">
        <v>0</v>
      </c>
      <c r="AF912" s="177">
        <v>0</v>
      </c>
      <c r="AG912" s="177">
        <v>0</v>
      </c>
      <c r="AH912" s="177">
        <v>0</v>
      </c>
      <c r="AI912" s="177">
        <v>0</v>
      </c>
      <c r="AJ912" s="177">
        <f t="shared" si="1967"/>
        <v>67846.320000000007</v>
      </c>
      <c r="AK912" s="177">
        <f t="shared" si="1968"/>
        <v>33923.160000000003</v>
      </c>
      <c r="AL912" s="177">
        <v>0</v>
      </c>
      <c r="AN912" s="148" t="e">
        <f>I912/#REF!</f>
        <v>#REF!</v>
      </c>
      <c r="AO912" s="148" t="e">
        <f t="shared" si="1895"/>
        <v>#DIV/0!</v>
      </c>
      <c r="AP912" s="148" t="e">
        <f t="shared" si="1896"/>
        <v>#DIV/0!</v>
      </c>
      <c r="AQ912" s="148" t="e">
        <f t="shared" si="1897"/>
        <v>#DIV/0!</v>
      </c>
      <c r="AR912" s="148" t="e">
        <f t="shared" si="1898"/>
        <v>#DIV/0!</v>
      </c>
      <c r="AS912" s="148" t="e">
        <f t="shared" si="1899"/>
        <v>#DIV/0!</v>
      </c>
      <c r="AT912" s="148" t="e">
        <f t="shared" si="1900"/>
        <v>#DIV/0!</v>
      </c>
      <c r="AU912" s="148">
        <f t="shared" si="1901"/>
        <v>3856.74</v>
      </c>
      <c r="AV912" s="148" t="e">
        <f t="shared" si="1902"/>
        <v>#DIV/0!</v>
      </c>
      <c r="AW912" s="148" t="e">
        <f t="shared" si="1903"/>
        <v>#DIV/0!</v>
      </c>
      <c r="AX912" s="148" t="e">
        <f t="shared" si="1904"/>
        <v>#DIV/0!</v>
      </c>
      <c r="AY912" s="148" t="e">
        <f>AI912/#REF!</f>
        <v>#REF!</v>
      </c>
      <c r="AZ912" s="148">
        <v>766.59</v>
      </c>
      <c r="BA912" s="148">
        <v>2173.62</v>
      </c>
      <c r="BB912" s="148">
        <v>891.36</v>
      </c>
      <c r="BC912" s="148">
        <v>860.72</v>
      </c>
      <c r="BD912" s="148">
        <v>1699.83</v>
      </c>
      <c r="BE912" s="148">
        <v>1134.04</v>
      </c>
      <c r="BF912" s="148">
        <v>2338035</v>
      </c>
      <c r="BG912" s="148">
        <f t="shared" si="1956"/>
        <v>4644</v>
      </c>
      <c r="BH912" s="148">
        <v>9186</v>
      </c>
      <c r="BI912" s="148">
        <v>3559.09</v>
      </c>
      <c r="BJ912" s="148">
        <v>6295.55</v>
      </c>
      <c r="BK912" s="148">
        <f t="shared" si="1445"/>
        <v>934101.09</v>
      </c>
      <c r="BL912" s="149" t="e">
        <f t="shared" si="1905"/>
        <v>#REF!</v>
      </c>
      <c r="BM912" s="149" t="e">
        <f t="shared" si="1906"/>
        <v>#DIV/0!</v>
      </c>
      <c r="BN912" s="149" t="e">
        <f t="shared" si="1907"/>
        <v>#DIV/0!</v>
      </c>
      <c r="BO912" s="149" t="e">
        <f t="shared" si="1908"/>
        <v>#DIV/0!</v>
      </c>
      <c r="BP912" s="149" t="e">
        <f t="shared" si="1909"/>
        <v>#DIV/0!</v>
      </c>
      <c r="BQ912" s="149" t="e">
        <f t="shared" si="1910"/>
        <v>#DIV/0!</v>
      </c>
      <c r="BR912" s="149" t="e">
        <f t="shared" si="1911"/>
        <v>#DIV/0!</v>
      </c>
      <c r="BS912" s="149" t="str">
        <f t="shared" si="1912"/>
        <v xml:space="preserve"> </v>
      </c>
      <c r="BT912" s="149" t="e">
        <f t="shared" si="1913"/>
        <v>#DIV/0!</v>
      </c>
      <c r="BU912" s="149" t="e">
        <f t="shared" si="1914"/>
        <v>#DIV/0!</v>
      </c>
      <c r="BV912" s="149" t="e">
        <f t="shared" si="1915"/>
        <v>#DIV/0!</v>
      </c>
      <c r="BW912" s="149" t="e">
        <f t="shared" si="1916"/>
        <v>#REF!</v>
      </c>
      <c r="BY912" s="150">
        <f t="shared" si="1917"/>
        <v>3.0000001591832923</v>
      </c>
      <c r="BZ912" s="151">
        <f t="shared" si="1918"/>
        <v>1.5000000795916462</v>
      </c>
      <c r="CA912" s="152">
        <f t="shared" si="1919"/>
        <v>4038.4712142857143</v>
      </c>
      <c r="CB912" s="148">
        <f t="shared" si="1852"/>
        <v>4852.9799999999996</v>
      </c>
      <c r="CC912" s="153" t="str">
        <f t="shared" si="1920"/>
        <v xml:space="preserve"> </v>
      </c>
      <c r="CD912" s="156">
        <f>CA912-CB912</f>
        <v>-814.5087857142853</v>
      </c>
    </row>
    <row r="913" spans="1:82" s="147" customFormat="1" ht="12" customHeight="1">
      <c r="A913" s="360">
        <v>243</v>
      </c>
      <c r="B913" s="432" t="s">
        <v>809</v>
      </c>
      <c r="C913" s="356"/>
      <c r="D913" s="370"/>
      <c r="E913" s="356"/>
      <c r="F913" s="356"/>
      <c r="G913" s="362">
        <f t="shared" si="1964"/>
        <v>2019235.6</v>
      </c>
      <c r="H913" s="356">
        <f t="shared" si="1965"/>
        <v>0</v>
      </c>
      <c r="I913" s="365">
        <v>0</v>
      </c>
      <c r="J913" s="365">
        <v>0</v>
      </c>
      <c r="K913" s="365">
        <v>0</v>
      </c>
      <c r="L913" s="365">
        <v>0</v>
      </c>
      <c r="M913" s="365">
        <v>0</v>
      </c>
      <c r="N913" s="356">
        <v>0</v>
      </c>
      <c r="O913" s="356">
        <v>0</v>
      </c>
      <c r="P913" s="356">
        <v>0</v>
      </c>
      <c r="Q913" s="356">
        <v>0</v>
      </c>
      <c r="R913" s="356">
        <v>0</v>
      </c>
      <c r="S913" s="356">
        <v>0</v>
      </c>
      <c r="T913" s="366">
        <v>0</v>
      </c>
      <c r="U913" s="356">
        <v>0</v>
      </c>
      <c r="V913" s="371" t="s">
        <v>112</v>
      </c>
      <c r="W913" s="177">
        <v>500</v>
      </c>
      <c r="X913" s="356">
        <f t="shared" si="1966"/>
        <v>1928370</v>
      </c>
      <c r="Y913" s="177">
        <v>0</v>
      </c>
      <c r="Z913" s="177">
        <v>0</v>
      </c>
      <c r="AA913" s="177">
        <v>0</v>
      </c>
      <c r="AB913" s="177">
        <v>0</v>
      </c>
      <c r="AC913" s="177">
        <v>0</v>
      </c>
      <c r="AD913" s="177">
        <v>0</v>
      </c>
      <c r="AE913" s="177">
        <v>0</v>
      </c>
      <c r="AF913" s="177">
        <v>0</v>
      </c>
      <c r="AG913" s="177">
        <v>0</v>
      </c>
      <c r="AH913" s="177">
        <v>0</v>
      </c>
      <c r="AI913" s="177">
        <v>0</v>
      </c>
      <c r="AJ913" s="177">
        <f t="shared" si="1967"/>
        <v>60577.07</v>
      </c>
      <c r="AK913" s="177">
        <f t="shared" si="1968"/>
        <v>30288.53</v>
      </c>
      <c r="AL913" s="177">
        <v>0</v>
      </c>
      <c r="AN913" s="148"/>
      <c r="AO913" s="148"/>
      <c r="AP913" s="148"/>
      <c r="AQ913" s="148"/>
      <c r="AR913" s="148"/>
      <c r="AS913" s="148"/>
      <c r="AT913" s="148"/>
      <c r="AU913" s="148"/>
      <c r="AV913" s="148"/>
      <c r="AW913" s="148"/>
      <c r="AX913" s="148"/>
      <c r="AY913" s="148"/>
      <c r="AZ913" s="148"/>
      <c r="BA913" s="148"/>
      <c r="BB913" s="148"/>
      <c r="BC913" s="148"/>
      <c r="BD913" s="148"/>
      <c r="BE913" s="148"/>
      <c r="BF913" s="148"/>
      <c r="BG913" s="148"/>
      <c r="BH913" s="148"/>
      <c r="BI913" s="148"/>
      <c r="BJ913" s="148"/>
      <c r="BK913" s="148"/>
      <c r="BL913" s="149"/>
      <c r="BM913" s="149"/>
      <c r="BN913" s="149"/>
      <c r="BO913" s="149"/>
      <c r="BP913" s="149"/>
      <c r="BQ913" s="149"/>
      <c r="BR913" s="149"/>
      <c r="BS913" s="149"/>
      <c r="BT913" s="149"/>
      <c r="BU913" s="149"/>
      <c r="BV913" s="149"/>
      <c r="BW913" s="149"/>
      <c r="BY913" s="150"/>
      <c r="BZ913" s="151"/>
      <c r="CA913" s="152"/>
      <c r="CB913" s="148"/>
      <c r="CC913" s="153"/>
      <c r="CD913" s="156"/>
    </row>
    <row r="914" spans="1:82" s="147" customFormat="1" ht="12" customHeight="1">
      <c r="A914" s="360">
        <v>244</v>
      </c>
      <c r="B914" s="432" t="s">
        <v>810</v>
      </c>
      <c r="C914" s="356"/>
      <c r="D914" s="370"/>
      <c r="E914" s="356"/>
      <c r="F914" s="356"/>
      <c r="G914" s="362">
        <f t="shared" si="1964"/>
        <v>2019235.6</v>
      </c>
      <c r="H914" s="356">
        <f t="shared" si="1965"/>
        <v>0</v>
      </c>
      <c r="I914" s="365">
        <v>0</v>
      </c>
      <c r="J914" s="365">
        <v>0</v>
      </c>
      <c r="K914" s="365">
        <v>0</v>
      </c>
      <c r="L914" s="365">
        <v>0</v>
      </c>
      <c r="M914" s="365">
        <v>0</v>
      </c>
      <c r="N914" s="356">
        <v>0</v>
      </c>
      <c r="O914" s="356">
        <v>0</v>
      </c>
      <c r="P914" s="356">
        <v>0</v>
      </c>
      <c r="Q914" s="356">
        <v>0</v>
      </c>
      <c r="R914" s="356">
        <v>0</v>
      </c>
      <c r="S914" s="356">
        <v>0</v>
      </c>
      <c r="T914" s="366">
        <v>0</v>
      </c>
      <c r="U914" s="356">
        <v>0</v>
      </c>
      <c r="V914" s="371" t="s">
        <v>112</v>
      </c>
      <c r="W914" s="177">
        <v>500</v>
      </c>
      <c r="X914" s="356">
        <f t="shared" si="1966"/>
        <v>1928370</v>
      </c>
      <c r="Y914" s="177">
        <v>0</v>
      </c>
      <c r="Z914" s="177">
        <v>0</v>
      </c>
      <c r="AA914" s="177">
        <v>0</v>
      </c>
      <c r="AB914" s="177">
        <v>0</v>
      </c>
      <c r="AC914" s="177">
        <v>0</v>
      </c>
      <c r="AD914" s="177">
        <v>0</v>
      </c>
      <c r="AE914" s="177">
        <v>0</v>
      </c>
      <c r="AF914" s="177">
        <v>0</v>
      </c>
      <c r="AG914" s="177">
        <v>0</v>
      </c>
      <c r="AH914" s="177">
        <v>0</v>
      </c>
      <c r="AI914" s="177">
        <v>0</v>
      </c>
      <c r="AJ914" s="177">
        <f t="shared" si="1967"/>
        <v>60577.07</v>
      </c>
      <c r="AK914" s="177">
        <f t="shared" si="1968"/>
        <v>30288.53</v>
      </c>
      <c r="AL914" s="177">
        <v>0</v>
      </c>
      <c r="AN914" s="148"/>
      <c r="AO914" s="148"/>
      <c r="AP914" s="148"/>
      <c r="AQ914" s="148"/>
      <c r="AR914" s="148"/>
      <c r="AS914" s="148"/>
      <c r="AT914" s="148"/>
      <c r="AU914" s="148"/>
      <c r="AV914" s="148"/>
      <c r="AW914" s="148"/>
      <c r="AX914" s="148"/>
      <c r="AY914" s="148"/>
      <c r="AZ914" s="148"/>
      <c r="BA914" s="148"/>
      <c r="BB914" s="148"/>
      <c r="BC914" s="148"/>
      <c r="BD914" s="148"/>
      <c r="BE914" s="148"/>
      <c r="BF914" s="148"/>
      <c r="BG914" s="148"/>
      <c r="BH914" s="148"/>
      <c r="BI914" s="148"/>
      <c r="BJ914" s="148"/>
      <c r="BK914" s="148"/>
      <c r="BL914" s="149"/>
      <c r="BM914" s="149"/>
      <c r="BN914" s="149"/>
      <c r="BO914" s="149"/>
      <c r="BP914" s="149"/>
      <c r="BQ914" s="149"/>
      <c r="BR914" s="149"/>
      <c r="BS914" s="149"/>
      <c r="BT914" s="149"/>
      <c r="BU914" s="149"/>
      <c r="BV914" s="149"/>
      <c r="BW914" s="149"/>
      <c r="BY914" s="150"/>
      <c r="BZ914" s="151"/>
      <c r="CA914" s="152"/>
      <c r="CB914" s="148"/>
      <c r="CC914" s="153"/>
      <c r="CD914" s="156"/>
    </row>
    <row r="915" spans="1:82" s="147" customFormat="1" ht="12" customHeight="1">
      <c r="A915" s="360">
        <v>245</v>
      </c>
      <c r="B915" s="432" t="s">
        <v>811</v>
      </c>
      <c r="C915" s="356"/>
      <c r="D915" s="370"/>
      <c r="E915" s="356"/>
      <c r="F915" s="356"/>
      <c r="G915" s="362">
        <f t="shared" si="1964"/>
        <v>1709404.4</v>
      </c>
      <c r="H915" s="356">
        <f t="shared" si="1965"/>
        <v>0</v>
      </c>
      <c r="I915" s="365">
        <v>0</v>
      </c>
      <c r="J915" s="365">
        <v>0</v>
      </c>
      <c r="K915" s="365">
        <v>0</v>
      </c>
      <c r="L915" s="365">
        <v>0</v>
      </c>
      <c r="M915" s="365">
        <v>0</v>
      </c>
      <c r="N915" s="356">
        <v>0</v>
      </c>
      <c r="O915" s="356">
        <v>0</v>
      </c>
      <c r="P915" s="356">
        <v>0</v>
      </c>
      <c r="Q915" s="356">
        <v>0</v>
      </c>
      <c r="R915" s="356">
        <v>0</v>
      </c>
      <c r="S915" s="356">
        <v>0</v>
      </c>
      <c r="T915" s="366">
        <v>0</v>
      </c>
      <c r="U915" s="356">
        <v>0</v>
      </c>
      <c r="V915" s="371" t="s">
        <v>111</v>
      </c>
      <c r="W915" s="177">
        <v>420</v>
      </c>
      <c r="X915" s="356">
        <f t="shared" si="1966"/>
        <v>1632481.2</v>
      </c>
      <c r="Y915" s="177">
        <v>0</v>
      </c>
      <c r="Z915" s="177">
        <v>0</v>
      </c>
      <c r="AA915" s="177">
        <v>0</v>
      </c>
      <c r="AB915" s="177">
        <v>0</v>
      </c>
      <c r="AC915" s="177">
        <v>0</v>
      </c>
      <c r="AD915" s="177">
        <v>0</v>
      </c>
      <c r="AE915" s="177">
        <v>0</v>
      </c>
      <c r="AF915" s="177">
        <v>0</v>
      </c>
      <c r="AG915" s="177">
        <v>0</v>
      </c>
      <c r="AH915" s="177">
        <v>0</v>
      </c>
      <c r="AI915" s="177">
        <v>0</v>
      </c>
      <c r="AJ915" s="177">
        <f t="shared" si="1967"/>
        <v>51282.13</v>
      </c>
      <c r="AK915" s="177">
        <f t="shared" si="1968"/>
        <v>25641.07</v>
      </c>
      <c r="AL915" s="177">
        <v>0</v>
      </c>
      <c r="AN915" s="148"/>
      <c r="AO915" s="148"/>
      <c r="AP915" s="148"/>
      <c r="AQ915" s="148"/>
      <c r="AR915" s="148"/>
      <c r="AS915" s="148"/>
      <c r="AT915" s="148"/>
      <c r="AU915" s="148"/>
      <c r="AV915" s="148"/>
      <c r="AW915" s="148"/>
      <c r="AX915" s="148"/>
      <c r="AY915" s="148"/>
      <c r="AZ915" s="148"/>
      <c r="BA915" s="148"/>
      <c r="BB915" s="148"/>
      <c r="BC915" s="148"/>
      <c r="BD915" s="148"/>
      <c r="BE915" s="148"/>
      <c r="BF915" s="148"/>
      <c r="BG915" s="148"/>
      <c r="BH915" s="148"/>
      <c r="BI915" s="148"/>
      <c r="BJ915" s="148"/>
      <c r="BK915" s="148"/>
      <c r="BL915" s="149"/>
      <c r="BM915" s="149"/>
      <c r="BN915" s="149"/>
      <c r="BO915" s="149"/>
      <c r="BP915" s="149"/>
      <c r="BQ915" s="149"/>
      <c r="BR915" s="149"/>
      <c r="BS915" s="149"/>
      <c r="BT915" s="149"/>
      <c r="BU915" s="149"/>
      <c r="BV915" s="149"/>
      <c r="BW915" s="149"/>
      <c r="BY915" s="150"/>
      <c r="BZ915" s="151"/>
      <c r="CA915" s="152"/>
      <c r="CB915" s="148"/>
      <c r="CC915" s="153"/>
      <c r="CD915" s="156"/>
    </row>
    <row r="916" spans="1:82" s="147" customFormat="1" ht="12" customHeight="1">
      <c r="A916" s="360">
        <v>246</v>
      </c>
      <c r="B916" s="432" t="s">
        <v>818</v>
      </c>
      <c r="C916" s="356"/>
      <c r="D916" s="370"/>
      <c r="E916" s="356"/>
      <c r="F916" s="356"/>
      <c r="G916" s="362">
        <f>ROUND(H916+U916+X916+Z916+AB916+AD916+AF916+AH916+AI916+AJ916+AK916+AL916,2)</f>
        <v>1020521.68</v>
      </c>
      <c r="H916" s="356">
        <f>I916+K916+M916+O916+Q916+S916</f>
        <v>0</v>
      </c>
      <c r="I916" s="365">
        <v>0</v>
      </c>
      <c r="J916" s="365">
        <v>0</v>
      </c>
      <c r="K916" s="365">
        <v>0</v>
      </c>
      <c r="L916" s="365">
        <v>0</v>
      </c>
      <c r="M916" s="365">
        <v>0</v>
      </c>
      <c r="N916" s="356">
        <v>0</v>
      </c>
      <c r="O916" s="356">
        <v>0</v>
      </c>
      <c r="P916" s="356">
        <v>0</v>
      </c>
      <c r="Q916" s="356">
        <v>0</v>
      </c>
      <c r="R916" s="356">
        <v>0</v>
      </c>
      <c r="S916" s="356">
        <v>0</v>
      </c>
      <c r="T916" s="366">
        <v>0</v>
      </c>
      <c r="U916" s="356">
        <v>0</v>
      </c>
      <c r="V916" s="356" t="s">
        <v>112</v>
      </c>
      <c r="W916" s="356">
        <v>252.7</v>
      </c>
      <c r="X916" s="356">
        <f>ROUND(IF(V916="СК",3856.74,3886.86)*W916,2)</f>
        <v>974598.2</v>
      </c>
      <c r="Y916" s="177">
        <v>0</v>
      </c>
      <c r="Z916" s="177">
        <v>0</v>
      </c>
      <c r="AA916" s="177">
        <v>0</v>
      </c>
      <c r="AB916" s="177">
        <v>0</v>
      </c>
      <c r="AC916" s="177">
        <v>0</v>
      </c>
      <c r="AD916" s="177">
        <v>0</v>
      </c>
      <c r="AE916" s="177">
        <v>0</v>
      </c>
      <c r="AF916" s="177">
        <v>0</v>
      </c>
      <c r="AG916" s="177">
        <v>0</v>
      </c>
      <c r="AH916" s="177">
        <v>0</v>
      </c>
      <c r="AI916" s="177">
        <v>0</v>
      </c>
      <c r="AJ916" s="177">
        <f>ROUND(X916/95.5*3,2)</f>
        <v>30615.65</v>
      </c>
      <c r="AK916" s="177">
        <f>ROUND(X916/95.5*1.5,2)</f>
        <v>15307.83</v>
      </c>
      <c r="AL916" s="177">
        <v>0</v>
      </c>
      <c r="AN916" s="148"/>
      <c r="AO916" s="148"/>
      <c r="AP916" s="148"/>
      <c r="AQ916" s="148"/>
      <c r="AR916" s="148"/>
      <c r="AS916" s="148"/>
      <c r="AT916" s="148"/>
      <c r="AU916" s="148"/>
      <c r="AV916" s="148"/>
      <c r="AW916" s="148"/>
      <c r="AX916" s="148"/>
      <c r="AY916" s="148"/>
      <c r="AZ916" s="148"/>
      <c r="BA916" s="148"/>
      <c r="BB916" s="148"/>
      <c r="BC916" s="148"/>
      <c r="BD916" s="148"/>
      <c r="BE916" s="148"/>
      <c r="BF916" s="148"/>
      <c r="BG916" s="148"/>
      <c r="BH916" s="148"/>
      <c r="BI916" s="148"/>
      <c r="BJ916" s="148"/>
      <c r="BK916" s="148"/>
      <c r="BL916" s="149"/>
      <c r="BM916" s="149"/>
      <c r="BN916" s="149"/>
      <c r="BO916" s="149"/>
      <c r="BP916" s="149"/>
      <c r="BQ916" s="149"/>
      <c r="BR916" s="149"/>
      <c r="BS916" s="149"/>
      <c r="BT916" s="149"/>
      <c r="BU916" s="149"/>
      <c r="BV916" s="149"/>
      <c r="BW916" s="149"/>
      <c r="BY916" s="150"/>
      <c r="BZ916" s="151"/>
      <c r="CA916" s="152"/>
      <c r="CB916" s="148"/>
      <c r="CC916" s="153"/>
    </row>
    <row r="917" spans="1:82" s="147" customFormat="1" ht="12" customHeight="1">
      <c r="A917" s="360">
        <v>247</v>
      </c>
      <c r="B917" s="432" t="s">
        <v>816</v>
      </c>
      <c r="C917" s="356"/>
      <c r="D917" s="370"/>
      <c r="E917" s="356"/>
      <c r="F917" s="356"/>
      <c r="G917" s="362">
        <f t="shared" si="1964"/>
        <v>3158488.32</v>
      </c>
      <c r="H917" s="356">
        <f t="shared" si="1965"/>
        <v>0</v>
      </c>
      <c r="I917" s="365">
        <v>0</v>
      </c>
      <c r="J917" s="365">
        <v>0</v>
      </c>
      <c r="K917" s="365">
        <v>0</v>
      </c>
      <c r="L917" s="365">
        <v>0</v>
      </c>
      <c r="M917" s="365">
        <v>0</v>
      </c>
      <c r="N917" s="356">
        <v>0</v>
      </c>
      <c r="O917" s="356">
        <v>0</v>
      </c>
      <c r="P917" s="356">
        <v>0</v>
      </c>
      <c r="Q917" s="356">
        <v>0</v>
      </c>
      <c r="R917" s="356">
        <v>0</v>
      </c>
      <c r="S917" s="356">
        <v>0</v>
      </c>
      <c r="T917" s="366">
        <v>0</v>
      </c>
      <c r="U917" s="356">
        <v>0</v>
      </c>
      <c r="V917" s="371" t="s">
        <v>112</v>
      </c>
      <c r="W917" s="177">
        <v>782.1</v>
      </c>
      <c r="X917" s="356">
        <f t="shared" si="1966"/>
        <v>3016356.35</v>
      </c>
      <c r="Y917" s="177">
        <v>0</v>
      </c>
      <c r="Z917" s="177">
        <v>0</v>
      </c>
      <c r="AA917" s="177">
        <v>0</v>
      </c>
      <c r="AB917" s="177">
        <v>0</v>
      </c>
      <c r="AC917" s="177">
        <v>0</v>
      </c>
      <c r="AD917" s="177">
        <v>0</v>
      </c>
      <c r="AE917" s="177">
        <v>0</v>
      </c>
      <c r="AF917" s="177">
        <v>0</v>
      </c>
      <c r="AG917" s="177">
        <v>0</v>
      </c>
      <c r="AH917" s="177">
        <v>0</v>
      </c>
      <c r="AI917" s="177">
        <v>0</v>
      </c>
      <c r="AJ917" s="177">
        <f t="shared" si="1967"/>
        <v>94754.65</v>
      </c>
      <c r="AK917" s="177">
        <f t="shared" si="1968"/>
        <v>47377.32</v>
      </c>
      <c r="AL917" s="177">
        <v>0</v>
      </c>
      <c r="AN917" s="148"/>
      <c r="AO917" s="148"/>
      <c r="AP917" s="148"/>
      <c r="AQ917" s="148"/>
      <c r="AR917" s="148"/>
      <c r="AS917" s="148"/>
      <c r="AT917" s="148"/>
      <c r="AU917" s="148"/>
      <c r="AV917" s="148"/>
      <c r="AW917" s="148"/>
      <c r="AX917" s="148"/>
      <c r="AY917" s="148"/>
      <c r="AZ917" s="148"/>
      <c r="BA917" s="148"/>
      <c r="BB917" s="148"/>
      <c r="BC917" s="148"/>
      <c r="BD917" s="148"/>
      <c r="BE917" s="148"/>
      <c r="BF917" s="148"/>
      <c r="BG917" s="148"/>
      <c r="BH917" s="148"/>
      <c r="BI917" s="148"/>
      <c r="BJ917" s="148"/>
      <c r="BK917" s="148"/>
      <c r="BL917" s="149"/>
      <c r="BM917" s="149"/>
      <c r="BN917" s="149"/>
      <c r="BO917" s="149"/>
      <c r="BP917" s="149"/>
      <c r="BQ917" s="149"/>
      <c r="BR917" s="149"/>
      <c r="BS917" s="149"/>
      <c r="BT917" s="149"/>
      <c r="BU917" s="149"/>
      <c r="BV917" s="149"/>
      <c r="BW917" s="149"/>
      <c r="BY917" s="150"/>
      <c r="BZ917" s="151"/>
      <c r="CA917" s="152"/>
      <c r="CB917" s="148"/>
      <c r="CC917" s="153"/>
      <c r="CD917" s="156"/>
    </row>
    <row r="918" spans="1:82" s="147" customFormat="1" ht="31.5" customHeight="1">
      <c r="A918" s="374" t="s">
        <v>79</v>
      </c>
      <c r="B918" s="374"/>
      <c r="C918" s="356">
        <f>SUM(C911:C917)</f>
        <v>1287.7</v>
      </c>
      <c r="D918" s="413"/>
      <c r="E918" s="369"/>
      <c r="F918" s="369"/>
      <c r="G918" s="356">
        <f t="shared" ref="G918:U918" si="1969">SUM(G911:G917)</f>
        <v>14449973.359999999</v>
      </c>
      <c r="H918" s="356">
        <f t="shared" si="1969"/>
        <v>0</v>
      </c>
      <c r="I918" s="356">
        <f t="shared" si="1969"/>
        <v>0</v>
      </c>
      <c r="J918" s="356">
        <f t="shared" si="1969"/>
        <v>0</v>
      </c>
      <c r="K918" s="356">
        <f t="shared" si="1969"/>
        <v>0</v>
      </c>
      <c r="L918" s="356">
        <f t="shared" si="1969"/>
        <v>0</v>
      </c>
      <c r="M918" s="356">
        <f t="shared" si="1969"/>
        <v>0</v>
      </c>
      <c r="N918" s="356">
        <f t="shared" si="1969"/>
        <v>0</v>
      </c>
      <c r="O918" s="356">
        <f t="shared" si="1969"/>
        <v>0</v>
      </c>
      <c r="P918" s="356">
        <f t="shared" si="1969"/>
        <v>0</v>
      </c>
      <c r="Q918" s="356">
        <f t="shared" si="1969"/>
        <v>0</v>
      </c>
      <c r="R918" s="356">
        <f t="shared" si="1969"/>
        <v>0</v>
      </c>
      <c r="S918" s="356">
        <f t="shared" si="1969"/>
        <v>0</v>
      </c>
      <c r="T918" s="366">
        <f t="shared" si="1969"/>
        <v>0</v>
      </c>
      <c r="U918" s="356">
        <f t="shared" si="1969"/>
        <v>0</v>
      </c>
      <c r="V918" s="356" t="s">
        <v>68</v>
      </c>
      <c r="W918" s="356">
        <f t="shared" ref="W918:AL918" si="1970">SUM(W911:W917)</f>
        <v>3574.7999999999997</v>
      </c>
      <c r="X918" s="356">
        <f t="shared" si="1970"/>
        <v>13799724.549999999</v>
      </c>
      <c r="Y918" s="356">
        <f t="shared" si="1970"/>
        <v>0</v>
      </c>
      <c r="Z918" s="356">
        <f t="shared" si="1970"/>
        <v>0</v>
      </c>
      <c r="AA918" s="356">
        <f t="shared" si="1970"/>
        <v>0</v>
      </c>
      <c r="AB918" s="356">
        <f t="shared" si="1970"/>
        <v>0</v>
      </c>
      <c r="AC918" s="356">
        <f t="shared" si="1970"/>
        <v>0</v>
      </c>
      <c r="AD918" s="356">
        <f t="shared" si="1970"/>
        <v>0</v>
      </c>
      <c r="AE918" s="356">
        <f t="shared" si="1970"/>
        <v>0</v>
      </c>
      <c r="AF918" s="356">
        <f t="shared" si="1970"/>
        <v>0</v>
      </c>
      <c r="AG918" s="356">
        <f t="shared" si="1970"/>
        <v>0</v>
      </c>
      <c r="AH918" s="356">
        <f t="shared" si="1970"/>
        <v>0</v>
      </c>
      <c r="AI918" s="356">
        <f t="shared" si="1970"/>
        <v>0</v>
      </c>
      <c r="AJ918" s="356">
        <f t="shared" si="1970"/>
        <v>433499.21000000008</v>
      </c>
      <c r="AK918" s="356">
        <f t="shared" si="1970"/>
        <v>216749.6</v>
      </c>
      <c r="AL918" s="356">
        <f t="shared" si="1970"/>
        <v>0</v>
      </c>
      <c r="AN918" s="148" t="e">
        <f>I918/#REF!</f>
        <v>#REF!</v>
      </c>
      <c r="AO918" s="148" t="e">
        <f t="shared" si="1895"/>
        <v>#DIV/0!</v>
      </c>
      <c r="AP918" s="148" t="e">
        <f t="shared" si="1896"/>
        <v>#DIV/0!</v>
      </c>
      <c r="AQ918" s="148" t="e">
        <f t="shared" si="1897"/>
        <v>#DIV/0!</v>
      </c>
      <c r="AR918" s="148" t="e">
        <f t="shared" si="1898"/>
        <v>#DIV/0!</v>
      </c>
      <c r="AS918" s="148" t="e">
        <f t="shared" si="1899"/>
        <v>#DIV/0!</v>
      </c>
      <c r="AT918" s="148" t="e">
        <f t="shared" si="1900"/>
        <v>#DIV/0!</v>
      </c>
      <c r="AU918" s="148">
        <f t="shared" si="1901"/>
        <v>3860.2787708403266</v>
      </c>
      <c r="AV918" s="148" t="e">
        <f t="shared" si="1902"/>
        <v>#DIV/0!</v>
      </c>
      <c r="AW918" s="148" t="e">
        <f t="shared" si="1903"/>
        <v>#DIV/0!</v>
      </c>
      <c r="AX918" s="148" t="e">
        <f t="shared" si="1904"/>
        <v>#DIV/0!</v>
      </c>
      <c r="AY918" s="148" t="e">
        <f>AI918/#REF!</f>
        <v>#REF!</v>
      </c>
      <c r="AZ918" s="148">
        <v>766.59</v>
      </c>
      <c r="BA918" s="148">
        <v>2173.62</v>
      </c>
      <c r="BB918" s="148">
        <v>891.36</v>
      </c>
      <c r="BC918" s="148">
        <v>860.72</v>
      </c>
      <c r="BD918" s="148">
        <v>1699.83</v>
      </c>
      <c r="BE918" s="148">
        <v>1134.04</v>
      </c>
      <c r="BF918" s="148">
        <v>2338035</v>
      </c>
      <c r="BG918" s="148">
        <f t="shared" si="1956"/>
        <v>4644</v>
      </c>
      <c r="BH918" s="148">
        <v>9186</v>
      </c>
      <c r="BI918" s="148">
        <v>3559.09</v>
      </c>
      <c r="BJ918" s="148">
        <v>6295.55</v>
      </c>
      <c r="BK918" s="148">
        <f t="shared" si="1445"/>
        <v>934101.09</v>
      </c>
      <c r="BL918" s="149" t="e">
        <f t="shared" si="1905"/>
        <v>#REF!</v>
      </c>
      <c r="BM918" s="149" t="e">
        <f t="shared" si="1906"/>
        <v>#DIV/0!</v>
      </c>
      <c r="BN918" s="149" t="e">
        <f t="shared" si="1907"/>
        <v>#DIV/0!</v>
      </c>
      <c r="BO918" s="149" t="e">
        <f t="shared" si="1908"/>
        <v>#DIV/0!</v>
      </c>
      <c r="BP918" s="149" t="e">
        <f t="shared" si="1909"/>
        <v>#DIV/0!</v>
      </c>
      <c r="BQ918" s="149" t="e">
        <f t="shared" si="1910"/>
        <v>#DIV/0!</v>
      </c>
      <c r="BR918" s="149" t="e">
        <f t="shared" si="1911"/>
        <v>#DIV/0!</v>
      </c>
      <c r="BS918" s="149" t="str">
        <f t="shared" si="1912"/>
        <v xml:space="preserve"> </v>
      </c>
      <c r="BT918" s="149" t="e">
        <f t="shared" si="1913"/>
        <v>#DIV/0!</v>
      </c>
      <c r="BU918" s="149" t="e">
        <f t="shared" si="1914"/>
        <v>#DIV/0!</v>
      </c>
      <c r="BV918" s="149" t="e">
        <f t="shared" si="1915"/>
        <v>#DIV/0!</v>
      </c>
      <c r="BW918" s="149" t="e">
        <f t="shared" si="1916"/>
        <v>#REF!</v>
      </c>
      <c r="BY918" s="150">
        <f t="shared" si="1917"/>
        <v>3.000000063667938</v>
      </c>
      <c r="BZ918" s="151">
        <f t="shared" si="1918"/>
        <v>1.4999999972318288</v>
      </c>
      <c r="CA918" s="152">
        <f t="shared" si="1919"/>
        <v>4042.1767259706839</v>
      </c>
      <c r="CB918" s="148">
        <f t="shared" si="1852"/>
        <v>4852.9799999999996</v>
      </c>
      <c r="CC918" s="153" t="str">
        <f t="shared" si="1920"/>
        <v xml:space="preserve"> </v>
      </c>
    </row>
    <row r="919" spans="1:82" s="147" customFormat="1" ht="12" customHeight="1">
      <c r="A919" s="375" t="s">
        <v>59</v>
      </c>
      <c r="B919" s="375"/>
      <c r="C919" s="375"/>
      <c r="D919" s="375"/>
      <c r="E919" s="375"/>
      <c r="F919" s="375"/>
      <c r="G919" s="375"/>
      <c r="H919" s="375"/>
      <c r="I919" s="375"/>
      <c r="J919" s="375"/>
      <c r="K919" s="375"/>
      <c r="L919" s="375"/>
      <c r="M919" s="375"/>
      <c r="N919" s="375"/>
      <c r="O919" s="375"/>
      <c r="P919" s="375"/>
      <c r="Q919" s="375"/>
      <c r="R919" s="375"/>
      <c r="S919" s="375"/>
      <c r="T919" s="375"/>
      <c r="U919" s="375"/>
      <c r="V919" s="375"/>
      <c r="W919" s="375"/>
      <c r="X919" s="375"/>
      <c r="Y919" s="375"/>
      <c r="Z919" s="375"/>
      <c r="AA919" s="375"/>
      <c r="AB919" s="375"/>
      <c r="AC919" s="375"/>
      <c r="AD919" s="375"/>
      <c r="AE919" s="375"/>
      <c r="AF919" s="375"/>
      <c r="AG919" s="375"/>
      <c r="AH919" s="375"/>
      <c r="AI919" s="375"/>
      <c r="AJ919" s="375"/>
      <c r="AK919" s="375"/>
      <c r="AL919" s="375"/>
      <c r="AN919" s="148" t="e">
        <f>I919/#REF!</f>
        <v>#REF!</v>
      </c>
      <c r="AO919" s="148" t="e">
        <f t="shared" si="1895"/>
        <v>#DIV/0!</v>
      </c>
      <c r="AP919" s="148" t="e">
        <f t="shared" si="1896"/>
        <v>#DIV/0!</v>
      </c>
      <c r="AQ919" s="148" t="e">
        <f t="shared" si="1897"/>
        <v>#DIV/0!</v>
      </c>
      <c r="AR919" s="148" t="e">
        <f t="shared" si="1898"/>
        <v>#DIV/0!</v>
      </c>
      <c r="AS919" s="148" t="e">
        <f t="shared" si="1899"/>
        <v>#DIV/0!</v>
      </c>
      <c r="AT919" s="148" t="e">
        <f t="shared" si="1900"/>
        <v>#DIV/0!</v>
      </c>
      <c r="AU919" s="148" t="e">
        <f t="shared" si="1901"/>
        <v>#DIV/0!</v>
      </c>
      <c r="AV919" s="148" t="e">
        <f t="shared" si="1902"/>
        <v>#DIV/0!</v>
      </c>
      <c r="AW919" s="148" t="e">
        <f t="shared" si="1903"/>
        <v>#DIV/0!</v>
      </c>
      <c r="AX919" s="148" t="e">
        <f t="shared" si="1904"/>
        <v>#DIV/0!</v>
      </c>
      <c r="AY919" s="148" t="e">
        <f>AI919/#REF!</f>
        <v>#REF!</v>
      </c>
      <c r="AZ919" s="148">
        <v>766.59</v>
      </c>
      <c r="BA919" s="148">
        <v>2173.62</v>
      </c>
      <c r="BB919" s="148">
        <v>891.36</v>
      </c>
      <c r="BC919" s="148">
        <v>860.72</v>
      </c>
      <c r="BD919" s="148">
        <v>1699.83</v>
      </c>
      <c r="BE919" s="148">
        <v>1134.04</v>
      </c>
      <c r="BF919" s="148">
        <v>2338035</v>
      </c>
      <c r="BG919" s="148">
        <f t="shared" si="1956"/>
        <v>4644</v>
      </c>
      <c r="BH919" s="148">
        <v>9186</v>
      </c>
      <c r="BI919" s="148">
        <v>3559.09</v>
      </c>
      <c r="BJ919" s="148">
        <v>6295.55</v>
      </c>
      <c r="BK919" s="148">
        <f t="shared" si="1445"/>
        <v>934101.09</v>
      </c>
      <c r="BL919" s="149" t="e">
        <f t="shared" si="1905"/>
        <v>#REF!</v>
      </c>
      <c r="BM919" s="149" t="e">
        <f t="shared" si="1906"/>
        <v>#DIV/0!</v>
      </c>
      <c r="BN919" s="149" t="e">
        <f t="shared" si="1907"/>
        <v>#DIV/0!</v>
      </c>
      <c r="BO919" s="149" t="e">
        <f t="shared" si="1908"/>
        <v>#DIV/0!</v>
      </c>
      <c r="BP919" s="149" t="e">
        <f t="shared" si="1909"/>
        <v>#DIV/0!</v>
      </c>
      <c r="BQ919" s="149" t="e">
        <f t="shared" si="1910"/>
        <v>#DIV/0!</v>
      </c>
      <c r="BR919" s="149" t="e">
        <f t="shared" si="1911"/>
        <v>#DIV/0!</v>
      </c>
      <c r="BS919" s="149" t="e">
        <f t="shared" si="1912"/>
        <v>#DIV/0!</v>
      </c>
      <c r="BT919" s="149" t="e">
        <f t="shared" si="1913"/>
        <v>#DIV/0!</v>
      </c>
      <c r="BU919" s="149" t="e">
        <f t="shared" si="1914"/>
        <v>#DIV/0!</v>
      </c>
      <c r="BV919" s="149" t="e">
        <f t="shared" si="1915"/>
        <v>#DIV/0!</v>
      </c>
      <c r="BW919" s="149" t="e">
        <f t="shared" si="1916"/>
        <v>#REF!</v>
      </c>
      <c r="BY919" s="150" t="e">
        <f t="shared" si="1917"/>
        <v>#DIV/0!</v>
      </c>
      <c r="BZ919" s="151" t="e">
        <f t="shared" si="1918"/>
        <v>#DIV/0!</v>
      </c>
      <c r="CA919" s="152" t="e">
        <f t="shared" si="1919"/>
        <v>#DIV/0!</v>
      </c>
      <c r="CB919" s="148">
        <f t="shared" si="1852"/>
        <v>4852.9799999999996</v>
      </c>
      <c r="CC919" s="153" t="e">
        <f t="shared" si="1920"/>
        <v>#DIV/0!</v>
      </c>
    </row>
    <row r="920" spans="1:82" s="147" customFormat="1" ht="12" customHeight="1">
      <c r="A920" s="360">
        <v>248</v>
      </c>
      <c r="B920" s="432" t="s">
        <v>239</v>
      </c>
      <c r="C920" s="356">
        <v>878.5</v>
      </c>
      <c r="D920" s="370"/>
      <c r="E920" s="356"/>
      <c r="F920" s="356"/>
      <c r="G920" s="362">
        <f t="shared" ref="G920:G922" si="1971">ROUND(H920+U920+X920+Z920+AB920+AD920+AF920+AH920+AI920+AJ920+AK920+AL920,2)</f>
        <v>3531118.06</v>
      </c>
      <c r="H920" s="356">
        <f t="shared" ref="H920:H922" si="1972">I920+K920+M920+O920+Q920+S920</f>
        <v>0</v>
      </c>
      <c r="I920" s="365">
        <v>0</v>
      </c>
      <c r="J920" s="365">
        <v>0</v>
      </c>
      <c r="K920" s="365">
        <v>0</v>
      </c>
      <c r="L920" s="365">
        <v>0</v>
      </c>
      <c r="M920" s="365">
        <v>0</v>
      </c>
      <c r="N920" s="356">
        <v>0</v>
      </c>
      <c r="O920" s="356">
        <v>0</v>
      </c>
      <c r="P920" s="356">
        <v>0</v>
      </c>
      <c r="Q920" s="356">
        <v>0</v>
      </c>
      <c r="R920" s="356">
        <v>0</v>
      </c>
      <c r="S920" s="356">
        <v>0</v>
      </c>
      <c r="T920" s="366">
        <v>0</v>
      </c>
      <c r="U920" s="356">
        <v>0</v>
      </c>
      <c r="V920" s="371" t="s">
        <v>112</v>
      </c>
      <c r="W920" s="177">
        <v>874.37</v>
      </c>
      <c r="X920" s="356">
        <f t="shared" ref="X920:X922" si="1973">ROUND(IF(V920="СК",3856.74,3886.86)*W920,2)</f>
        <v>3372217.75</v>
      </c>
      <c r="Y920" s="177">
        <v>0</v>
      </c>
      <c r="Z920" s="177">
        <v>0</v>
      </c>
      <c r="AA920" s="177">
        <v>0</v>
      </c>
      <c r="AB920" s="177">
        <v>0</v>
      </c>
      <c r="AC920" s="177">
        <v>0</v>
      </c>
      <c r="AD920" s="177">
        <v>0</v>
      </c>
      <c r="AE920" s="177">
        <v>0</v>
      </c>
      <c r="AF920" s="177">
        <v>0</v>
      </c>
      <c r="AG920" s="177">
        <v>0</v>
      </c>
      <c r="AH920" s="177">
        <v>0</v>
      </c>
      <c r="AI920" s="177">
        <v>0</v>
      </c>
      <c r="AJ920" s="177">
        <f t="shared" ref="AJ920:AJ922" si="1974">ROUND(X920/95.5*3,2)</f>
        <v>105933.54</v>
      </c>
      <c r="AK920" s="177">
        <f t="shared" ref="AK920:AK922" si="1975">ROUND(X920/95.5*1.5,2)</f>
        <v>52966.77</v>
      </c>
      <c r="AL920" s="177">
        <v>0</v>
      </c>
      <c r="AN920" s="148" t="e">
        <f>I920/#REF!</f>
        <v>#REF!</v>
      </c>
      <c r="AO920" s="148" t="e">
        <f t="shared" si="1895"/>
        <v>#DIV/0!</v>
      </c>
      <c r="AP920" s="148" t="e">
        <f t="shared" si="1896"/>
        <v>#DIV/0!</v>
      </c>
      <c r="AQ920" s="148" t="e">
        <f t="shared" si="1897"/>
        <v>#DIV/0!</v>
      </c>
      <c r="AR920" s="148" t="e">
        <f t="shared" si="1898"/>
        <v>#DIV/0!</v>
      </c>
      <c r="AS920" s="148" t="e">
        <f t="shared" si="1899"/>
        <v>#DIV/0!</v>
      </c>
      <c r="AT920" s="148" t="e">
        <f t="shared" si="1900"/>
        <v>#DIV/0!</v>
      </c>
      <c r="AU920" s="148">
        <f t="shared" si="1901"/>
        <v>3856.7399956540139</v>
      </c>
      <c r="AV920" s="148" t="e">
        <f t="shared" si="1902"/>
        <v>#DIV/0!</v>
      </c>
      <c r="AW920" s="148" t="e">
        <f t="shared" si="1903"/>
        <v>#DIV/0!</v>
      </c>
      <c r="AX920" s="148" t="e">
        <f t="shared" si="1904"/>
        <v>#DIV/0!</v>
      </c>
      <c r="AY920" s="148" t="e">
        <f>AI920/#REF!</f>
        <v>#REF!</v>
      </c>
      <c r="AZ920" s="148">
        <v>766.59</v>
      </c>
      <c r="BA920" s="148">
        <v>2173.62</v>
      </c>
      <c r="BB920" s="148">
        <v>891.36</v>
      </c>
      <c r="BC920" s="148">
        <v>860.72</v>
      </c>
      <c r="BD920" s="148">
        <v>1699.83</v>
      </c>
      <c r="BE920" s="148">
        <v>1134.04</v>
      </c>
      <c r="BF920" s="148">
        <v>2338035</v>
      </c>
      <c r="BG920" s="148">
        <f t="shared" si="1956"/>
        <v>4644</v>
      </c>
      <c r="BH920" s="148">
        <v>9186</v>
      </c>
      <c r="BI920" s="148">
        <v>3559.09</v>
      </c>
      <c r="BJ920" s="148">
        <v>6295.55</v>
      </c>
      <c r="BK920" s="148">
        <f t="shared" si="1445"/>
        <v>934101.09</v>
      </c>
      <c r="BL920" s="149" t="e">
        <f t="shared" si="1905"/>
        <v>#REF!</v>
      </c>
      <c r="BM920" s="149" t="e">
        <f t="shared" si="1906"/>
        <v>#DIV/0!</v>
      </c>
      <c r="BN920" s="149" t="e">
        <f t="shared" si="1907"/>
        <v>#DIV/0!</v>
      </c>
      <c r="BO920" s="149" t="e">
        <f t="shared" si="1908"/>
        <v>#DIV/0!</v>
      </c>
      <c r="BP920" s="149" t="e">
        <f t="shared" si="1909"/>
        <v>#DIV/0!</v>
      </c>
      <c r="BQ920" s="149" t="e">
        <f t="shared" si="1910"/>
        <v>#DIV/0!</v>
      </c>
      <c r="BR920" s="149" t="e">
        <f t="shared" si="1911"/>
        <v>#DIV/0!</v>
      </c>
      <c r="BS920" s="149" t="str">
        <f t="shared" si="1912"/>
        <v xml:space="preserve"> </v>
      </c>
      <c r="BT920" s="149" t="e">
        <f t="shared" si="1913"/>
        <v>#DIV/0!</v>
      </c>
      <c r="BU920" s="149" t="e">
        <f t="shared" si="1914"/>
        <v>#DIV/0!</v>
      </c>
      <c r="BV920" s="149" t="e">
        <f t="shared" si="1915"/>
        <v>#DIV/0!</v>
      </c>
      <c r="BW920" s="149" t="e">
        <f t="shared" si="1916"/>
        <v>#REF!</v>
      </c>
      <c r="BY920" s="150">
        <f t="shared" si="1917"/>
        <v>2.9999999490246436</v>
      </c>
      <c r="BZ920" s="151">
        <f t="shared" si="1918"/>
        <v>1.4999999745123218</v>
      </c>
      <c r="CA920" s="152">
        <f t="shared" si="1919"/>
        <v>4038.4711964042681</v>
      </c>
      <c r="CB920" s="148">
        <f t="shared" si="1852"/>
        <v>4852.9799999999996</v>
      </c>
      <c r="CC920" s="153" t="str">
        <f t="shared" si="1920"/>
        <v xml:space="preserve"> </v>
      </c>
      <c r="CD920" s="156">
        <f>CA920-CB920</f>
        <v>-814.50880359573148</v>
      </c>
    </row>
    <row r="921" spans="1:82" s="147" customFormat="1" ht="12" customHeight="1">
      <c r="A921" s="360">
        <v>249</v>
      </c>
      <c r="B921" s="432" t="s">
        <v>301</v>
      </c>
      <c r="C921" s="356"/>
      <c r="D921" s="370"/>
      <c r="E921" s="356"/>
      <c r="F921" s="356"/>
      <c r="G921" s="362">
        <f t="shared" si="1971"/>
        <v>1619023.11</v>
      </c>
      <c r="H921" s="356">
        <f t="shared" si="1972"/>
        <v>0</v>
      </c>
      <c r="I921" s="365">
        <v>0</v>
      </c>
      <c r="J921" s="365">
        <v>0</v>
      </c>
      <c r="K921" s="365">
        <v>0</v>
      </c>
      <c r="L921" s="365">
        <v>0</v>
      </c>
      <c r="M921" s="365">
        <v>0</v>
      </c>
      <c r="N921" s="356">
        <v>0</v>
      </c>
      <c r="O921" s="356">
        <v>0</v>
      </c>
      <c r="P921" s="356">
        <v>0</v>
      </c>
      <c r="Q921" s="356">
        <v>0</v>
      </c>
      <c r="R921" s="356">
        <v>0</v>
      </c>
      <c r="S921" s="356">
        <v>0</v>
      </c>
      <c r="T921" s="366">
        <v>0</v>
      </c>
      <c r="U921" s="356">
        <v>0</v>
      </c>
      <c r="V921" s="371" t="s">
        <v>112</v>
      </c>
      <c r="W921" s="177">
        <v>400.9</v>
      </c>
      <c r="X921" s="356">
        <f t="shared" si="1973"/>
        <v>1546167.07</v>
      </c>
      <c r="Y921" s="177">
        <v>0</v>
      </c>
      <c r="Z921" s="177">
        <v>0</v>
      </c>
      <c r="AA921" s="177">
        <v>0</v>
      </c>
      <c r="AB921" s="177">
        <v>0</v>
      </c>
      <c r="AC921" s="177">
        <v>0</v>
      </c>
      <c r="AD921" s="177">
        <v>0</v>
      </c>
      <c r="AE921" s="177">
        <v>0</v>
      </c>
      <c r="AF921" s="177">
        <v>0</v>
      </c>
      <c r="AG921" s="177">
        <v>0</v>
      </c>
      <c r="AH921" s="177">
        <v>0</v>
      </c>
      <c r="AI921" s="177">
        <v>0</v>
      </c>
      <c r="AJ921" s="177">
        <f t="shared" si="1974"/>
        <v>48570.69</v>
      </c>
      <c r="AK921" s="177">
        <f t="shared" si="1975"/>
        <v>24285.35</v>
      </c>
      <c r="AL921" s="177">
        <v>0</v>
      </c>
      <c r="AN921" s="148"/>
      <c r="AO921" s="148"/>
      <c r="AP921" s="148"/>
      <c r="AQ921" s="148"/>
      <c r="AR921" s="148"/>
      <c r="AS921" s="148"/>
      <c r="AT921" s="148"/>
      <c r="AU921" s="148"/>
      <c r="AV921" s="148"/>
      <c r="AW921" s="148"/>
      <c r="AX921" s="148"/>
      <c r="AY921" s="148"/>
      <c r="AZ921" s="148"/>
      <c r="BA921" s="148"/>
      <c r="BB921" s="148"/>
      <c r="BC921" s="148"/>
      <c r="BD921" s="148"/>
      <c r="BE921" s="148"/>
      <c r="BF921" s="148"/>
      <c r="BG921" s="148"/>
      <c r="BH921" s="148"/>
      <c r="BI921" s="148"/>
      <c r="BJ921" s="148"/>
      <c r="BK921" s="148"/>
      <c r="BL921" s="149"/>
      <c r="BM921" s="149"/>
      <c r="BN921" s="149"/>
      <c r="BO921" s="149"/>
      <c r="BP921" s="149"/>
      <c r="BQ921" s="149"/>
      <c r="BR921" s="149"/>
      <c r="BS921" s="149"/>
      <c r="BT921" s="149"/>
      <c r="BU921" s="149"/>
      <c r="BV921" s="149"/>
      <c r="BW921" s="149"/>
      <c r="BY921" s="150"/>
      <c r="BZ921" s="151"/>
      <c r="CA921" s="152"/>
      <c r="CB921" s="148"/>
      <c r="CC921" s="153"/>
      <c r="CD921" s="156"/>
    </row>
    <row r="922" spans="1:82" s="147" customFormat="1" ht="12" customHeight="1">
      <c r="A922" s="360">
        <v>250</v>
      </c>
      <c r="B922" s="432" t="s">
        <v>827</v>
      </c>
      <c r="C922" s="356">
        <v>942.74</v>
      </c>
      <c r="D922" s="370"/>
      <c r="E922" s="356"/>
      <c r="F922" s="356"/>
      <c r="G922" s="362">
        <f t="shared" si="1971"/>
        <v>3684418.43</v>
      </c>
      <c r="H922" s="356">
        <f t="shared" si="1972"/>
        <v>0</v>
      </c>
      <c r="I922" s="365">
        <v>0</v>
      </c>
      <c r="J922" s="365">
        <v>0</v>
      </c>
      <c r="K922" s="365">
        <v>0</v>
      </c>
      <c r="L922" s="365">
        <v>0</v>
      </c>
      <c r="M922" s="365">
        <v>0</v>
      </c>
      <c r="N922" s="356">
        <v>0</v>
      </c>
      <c r="O922" s="356">
        <v>0</v>
      </c>
      <c r="P922" s="356">
        <v>0</v>
      </c>
      <c r="Q922" s="356">
        <v>0</v>
      </c>
      <c r="R922" s="356">
        <v>0</v>
      </c>
      <c r="S922" s="356">
        <v>0</v>
      </c>
      <c r="T922" s="366">
        <v>0</v>
      </c>
      <c r="U922" s="356">
        <v>0</v>
      </c>
      <c r="V922" s="371" t="s">
        <v>112</v>
      </c>
      <c r="W922" s="177">
        <v>912.33</v>
      </c>
      <c r="X922" s="356">
        <f t="shared" si="1973"/>
        <v>3518619.6</v>
      </c>
      <c r="Y922" s="177">
        <v>0</v>
      </c>
      <c r="Z922" s="177">
        <v>0</v>
      </c>
      <c r="AA922" s="177">
        <v>0</v>
      </c>
      <c r="AB922" s="177">
        <v>0</v>
      </c>
      <c r="AC922" s="177">
        <v>0</v>
      </c>
      <c r="AD922" s="177">
        <v>0</v>
      </c>
      <c r="AE922" s="177">
        <v>0</v>
      </c>
      <c r="AF922" s="177">
        <v>0</v>
      </c>
      <c r="AG922" s="177">
        <v>0</v>
      </c>
      <c r="AH922" s="177">
        <v>0</v>
      </c>
      <c r="AI922" s="177">
        <v>0</v>
      </c>
      <c r="AJ922" s="177">
        <f t="shared" si="1974"/>
        <v>110532.55</v>
      </c>
      <c r="AK922" s="177">
        <f t="shared" si="1975"/>
        <v>55266.28</v>
      </c>
      <c r="AL922" s="177">
        <v>0</v>
      </c>
      <c r="AN922" s="148" t="e">
        <f>I922/#REF!</f>
        <v>#REF!</v>
      </c>
      <c r="AO922" s="148" t="e">
        <f t="shared" si="1895"/>
        <v>#DIV/0!</v>
      </c>
      <c r="AP922" s="148" t="e">
        <f t="shared" si="1896"/>
        <v>#DIV/0!</v>
      </c>
      <c r="AQ922" s="148" t="e">
        <f t="shared" si="1897"/>
        <v>#DIV/0!</v>
      </c>
      <c r="AR922" s="148" t="e">
        <f t="shared" si="1898"/>
        <v>#DIV/0!</v>
      </c>
      <c r="AS922" s="148" t="e">
        <f t="shared" si="1899"/>
        <v>#DIV/0!</v>
      </c>
      <c r="AT922" s="148" t="e">
        <f t="shared" si="1900"/>
        <v>#DIV/0!</v>
      </c>
      <c r="AU922" s="148">
        <f t="shared" si="1901"/>
        <v>3856.7399953964027</v>
      </c>
      <c r="AV922" s="148" t="e">
        <f t="shared" si="1902"/>
        <v>#DIV/0!</v>
      </c>
      <c r="AW922" s="148" t="e">
        <f t="shared" si="1903"/>
        <v>#DIV/0!</v>
      </c>
      <c r="AX922" s="148" t="e">
        <f t="shared" si="1904"/>
        <v>#DIV/0!</v>
      </c>
      <c r="AY922" s="148" t="e">
        <f>AI922/#REF!</f>
        <v>#REF!</v>
      </c>
      <c r="AZ922" s="148">
        <v>766.59</v>
      </c>
      <c r="BA922" s="148">
        <v>2173.62</v>
      </c>
      <c r="BB922" s="148">
        <v>891.36</v>
      </c>
      <c r="BC922" s="148">
        <v>860.72</v>
      </c>
      <c r="BD922" s="148">
        <v>1699.83</v>
      </c>
      <c r="BE922" s="148">
        <v>1134.04</v>
      </c>
      <c r="BF922" s="148">
        <v>2338035</v>
      </c>
      <c r="BG922" s="148">
        <f t="shared" si="1956"/>
        <v>4644</v>
      </c>
      <c r="BH922" s="148">
        <v>9186</v>
      </c>
      <c r="BI922" s="148">
        <v>3559.09</v>
      </c>
      <c r="BJ922" s="148">
        <v>6295.55</v>
      </c>
      <c r="BK922" s="148">
        <f t="shared" si="1445"/>
        <v>934101.09</v>
      </c>
      <c r="BL922" s="149" t="e">
        <f t="shared" si="1905"/>
        <v>#REF!</v>
      </c>
      <c r="BM922" s="149" t="e">
        <f t="shared" si="1906"/>
        <v>#DIV/0!</v>
      </c>
      <c r="BN922" s="149" t="e">
        <f t="shared" si="1907"/>
        <v>#DIV/0!</v>
      </c>
      <c r="BO922" s="149" t="e">
        <f t="shared" si="1908"/>
        <v>#DIV/0!</v>
      </c>
      <c r="BP922" s="149" t="e">
        <f t="shared" si="1909"/>
        <v>#DIV/0!</v>
      </c>
      <c r="BQ922" s="149" t="e">
        <f t="shared" si="1910"/>
        <v>#DIV/0!</v>
      </c>
      <c r="BR922" s="149" t="e">
        <f t="shared" si="1911"/>
        <v>#DIV/0!</v>
      </c>
      <c r="BS922" s="149" t="str">
        <f t="shared" si="1912"/>
        <v xml:space="preserve"> </v>
      </c>
      <c r="BT922" s="149" t="e">
        <f t="shared" si="1913"/>
        <v>#DIV/0!</v>
      </c>
      <c r="BU922" s="149" t="e">
        <f t="shared" si="1914"/>
        <v>#DIV/0!</v>
      </c>
      <c r="BV922" s="149" t="e">
        <f t="shared" si="1915"/>
        <v>#DIV/0!</v>
      </c>
      <c r="BW922" s="149" t="e">
        <f t="shared" si="1916"/>
        <v>#REF!</v>
      </c>
      <c r="BY922" s="150">
        <f t="shared" si="1917"/>
        <v>2.999999921290156</v>
      </c>
      <c r="BZ922" s="151">
        <f t="shared" si="1918"/>
        <v>1.5000000963517055</v>
      </c>
      <c r="CA922" s="152">
        <f t="shared" si="1919"/>
        <v>4038.4712001139937</v>
      </c>
      <c r="CB922" s="148">
        <f t="shared" si="1852"/>
        <v>4852.9799999999996</v>
      </c>
      <c r="CC922" s="153" t="str">
        <f t="shared" si="1920"/>
        <v xml:space="preserve"> </v>
      </c>
    </row>
    <row r="923" spans="1:82" s="147" customFormat="1" ht="43.5" customHeight="1">
      <c r="A923" s="374" t="s">
        <v>110</v>
      </c>
      <c r="B923" s="374"/>
      <c r="C923" s="356">
        <f>SUM(C920:C922)</f>
        <v>1821.24</v>
      </c>
      <c r="D923" s="413"/>
      <c r="E923" s="369"/>
      <c r="F923" s="369"/>
      <c r="G923" s="356">
        <f>SUM(G920:G922)</f>
        <v>8834559.5999999996</v>
      </c>
      <c r="H923" s="356">
        <f t="shared" ref="H923:S923" si="1976">SUM(H920:H922)</f>
        <v>0</v>
      </c>
      <c r="I923" s="356">
        <f t="shared" si="1976"/>
        <v>0</v>
      </c>
      <c r="J923" s="356">
        <f t="shared" si="1976"/>
        <v>0</v>
      </c>
      <c r="K923" s="356">
        <f t="shared" si="1976"/>
        <v>0</v>
      </c>
      <c r="L923" s="356">
        <f t="shared" si="1976"/>
        <v>0</v>
      </c>
      <c r="M923" s="356">
        <f t="shared" si="1976"/>
        <v>0</v>
      </c>
      <c r="N923" s="356">
        <f t="shared" si="1976"/>
        <v>0</v>
      </c>
      <c r="O923" s="356">
        <f t="shared" si="1976"/>
        <v>0</v>
      </c>
      <c r="P923" s="356">
        <f t="shared" si="1976"/>
        <v>0</v>
      </c>
      <c r="Q923" s="356">
        <f t="shared" si="1976"/>
        <v>0</v>
      </c>
      <c r="R923" s="356">
        <f t="shared" si="1976"/>
        <v>0</v>
      </c>
      <c r="S923" s="356">
        <f t="shared" si="1976"/>
        <v>0</v>
      </c>
      <c r="T923" s="366">
        <f t="shared" ref="T923:U923" si="1977">SUM(T920:T922)</f>
        <v>0</v>
      </c>
      <c r="U923" s="356">
        <f t="shared" si="1977"/>
        <v>0</v>
      </c>
      <c r="V923" s="369" t="s">
        <v>68</v>
      </c>
      <c r="W923" s="356">
        <f>SUM(W920:W922)</f>
        <v>2187.6</v>
      </c>
      <c r="X923" s="356">
        <f t="shared" ref="X923:AK923" si="1978">SUM(X920:X922)</f>
        <v>8437004.4199999999</v>
      </c>
      <c r="Y923" s="356">
        <f t="shared" si="1978"/>
        <v>0</v>
      </c>
      <c r="Z923" s="356">
        <f t="shared" si="1978"/>
        <v>0</v>
      </c>
      <c r="AA923" s="356">
        <f t="shared" si="1978"/>
        <v>0</v>
      </c>
      <c r="AB923" s="356">
        <f t="shared" si="1978"/>
        <v>0</v>
      </c>
      <c r="AC923" s="356">
        <f t="shared" si="1978"/>
        <v>0</v>
      </c>
      <c r="AD923" s="356">
        <f t="shared" si="1978"/>
        <v>0</v>
      </c>
      <c r="AE923" s="356">
        <f t="shared" si="1978"/>
        <v>0</v>
      </c>
      <c r="AF923" s="356">
        <f t="shared" si="1978"/>
        <v>0</v>
      </c>
      <c r="AG923" s="356">
        <f t="shared" si="1978"/>
        <v>0</v>
      </c>
      <c r="AH923" s="356">
        <f t="shared" si="1978"/>
        <v>0</v>
      </c>
      <c r="AI923" s="356">
        <f t="shared" si="1978"/>
        <v>0</v>
      </c>
      <c r="AJ923" s="356">
        <f t="shared" si="1978"/>
        <v>265036.77999999997</v>
      </c>
      <c r="AK923" s="356">
        <f t="shared" si="1978"/>
        <v>132518.39999999999</v>
      </c>
      <c r="AL923" s="356">
        <f t="shared" ref="AL923" si="1979">SUM(AL920:AL922)</f>
        <v>0</v>
      </c>
      <c r="AN923" s="148" t="e">
        <f>I923/#REF!</f>
        <v>#REF!</v>
      </c>
      <c r="AO923" s="148" t="e">
        <f t="shared" si="1895"/>
        <v>#DIV/0!</v>
      </c>
      <c r="AP923" s="148" t="e">
        <f t="shared" si="1896"/>
        <v>#DIV/0!</v>
      </c>
      <c r="AQ923" s="148" t="e">
        <f t="shared" si="1897"/>
        <v>#DIV/0!</v>
      </c>
      <c r="AR923" s="148" t="e">
        <f t="shared" si="1898"/>
        <v>#DIV/0!</v>
      </c>
      <c r="AS923" s="148" t="e">
        <f t="shared" si="1899"/>
        <v>#DIV/0!</v>
      </c>
      <c r="AT923" s="148" t="e">
        <f t="shared" si="1900"/>
        <v>#DIV/0!</v>
      </c>
      <c r="AU923" s="148">
        <f t="shared" si="1901"/>
        <v>3856.7399981715121</v>
      </c>
      <c r="AV923" s="148" t="e">
        <f t="shared" si="1902"/>
        <v>#DIV/0!</v>
      </c>
      <c r="AW923" s="148" t="e">
        <f t="shared" si="1903"/>
        <v>#DIV/0!</v>
      </c>
      <c r="AX923" s="148" t="e">
        <f t="shared" si="1904"/>
        <v>#DIV/0!</v>
      </c>
      <c r="AY923" s="148" t="e">
        <f>AI923/#REF!</f>
        <v>#REF!</v>
      </c>
      <c r="AZ923" s="148">
        <v>766.59</v>
      </c>
      <c r="BA923" s="148">
        <v>2173.62</v>
      </c>
      <c r="BB923" s="148">
        <v>891.36</v>
      </c>
      <c r="BC923" s="148">
        <v>860.72</v>
      </c>
      <c r="BD923" s="148">
        <v>1699.83</v>
      </c>
      <c r="BE923" s="148">
        <v>1134.04</v>
      </c>
      <c r="BF923" s="148">
        <v>2338035</v>
      </c>
      <c r="BG923" s="148">
        <f t="shared" si="1956"/>
        <v>4644</v>
      </c>
      <c r="BH923" s="148">
        <v>9186</v>
      </c>
      <c r="BI923" s="148">
        <v>3559.09</v>
      </c>
      <c r="BJ923" s="148">
        <v>6295.55</v>
      </c>
      <c r="BK923" s="148">
        <f t="shared" si="1445"/>
        <v>934101.09</v>
      </c>
      <c r="BL923" s="149" t="e">
        <f t="shared" si="1905"/>
        <v>#REF!</v>
      </c>
      <c r="BM923" s="149" t="e">
        <f t="shared" si="1906"/>
        <v>#DIV/0!</v>
      </c>
      <c r="BN923" s="149" t="e">
        <f t="shared" si="1907"/>
        <v>#DIV/0!</v>
      </c>
      <c r="BO923" s="149" t="e">
        <f t="shared" si="1908"/>
        <v>#DIV/0!</v>
      </c>
      <c r="BP923" s="149" t="e">
        <f t="shared" si="1909"/>
        <v>#DIV/0!</v>
      </c>
      <c r="BQ923" s="149" t="e">
        <f t="shared" si="1910"/>
        <v>#DIV/0!</v>
      </c>
      <c r="BR923" s="149" t="e">
        <f t="shared" si="1911"/>
        <v>#DIV/0!</v>
      </c>
      <c r="BS923" s="149" t="str">
        <f t="shared" si="1912"/>
        <v xml:space="preserve"> </v>
      </c>
      <c r="BT923" s="149" t="e">
        <f t="shared" si="1913"/>
        <v>#DIV/0!</v>
      </c>
      <c r="BU923" s="149" t="e">
        <f t="shared" si="1914"/>
        <v>#DIV/0!</v>
      </c>
      <c r="BV923" s="149" t="e">
        <f t="shared" si="1915"/>
        <v>#DIV/0!</v>
      </c>
      <c r="BW923" s="149" t="e">
        <f t="shared" si="1916"/>
        <v>#REF!</v>
      </c>
      <c r="BY923" s="150">
        <f t="shared" si="1917"/>
        <v>2.9999999094465331</v>
      </c>
      <c r="BZ923" s="151">
        <f t="shared" si="1918"/>
        <v>1.5000000679151002</v>
      </c>
      <c r="CA923" s="152">
        <f t="shared" si="1919"/>
        <v>4038.4712013165113</v>
      </c>
      <c r="CB923" s="148">
        <f t="shared" si="1852"/>
        <v>4852.9799999999996</v>
      </c>
      <c r="CC923" s="153" t="str">
        <f t="shared" si="1920"/>
        <v xml:space="preserve"> </v>
      </c>
    </row>
    <row r="924" spans="1:82" s="147" customFormat="1" ht="12" customHeight="1">
      <c r="A924" s="358" t="s">
        <v>76</v>
      </c>
      <c r="B924" s="359"/>
      <c r="C924" s="359"/>
      <c r="D924" s="359"/>
      <c r="E924" s="359"/>
      <c r="F924" s="359"/>
      <c r="G924" s="359"/>
      <c r="H924" s="359"/>
      <c r="I924" s="359"/>
      <c r="J924" s="359"/>
      <c r="K924" s="359"/>
      <c r="L924" s="359"/>
      <c r="M924" s="359"/>
      <c r="N924" s="359"/>
      <c r="O924" s="359"/>
      <c r="P924" s="359"/>
      <c r="Q924" s="359"/>
      <c r="R924" s="359"/>
      <c r="S924" s="359"/>
      <c r="T924" s="359"/>
      <c r="U924" s="359"/>
      <c r="V924" s="359"/>
      <c r="W924" s="359"/>
      <c r="X924" s="359"/>
      <c r="Y924" s="359"/>
      <c r="Z924" s="359"/>
      <c r="AA924" s="359"/>
      <c r="AB924" s="359"/>
      <c r="AC924" s="359"/>
      <c r="AD924" s="359"/>
      <c r="AE924" s="359"/>
      <c r="AF924" s="359"/>
      <c r="AG924" s="359"/>
      <c r="AH924" s="359"/>
      <c r="AI924" s="359"/>
      <c r="AJ924" s="359"/>
      <c r="AK924" s="359"/>
      <c r="AL924" s="434"/>
      <c r="AN924" s="148" t="e">
        <f>I924/#REF!</f>
        <v>#REF!</v>
      </c>
      <c r="AO924" s="148" t="e">
        <f t="shared" si="1895"/>
        <v>#DIV/0!</v>
      </c>
      <c r="AP924" s="148" t="e">
        <f t="shared" si="1896"/>
        <v>#DIV/0!</v>
      </c>
      <c r="AQ924" s="148" t="e">
        <f t="shared" si="1897"/>
        <v>#DIV/0!</v>
      </c>
      <c r="AR924" s="148" t="e">
        <f t="shared" si="1898"/>
        <v>#DIV/0!</v>
      </c>
      <c r="AS924" s="148" t="e">
        <f t="shared" si="1899"/>
        <v>#DIV/0!</v>
      </c>
      <c r="AT924" s="148" t="e">
        <f t="shared" si="1900"/>
        <v>#DIV/0!</v>
      </c>
      <c r="AU924" s="148" t="e">
        <f t="shared" si="1901"/>
        <v>#DIV/0!</v>
      </c>
      <c r="AV924" s="148" t="e">
        <f t="shared" si="1902"/>
        <v>#DIV/0!</v>
      </c>
      <c r="AW924" s="148" t="e">
        <f t="shared" si="1903"/>
        <v>#DIV/0!</v>
      </c>
      <c r="AX924" s="148" t="e">
        <f t="shared" si="1904"/>
        <v>#DIV/0!</v>
      </c>
      <c r="AY924" s="148" t="e">
        <f>AI924/#REF!</f>
        <v>#REF!</v>
      </c>
      <c r="AZ924" s="148">
        <v>766.59</v>
      </c>
      <c r="BA924" s="148">
        <v>2173.62</v>
      </c>
      <c r="BB924" s="148">
        <v>891.36</v>
      </c>
      <c r="BC924" s="148">
        <v>860.72</v>
      </c>
      <c r="BD924" s="148">
        <v>1699.83</v>
      </c>
      <c r="BE924" s="148">
        <v>1134.04</v>
      </c>
      <c r="BF924" s="148">
        <v>2338035</v>
      </c>
      <c r="BG924" s="148">
        <f t="shared" si="1956"/>
        <v>4644</v>
      </c>
      <c r="BH924" s="148">
        <v>9186</v>
      </c>
      <c r="BI924" s="148">
        <v>3559.09</v>
      </c>
      <c r="BJ924" s="148">
        <v>6295.55</v>
      </c>
      <c r="BK924" s="148">
        <f t="shared" si="1445"/>
        <v>934101.09</v>
      </c>
      <c r="BL924" s="149" t="e">
        <f t="shared" si="1905"/>
        <v>#REF!</v>
      </c>
      <c r="BM924" s="149" t="e">
        <f t="shared" si="1906"/>
        <v>#DIV/0!</v>
      </c>
      <c r="BN924" s="149" t="e">
        <f t="shared" si="1907"/>
        <v>#DIV/0!</v>
      </c>
      <c r="BO924" s="149" t="e">
        <f t="shared" si="1908"/>
        <v>#DIV/0!</v>
      </c>
      <c r="BP924" s="149" t="e">
        <f t="shared" si="1909"/>
        <v>#DIV/0!</v>
      </c>
      <c r="BQ924" s="149" t="e">
        <f t="shared" si="1910"/>
        <v>#DIV/0!</v>
      </c>
      <c r="BR924" s="149" t="e">
        <f t="shared" si="1911"/>
        <v>#DIV/0!</v>
      </c>
      <c r="BS924" s="149" t="e">
        <f t="shared" si="1912"/>
        <v>#DIV/0!</v>
      </c>
      <c r="BT924" s="149" t="e">
        <f t="shared" si="1913"/>
        <v>#DIV/0!</v>
      </c>
      <c r="BU924" s="149" t="e">
        <f t="shared" si="1914"/>
        <v>#DIV/0!</v>
      </c>
      <c r="BV924" s="149" t="e">
        <f t="shared" si="1915"/>
        <v>#DIV/0!</v>
      </c>
      <c r="BW924" s="149" t="e">
        <f t="shared" si="1916"/>
        <v>#REF!</v>
      </c>
      <c r="BY924" s="150" t="e">
        <f t="shared" si="1917"/>
        <v>#DIV/0!</v>
      </c>
      <c r="BZ924" s="151" t="e">
        <f t="shared" si="1918"/>
        <v>#DIV/0!</v>
      </c>
      <c r="CA924" s="152" t="e">
        <f t="shared" si="1919"/>
        <v>#DIV/0!</v>
      </c>
      <c r="CB924" s="148">
        <f t="shared" si="1852"/>
        <v>4852.9799999999996</v>
      </c>
      <c r="CC924" s="153" t="e">
        <f t="shared" si="1920"/>
        <v>#DIV/0!</v>
      </c>
    </row>
    <row r="925" spans="1:82" s="147" customFormat="1" ht="12" customHeight="1">
      <c r="A925" s="360">
        <v>251</v>
      </c>
      <c r="B925" s="432" t="s">
        <v>831</v>
      </c>
      <c r="C925" s="356">
        <v>567.1</v>
      </c>
      <c r="D925" s="370"/>
      <c r="E925" s="356"/>
      <c r="F925" s="356"/>
      <c r="G925" s="362">
        <f t="shared" ref="G925" si="1980">ROUND(H925+U925+X925+Z925+AB925+AD925+AF925+AH925+AI925+AJ925+AK925+AL925,2)</f>
        <v>3166565.27</v>
      </c>
      <c r="H925" s="356">
        <f t="shared" ref="H925" si="1981">I925+K925+M925+O925+Q925+S925</f>
        <v>0</v>
      </c>
      <c r="I925" s="365">
        <v>0</v>
      </c>
      <c r="J925" s="365">
        <v>0</v>
      </c>
      <c r="K925" s="365">
        <v>0</v>
      </c>
      <c r="L925" s="365">
        <v>0</v>
      </c>
      <c r="M925" s="365">
        <v>0</v>
      </c>
      <c r="N925" s="356">
        <v>0</v>
      </c>
      <c r="O925" s="356">
        <v>0</v>
      </c>
      <c r="P925" s="356">
        <v>0</v>
      </c>
      <c r="Q925" s="356">
        <v>0</v>
      </c>
      <c r="R925" s="356">
        <v>0</v>
      </c>
      <c r="S925" s="356">
        <v>0</v>
      </c>
      <c r="T925" s="366">
        <v>0</v>
      </c>
      <c r="U925" s="356">
        <v>0</v>
      </c>
      <c r="V925" s="371" t="s">
        <v>112</v>
      </c>
      <c r="W925" s="177">
        <v>784.1</v>
      </c>
      <c r="X925" s="356">
        <f t="shared" ref="X925" si="1982">ROUND(IF(V925="СК",3856.74,3886.86)*W925,2)</f>
        <v>3024069.83</v>
      </c>
      <c r="Y925" s="177">
        <v>0</v>
      </c>
      <c r="Z925" s="177">
        <v>0</v>
      </c>
      <c r="AA925" s="177">
        <v>0</v>
      </c>
      <c r="AB925" s="177">
        <v>0</v>
      </c>
      <c r="AC925" s="177">
        <v>0</v>
      </c>
      <c r="AD925" s="177">
        <v>0</v>
      </c>
      <c r="AE925" s="177">
        <v>0</v>
      </c>
      <c r="AF925" s="177">
        <v>0</v>
      </c>
      <c r="AG925" s="177">
        <v>0</v>
      </c>
      <c r="AH925" s="177">
        <v>0</v>
      </c>
      <c r="AI925" s="177">
        <v>0</v>
      </c>
      <c r="AJ925" s="177">
        <f t="shared" ref="AJ925" si="1983">ROUND(X925/95.5*3,2)</f>
        <v>94996.96</v>
      </c>
      <c r="AK925" s="177">
        <f t="shared" ref="AK925" si="1984">ROUND(X925/95.5*1.5,2)</f>
        <v>47498.48</v>
      </c>
      <c r="AL925" s="177">
        <v>0</v>
      </c>
      <c r="AN925" s="148" t="e">
        <f>I925/#REF!</f>
        <v>#REF!</v>
      </c>
      <c r="AO925" s="148" t="e">
        <f t="shared" si="1895"/>
        <v>#DIV/0!</v>
      </c>
      <c r="AP925" s="148" t="e">
        <f t="shared" si="1896"/>
        <v>#DIV/0!</v>
      </c>
      <c r="AQ925" s="148" t="e">
        <f t="shared" si="1897"/>
        <v>#DIV/0!</v>
      </c>
      <c r="AR925" s="148" t="e">
        <f t="shared" si="1898"/>
        <v>#DIV/0!</v>
      </c>
      <c r="AS925" s="148" t="e">
        <f t="shared" si="1899"/>
        <v>#DIV/0!</v>
      </c>
      <c r="AT925" s="148" t="e">
        <f t="shared" si="1900"/>
        <v>#DIV/0!</v>
      </c>
      <c r="AU925" s="148">
        <f t="shared" si="1901"/>
        <v>3856.7399948986099</v>
      </c>
      <c r="AV925" s="148" t="e">
        <f t="shared" si="1902"/>
        <v>#DIV/0!</v>
      </c>
      <c r="AW925" s="148" t="e">
        <f t="shared" si="1903"/>
        <v>#DIV/0!</v>
      </c>
      <c r="AX925" s="148" t="e">
        <f t="shared" si="1904"/>
        <v>#DIV/0!</v>
      </c>
      <c r="AY925" s="148" t="e">
        <f>AI925/#REF!</f>
        <v>#REF!</v>
      </c>
      <c r="AZ925" s="148">
        <v>766.59</v>
      </c>
      <c r="BA925" s="148">
        <v>2173.62</v>
      </c>
      <c r="BB925" s="148">
        <v>891.36</v>
      </c>
      <c r="BC925" s="148">
        <v>860.72</v>
      </c>
      <c r="BD925" s="148">
        <v>1699.83</v>
      </c>
      <c r="BE925" s="148">
        <v>1134.04</v>
      </c>
      <c r="BF925" s="148">
        <v>2338035</v>
      </c>
      <c r="BG925" s="148">
        <f t="shared" si="1956"/>
        <v>4644</v>
      </c>
      <c r="BH925" s="148">
        <v>9186</v>
      </c>
      <c r="BI925" s="148">
        <v>3559.09</v>
      </c>
      <c r="BJ925" s="148">
        <v>6295.55</v>
      </c>
      <c r="BK925" s="148">
        <f t="shared" si="1445"/>
        <v>934101.09</v>
      </c>
      <c r="BL925" s="149" t="e">
        <f t="shared" si="1905"/>
        <v>#REF!</v>
      </c>
      <c r="BM925" s="149" t="e">
        <f t="shared" si="1906"/>
        <v>#DIV/0!</v>
      </c>
      <c r="BN925" s="149" t="e">
        <f t="shared" si="1907"/>
        <v>#DIV/0!</v>
      </c>
      <c r="BO925" s="149" t="e">
        <f t="shared" si="1908"/>
        <v>#DIV/0!</v>
      </c>
      <c r="BP925" s="149" t="e">
        <f t="shared" si="1909"/>
        <v>#DIV/0!</v>
      </c>
      <c r="BQ925" s="149" t="e">
        <f t="shared" si="1910"/>
        <v>#DIV/0!</v>
      </c>
      <c r="BR925" s="149" t="e">
        <f t="shared" si="1911"/>
        <v>#DIV/0!</v>
      </c>
      <c r="BS925" s="149" t="str">
        <f t="shared" si="1912"/>
        <v xml:space="preserve"> </v>
      </c>
      <c r="BT925" s="149" t="e">
        <f t="shared" si="1913"/>
        <v>#DIV/0!</v>
      </c>
      <c r="BU925" s="149" t="e">
        <f t="shared" si="1914"/>
        <v>#DIV/0!</v>
      </c>
      <c r="BV925" s="149" t="e">
        <f t="shared" si="1915"/>
        <v>#DIV/0!</v>
      </c>
      <c r="BW925" s="149" t="e">
        <f t="shared" si="1916"/>
        <v>#REF!</v>
      </c>
      <c r="BY925" s="150">
        <f t="shared" si="1917"/>
        <v>3.0000000600019212</v>
      </c>
      <c r="BZ925" s="151">
        <f t="shared" si="1918"/>
        <v>1.5000000300009606</v>
      </c>
      <c r="CA925" s="152">
        <f t="shared" si="1919"/>
        <v>4038.4712026527227</v>
      </c>
      <c r="CB925" s="148">
        <f t="shared" si="1852"/>
        <v>4852.9799999999996</v>
      </c>
      <c r="CC925" s="153" t="str">
        <f t="shared" si="1920"/>
        <v xml:space="preserve"> </v>
      </c>
    </row>
    <row r="926" spans="1:82" s="147" customFormat="1" ht="43.5" customHeight="1">
      <c r="A926" s="374" t="s">
        <v>75</v>
      </c>
      <c r="B926" s="374"/>
      <c r="C926" s="356">
        <f>SUM(C925)</f>
        <v>567.1</v>
      </c>
      <c r="D926" s="413"/>
      <c r="E926" s="369"/>
      <c r="F926" s="369"/>
      <c r="G926" s="356">
        <f t="shared" ref="G926:U926" si="1985">SUM(G925:G925)</f>
        <v>3166565.27</v>
      </c>
      <c r="H926" s="356">
        <f t="shared" si="1985"/>
        <v>0</v>
      </c>
      <c r="I926" s="356">
        <f t="shared" si="1985"/>
        <v>0</v>
      </c>
      <c r="J926" s="356">
        <f t="shared" si="1985"/>
        <v>0</v>
      </c>
      <c r="K926" s="356">
        <f t="shared" si="1985"/>
        <v>0</v>
      </c>
      <c r="L926" s="356">
        <f t="shared" si="1985"/>
        <v>0</v>
      </c>
      <c r="M926" s="356">
        <f t="shared" si="1985"/>
        <v>0</v>
      </c>
      <c r="N926" s="356">
        <f t="shared" si="1985"/>
        <v>0</v>
      </c>
      <c r="O926" s="356">
        <f t="shared" si="1985"/>
        <v>0</v>
      </c>
      <c r="P926" s="356">
        <f t="shared" si="1985"/>
        <v>0</v>
      </c>
      <c r="Q926" s="356">
        <f t="shared" si="1985"/>
        <v>0</v>
      </c>
      <c r="R926" s="356">
        <f t="shared" si="1985"/>
        <v>0</v>
      </c>
      <c r="S926" s="356">
        <f t="shared" si="1985"/>
        <v>0</v>
      </c>
      <c r="T926" s="366">
        <f t="shared" si="1985"/>
        <v>0</v>
      </c>
      <c r="U926" s="356">
        <f t="shared" si="1985"/>
        <v>0</v>
      </c>
      <c r="V926" s="369" t="s">
        <v>68</v>
      </c>
      <c r="W926" s="356">
        <f t="shared" ref="W926:AL926" si="1986">SUM(W925:W925)</f>
        <v>784.1</v>
      </c>
      <c r="X926" s="356">
        <f t="shared" si="1986"/>
        <v>3024069.83</v>
      </c>
      <c r="Y926" s="356">
        <f t="shared" si="1986"/>
        <v>0</v>
      </c>
      <c r="Z926" s="356">
        <f t="shared" si="1986"/>
        <v>0</v>
      </c>
      <c r="AA926" s="356">
        <f t="shared" si="1986"/>
        <v>0</v>
      </c>
      <c r="AB926" s="356">
        <f t="shared" si="1986"/>
        <v>0</v>
      </c>
      <c r="AC926" s="356">
        <f t="shared" si="1986"/>
        <v>0</v>
      </c>
      <c r="AD926" s="356">
        <f t="shared" si="1986"/>
        <v>0</v>
      </c>
      <c r="AE926" s="356">
        <f t="shared" si="1986"/>
        <v>0</v>
      </c>
      <c r="AF926" s="356">
        <f t="shared" si="1986"/>
        <v>0</v>
      </c>
      <c r="AG926" s="356">
        <f t="shared" si="1986"/>
        <v>0</v>
      </c>
      <c r="AH926" s="356">
        <f t="shared" si="1986"/>
        <v>0</v>
      </c>
      <c r="AI926" s="356">
        <f t="shared" si="1986"/>
        <v>0</v>
      </c>
      <c r="AJ926" s="356">
        <f t="shared" si="1986"/>
        <v>94996.96</v>
      </c>
      <c r="AK926" s="356">
        <f t="shared" si="1986"/>
        <v>47498.48</v>
      </c>
      <c r="AL926" s="356">
        <f t="shared" si="1986"/>
        <v>0</v>
      </c>
      <c r="AN926" s="148" t="e">
        <f>I926/#REF!</f>
        <v>#REF!</v>
      </c>
      <c r="AO926" s="148" t="e">
        <f t="shared" si="1895"/>
        <v>#DIV/0!</v>
      </c>
      <c r="AP926" s="148" t="e">
        <f t="shared" si="1896"/>
        <v>#DIV/0!</v>
      </c>
      <c r="AQ926" s="148" t="e">
        <f t="shared" si="1897"/>
        <v>#DIV/0!</v>
      </c>
      <c r="AR926" s="148" t="e">
        <f t="shared" si="1898"/>
        <v>#DIV/0!</v>
      </c>
      <c r="AS926" s="148" t="e">
        <f t="shared" si="1899"/>
        <v>#DIV/0!</v>
      </c>
      <c r="AT926" s="148" t="e">
        <f t="shared" si="1900"/>
        <v>#DIV/0!</v>
      </c>
      <c r="AU926" s="148">
        <f t="shared" si="1901"/>
        <v>3856.7399948986099</v>
      </c>
      <c r="AV926" s="148" t="e">
        <f t="shared" si="1902"/>
        <v>#DIV/0!</v>
      </c>
      <c r="AW926" s="148" t="e">
        <f t="shared" si="1903"/>
        <v>#DIV/0!</v>
      </c>
      <c r="AX926" s="148" t="e">
        <f t="shared" si="1904"/>
        <v>#DIV/0!</v>
      </c>
      <c r="AY926" s="148" t="e">
        <f>AI926/#REF!</f>
        <v>#REF!</v>
      </c>
      <c r="AZ926" s="148">
        <v>766.59</v>
      </c>
      <c r="BA926" s="148">
        <v>2173.62</v>
      </c>
      <c r="BB926" s="148">
        <v>891.36</v>
      </c>
      <c r="BC926" s="148">
        <v>860.72</v>
      </c>
      <c r="BD926" s="148">
        <v>1699.83</v>
      </c>
      <c r="BE926" s="148">
        <v>1134.04</v>
      </c>
      <c r="BF926" s="148">
        <v>2338035</v>
      </c>
      <c r="BG926" s="148">
        <f t="shared" si="1956"/>
        <v>4644</v>
      </c>
      <c r="BH926" s="148">
        <v>9186</v>
      </c>
      <c r="BI926" s="148">
        <v>3559.09</v>
      </c>
      <c r="BJ926" s="148">
        <v>6295.55</v>
      </c>
      <c r="BK926" s="148">
        <f t="shared" si="1445"/>
        <v>934101.09</v>
      </c>
      <c r="BL926" s="149" t="e">
        <f t="shared" si="1905"/>
        <v>#REF!</v>
      </c>
      <c r="BM926" s="149" t="e">
        <f t="shared" si="1906"/>
        <v>#DIV/0!</v>
      </c>
      <c r="BN926" s="149" t="e">
        <f t="shared" si="1907"/>
        <v>#DIV/0!</v>
      </c>
      <c r="BO926" s="149" t="e">
        <f t="shared" si="1908"/>
        <v>#DIV/0!</v>
      </c>
      <c r="BP926" s="149" t="e">
        <f t="shared" si="1909"/>
        <v>#DIV/0!</v>
      </c>
      <c r="BQ926" s="149" t="e">
        <f t="shared" si="1910"/>
        <v>#DIV/0!</v>
      </c>
      <c r="BR926" s="149" t="e">
        <f t="shared" si="1911"/>
        <v>#DIV/0!</v>
      </c>
      <c r="BS926" s="149" t="str">
        <f t="shared" si="1912"/>
        <v xml:space="preserve"> </v>
      </c>
      <c r="BT926" s="149" t="e">
        <f t="shared" si="1913"/>
        <v>#DIV/0!</v>
      </c>
      <c r="BU926" s="149" t="e">
        <f t="shared" si="1914"/>
        <v>#DIV/0!</v>
      </c>
      <c r="BV926" s="149" t="e">
        <f t="shared" si="1915"/>
        <v>#DIV/0!</v>
      </c>
      <c r="BW926" s="149" t="e">
        <f t="shared" si="1916"/>
        <v>#REF!</v>
      </c>
      <c r="BY926" s="150">
        <f t="shared" si="1917"/>
        <v>3.0000000600019212</v>
      </c>
      <c r="BZ926" s="151">
        <f t="shared" si="1918"/>
        <v>1.5000000300009606</v>
      </c>
      <c r="CA926" s="152">
        <f t="shared" si="1919"/>
        <v>4038.4712026527227</v>
      </c>
      <c r="CB926" s="148">
        <f t="shared" si="1852"/>
        <v>4852.9799999999996</v>
      </c>
      <c r="CC926" s="153" t="str">
        <f t="shared" si="1920"/>
        <v xml:space="preserve"> </v>
      </c>
    </row>
    <row r="927" spans="1:82" s="147" customFormat="1" ht="12" customHeight="1">
      <c r="A927" s="358" t="s">
        <v>61</v>
      </c>
      <c r="B927" s="359"/>
      <c r="C927" s="359"/>
      <c r="D927" s="359"/>
      <c r="E927" s="359"/>
      <c r="F927" s="359"/>
      <c r="G927" s="359"/>
      <c r="H927" s="359"/>
      <c r="I927" s="359"/>
      <c r="J927" s="359"/>
      <c r="K927" s="359"/>
      <c r="L927" s="359"/>
      <c r="M927" s="359"/>
      <c r="N927" s="359"/>
      <c r="O927" s="359"/>
      <c r="P927" s="359"/>
      <c r="Q927" s="359"/>
      <c r="R927" s="359"/>
      <c r="S927" s="359"/>
      <c r="T927" s="359"/>
      <c r="U927" s="359"/>
      <c r="V927" s="359"/>
      <c r="W927" s="359"/>
      <c r="X927" s="359"/>
      <c r="Y927" s="359"/>
      <c r="Z927" s="359"/>
      <c r="AA927" s="359"/>
      <c r="AB927" s="359"/>
      <c r="AC927" s="359"/>
      <c r="AD927" s="359"/>
      <c r="AE927" s="359"/>
      <c r="AF927" s="359"/>
      <c r="AG927" s="359"/>
      <c r="AH927" s="359"/>
      <c r="AI927" s="359"/>
      <c r="AJ927" s="359"/>
      <c r="AK927" s="359"/>
      <c r="AL927" s="434"/>
      <c r="AN927" s="148" t="e">
        <f>I927/#REF!</f>
        <v>#REF!</v>
      </c>
      <c r="AO927" s="148" t="e">
        <f t="shared" si="1895"/>
        <v>#DIV/0!</v>
      </c>
      <c r="AP927" s="148" t="e">
        <f t="shared" si="1896"/>
        <v>#DIV/0!</v>
      </c>
      <c r="AQ927" s="148" t="e">
        <f t="shared" si="1897"/>
        <v>#DIV/0!</v>
      </c>
      <c r="AR927" s="148" t="e">
        <f t="shared" si="1898"/>
        <v>#DIV/0!</v>
      </c>
      <c r="AS927" s="148" t="e">
        <f t="shared" si="1899"/>
        <v>#DIV/0!</v>
      </c>
      <c r="AT927" s="148" t="e">
        <f t="shared" si="1900"/>
        <v>#DIV/0!</v>
      </c>
      <c r="AU927" s="148" t="e">
        <f t="shared" si="1901"/>
        <v>#DIV/0!</v>
      </c>
      <c r="AV927" s="148" t="e">
        <f t="shared" si="1902"/>
        <v>#DIV/0!</v>
      </c>
      <c r="AW927" s="148" t="e">
        <f t="shared" si="1903"/>
        <v>#DIV/0!</v>
      </c>
      <c r="AX927" s="148" t="e">
        <f t="shared" si="1904"/>
        <v>#DIV/0!</v>
      </c>
      <c r="AY927" s="148" t="e">
        <f>AI927/#REF!</f>
        <v>#REF!</v>
      </c>
      <c r="AZ927" s="148">
        <v>766.59</v>
      </c>
      <c r="BA927" s="148">
        <v>2173.62</v>
      </c>
      <c r="BB927" s="148">
        <v>891.36</v>
      </c>
      <c r="BC927" s="148">
        <v>860.72</v>
      </c>
      <c r="BD927" s="148">
        <v>1699.83</v>
      </c>
      <c r="BE927" s="148">
        <v>1134.04</v>
      </c>
      <c r="BF927" s="148">
        <v>2338035</v>
      </c>
      <c r="BG927" s="148">
        <f t="shared" si="1956"/>
        <v>4644</v>
      </c>
      <c r="BH927" s="148">
        <v>9186</v>
      </c>
      <c r="BI927" s="148">
        <v>3559.09</v>
      </c>
      <c r="BJ927" s="148">
        <v>6295.55</v>
      </c>
      <c r="BK927" s="148">
        <f t="shared" si="1445"/>
        <v>934101.09</v>
      </c>
      <c r="BL927" s="149" t="e">
        <f t="shared" si="1905"/>
        <v>#REF!</v>
      </c>
      <c r="BM927" s="149" t="e">
        <f t="shared" si="1906"/>
        <v>#DIV/0!</v>
      </c>
      <c r="BN927" s="149" t="e">
        <f t="shared" si="1907"/>
        <v>#DIV/0!</v>
      </c>
      <c r="BO927" s="149" t="e">
        <f t="shared" si="1908"/>
        <v>#DIV/0!</v>
      </c>
      <c r="BP927" s="149" t="e">
        <f t="shared" si="1909"/>
        <v>#DIV/0!</v>
      </c>
      <c r="BQ927" s="149" t="e">
        <f t="shared" si="1910"/>
        <v>#DIV/0!</v>
      </c>
      <c r="BR927" s="149" t="e">
        <f t="shared" si="1911"/>
        <v>#DIV/0!</v>
      </c>
      <c r="BS927" s="149" t="e">
        <f t="shared" si="1912"/>
        <v>#DIV/0!</v>
      </c>
      <c r="BT927" s="149" t="e">
        <f t="shared" si="1913"/>
        <v>#DIV/0!</v>
      </c>
      <c r="BU927" s="149" t="e">
        <f t="shared" si="1914"/>
        <v>#DIV/0!</v>
      </c>
      <c r="BV927" s="149" t="e">
        <f t="shared" si="1915"/>
        <v>#DIV/0!</v>
      </c>
      <c r="BW927" s="149" t="e">
        <f t="shared" si="1916"/>
        <v>#REF!</v>
      </c>
      <c r="BY927" s="150" t="e">
        <f t="shared" si="1917"/>
        <v>#DIV/0!</v>
      </c>
      <c r="BZ927" s="151" t="e">
        <f t="shared" si="1918"/>
        <v>#DIV/0!</v>
      </c>
      <c r="CA927" s="152" t="e">
        <f t="shared" si="1919"/>
        <v>#DIV/0!</v>
      </c>
      <c r="CB927" s="148">
        <f t="shared" si="1852"/>
        <v>4852.9799999999996</v>
      </c>
      <c r="CC927" s="153" t="e">
        <f t="shared" si="1920"/>
        <v>#DIV/0!</v>
      </c>
    </row>
    <row r="928" spans="1:82" s="147" customFormat="1" ht="12" customHeight="1">
      <c r="A928" s="360">
        <v>252</v>
      </c>
      <c r="B928" s="178" t="s">
        <v>832</v>
      </c>
      <c r="C928" s="356">
        <v>265.62</v>
      </c>
      <c r="D928" s="370"/>
      <c r="E928" s="356"/>
      <c r="F928" s="356"/>
      <c r="G928" s="362">
        <f t="shared" ref="G928" si="1987">ROUND(H928+U928+X928+Z928+AB928+AD928+AF928+AH928+AI928+AJ928+AK928+AL928,2)</f>
        <v>4191933.11</v>
      </c>
      <c r="H928" s="356">
        <f t="shared" ref="H928" si="1988">I928+K928+M928+O928+Q928+S928</f>
        <v>0</v>
      </c>
      <c r="I928" s="365">
        <v>0</v>
      </c>
      <c r="J928" s="365">
        <v>0</v>
      </c>
      <c r="K928" s="365">
        <v>0</v>
      </c>
      <c r="L928" s="365">
        <v>0</v>
      </c>
      <c r="M928" s="365">
        <v>0</v>
      </c>
      <c r="N928" s="356">
        <v>0</v>
      </c>
      <c r="O928" s="356">
        <v>0</v>
      </c>
      <c r="P928" s="356">
        <v>0</v>
      </c>
      <c r="Q928" s="356">
        <v>0</v>
      </c>
      <c r="R928" s="356">
        <v>0</v>
      </c>
      <c r="S928" s="356">
        <v>0</v>
      </c>
      <c r="T928" s="366">
        <v>0</v>
      </c>
      <c r="U928" s="356">
        <v>0</v>
      </c>
      <c r="V928" s="371" t="s">
        <v>112</v>
      </c>
      <c r="W928" s="177">
        <v>1038</v>
      </c>
      <c r="X928" s="356">
        <f t="shared" ref="X928" si="1989">ROUND(IF(V928="СК",3856.74,3886.86)*W928,2)</f>
        <v>4003296.12</v>
      </c>
      <c r="Y928" s="177">
        <v>0</v>
      </c>
      <c r="Z928" s="177">
        <v>0</v>
      </c>
      <c r="AA928" s="177">
        <v>0</v>
      </c>
      <c r="AB928" s="177">
        <v>0</v>
      </c>
      <c r="AC928" s="177">
        <v>0</v>
      </c>
      <c r="AD928" s="177">
        <v>0</v>
      </c>
      <c r="AE928" s="177">
        <v>0</v>
      </c>
      <c r="AF928" s="177">
        <v>0</v>
      </c>
      <c r="AG928" s="177">
        <v>0</v>
      </c>
      <c r="AH928" s="177">
        <v>0</v>
      </c>
      <c r="AI928" s="177">
        <v>0</v>
      </c>
      <c r="AJ928" s="177">
        <f t="shared" ref="AJ928" si="1990">ROUND(X928/95.5*3,2)</f>
        <v>125757.99</v>
      </c>
      <c r="AK928" s="177">
        <f t="shared" ref="AK928" si="1991">ROUND(X928/95.5*1.5,2)</f>
        <v>62879</v>
      </c>
      <c r="AL928" s="177">
        <v>0</v>
      </c>
      <c r="AN928" s="148" t="e">
        <f>I928/#REF!</f>
        <v>#REF!</v>
      </c>
      <c r="AO928" s="148" t="e">
        <f t="shared" si="1895"/>
        <v>#DIV/0!</v>
      </c>
      <c r="AP928" s="148" t="e">
        <f t="shared" si="1896"/>
        <v>#DIV/0!</v>
      </c>
      <c r="AQ928" s="148" t="e">
        <f t="shared" si="1897"/>
        <v>#DIV/0!</v>
      </c>
      <c r="AR928" s="148" t="e">
        <f t="shared" si="1898"/>
        <v>#DIV/0!</v>
      </c>
      <c r="AS928" s="148" t="e">
        <f t="shared" si="1899"/>
        <v>#DIV/0!</v>
      </c>
      <c r="AT928" s="148" t="e">
        <f t="shared" si="1900"/>
        <v>#DIV/0!</v>
      </c>
      <c r="AU928" s="148">
        <f t="shared" si="1901"/>
        <v>3856.7400000000002</v>
      </c>
      <c r="AV928" s="148" t="e">
        <f t="shared" si="1902"/>
        <v>#DIV/0!</v>
      </c>
      <c r="AW928" s="148" t="e">
        <f t="shared" si="1903"/>
        <v>#DIV/0!</v>
      </c>
      <c r="AX928" s="148" t="e">
        <f t="shared" si="1904"/>
        <v>#DIV/0!</v>
      </c>
      <c r="AY928" s="148" t="e">
        <f>AI928/#REF!</f>
        <v>#REF!</v>
      </c>
      <c r="AZ928" s="148">
        <v>766.59</v>
      </c>
      <c r="BA928" s="148">
        <v>2173.62</v>
      </c>
      <c r="BB928" s="148">
        <v>891.36</v>
      </c>
      <c r="BC928" s="148">
        <v>860.72</v>
      </c>
      <c r="BD928" s="148">
        <v>1699.83</v>
      </c>
      <c r="BE928" s="148">
        <v>1134.04</v>
      </c>
      <c r="BF928" s="148">
        <v>2338035</v>
      </c>
      <c r="BG928" s="148">
        <f t="shared" si="1956"/>
        <v>4644</v>
      </c>
      <c r="BH928" s="148">
        <v>9186</v>
      </c>
      <c r="BI928" s="148">
        <v>3559.09</v>
      </c>
      <c r="BJ928" s="148">
        <v>6295.55</v>
      </c>
      <c r="BK928" s="148">
        <f t="shared" si="1445"/>
        <v>934101.09</v>
      </c>
      <c r="BL928" s="149" t="e">
        <f t="shared" si="1905"/>
        <v>#REF!</v>
      </c>
      <c r="BM928" s="149" t="e">
        <f t="shared" si="1906"/>
        <v>#DIV/0!</v>
      </c>
      <c r="BN928" s="149" t="e">
        <f t="shared" si="1907"/>
        <v>#DIV/0!</v>
      </c>
      <c r="BO928" s="149" t="e">
        <f t="shared" si="1908"/>
        <v>#DIV/0!</v>
      </c>
      <c r="BP928" s="149" t="e">
        <f t="shared" si="1909"/>
        <v>#DIV/0!</v>
      </c>
      <c r="BQ928" s="149" t="e">
        <f t="shared" si="1910"/>
        <v>#DIV/0!</v>
      </c>
      <c r="BR928" s="149" t="e">
        <f t="shared" si="1911"/>
        <v>#DIV/0!</v>
      </c>
      <c r="BS928" s="149" t="str">
        <f t="shared" si="1912"/>
        <v xml:space="preserve"> </v>
      </c>
      <c r="BT928" s="149" t="e">
        <f t="shared" si="1913"/>
        <v>#DIV/0!</v>
      </c>
      <c r="BU928" s="149" t="e">
        <f t="shared" si="1914"/>
        <v>#DIV/0!</v>
      </c>
      <c r="BV928" s="149" t="e">
        <f t="shared" si="1915"/>
        <v>#DIV/0!</v>
      </c>
      <c r="BW928" s="149" t="e">
        <f t="shared" si="1916"/>
        <v>#REF!</v>
      </c>
      <c r="BY928" s="150">
        <f t="shared" si="1917"/>
        <v>2.9999999212773703</v>
      </c>
      <c r="BZ928" s="151">
        <f t="shared" si="1918"/>
        <v>1.5000000799153974</v>
      </c>
      <c r="CA928" s="152">
        <f t="shared" si="1919"/>
        <v>4038.471204238921</v>
      </c>
      <c r="CB928" s="148">
        <f t="shared" si="1852"/>
        <v>4852.9799999999996</v>
      </c>
      <c r="CC928" s="153" t="str">
        <f t="shared" si="1920"/>
        <v xml:space="preserve"> </v>
      </c>
    </row>
    <row r="929" spans="1:81" s="147" customFormat="1" ht="32.25" customHeight="1">
      <c r="A929" s="374" t="s">
        <v>60</v>
      </c>
      <c r="B929" s="374"/>
      <c r="C929" s="356">
        <f>SUM(C928:C928)</f>
        <v>265.62</v>
      </c>
      <c r="D929" s="413"/>
      <c r="E929" s="369"/>
      <c r="F929" s="369"/>
      <c r="G929" s="356">
        <f t="shared" ref="G929:U929" si="1992">SUM(G928:G928)</f>
        <v>4191933.11</v>
      </c>
      <c r="H929" s="356">
        <f t="shared" si="1992"/>
        <v>0</v>
      </c>
      <c r="I929" s="356">
        <f t="shared" si="1992"/>
        <v>0</v>
      </c>
      <c r="J929" s="356">
        <f t="shared" si="1992"/>
        <v>0</v>
      </c>
      <c r="K929" s="356">
        <f t="shared" si="1992"/>
        <v>0</v>
      </c>
      <c r="L929" s="356">
        <f t="shared" si="1992"/>
        <v>0</v>
      </c>
      <c r="M929" s="356">
        <f t="shared" si="1992"/>
        <v>0</v>
      </c>
      <c r="N929" s="356">
        <f t="shared" si="1992"/>
        <v>0</v>
      </c>
      <c r="O929" s="356">
        <f t="shared" si="1992"/>
        <v>0</v>
      </c>
      <c r="P929" s="356">
        <f t="shared" si="1992"/>
        <v>0</v>
      </c>
      <c r="Q929" s="356">
        <f t="shared" si="1992"/>
        <v>0</v>
      </c>
      <c r="R929" s="356">
        <f t="shared" si="1992"/>
        <v>0</v>
      </c>
      <c r="S929" s="356">
        <f t="shared" si="1992"/>
        <v>0</v>
      </c>
      <c r="T929" s="366">
        <f t="shared" si="1992"/>
        <v>0</v>
      </c>
      <c r="U929" s="356">
        <f t="shared" si="1992"/>
        <v>0</v>
      </c>
      <c r="V929" s="369" t="s">
        <v>68</v>
      </c>
      <c r="W929" s="356">
        <f t="shared" ref="W929:AL929" si="1993">SUM(W928:W928)</f>
        <v>1038</v>
      </c>
      <c r="X929" s="356">
        <f t="shared" si="1993"/>
        <v>4003296.12</v>
      </c>
      <c r="Y929" s="356">
        <f t="shared" si="1993"/>
        <v>0</v>
      </c>
      <c r="Z929" s="356">
        <f t="shared" si="1993"/>
        <v>0</v>
      </c>
      <c r="AA929" s="356">
        <f t="shared" si="1993"/>
        <v>0</v>
      </c>
      <c r="AB929" s="356">
        <f t="shared" si="1993"/>
        <v>0</v>
      </c>
      <c r="AC929" s="356">
        <f t="shared" si="1993"/>
        <v>0</v>
      </c>
      <c r="AD929" s="356">
        <f t="shared" si="1993"/>
        <v>0</v>
      </c>
      <c r="AE929" s="356">
        <f t="shared" si="1993"/>
        <v>0</v>
      </c>
      <c r="AF929" s="356">
        <f t="shared" si="1993"/>
        <v>0</v>
      </c>
      <c r="AG929" s="356">
        <f t="shared" si="1993"/>
        <v>0</v>
      </c>
      <c r="AH929" s="356">
        <f t="shared" si="1993"/>
        <v>0</v>
      </c>
      <c r="AI929" s="356">
        <f t="shared" si="1993"/>
        <v>0</v>
      </c>
      <c r="AJ929" s="356">
        <f t="shared" si="1993"/>
        <v>125757.99</v>
      </c>
      <c r="AK929" s="356">
        <f t="shared" si="1993"/>
        <v>62879</v>
      </c>
      <c r="AL929" s="356">
        <f t="shared" si="1993"/>
        <v>0</v>
      </c>
      <c r="AN929" s="148" t="e">
        <f>I929/#REF!</f>
        <v>#REF!</v>
      </c>
      <c r="AO929" s="148" t="e">
        <f t="shared" si="1895"/>
        <v>#DIV/0!</v>
      </c>
      <c r="AP929" s="148" t="e">
        <f t="shared" si="1896"/>
        <v>#DIV/0!</v>
      </c>
      <c r="AQ929" s="148" t="e">
        <f t="shared" si="1897"/>
        <v>#DIV/0!</v>
      </c>
      <c r="AR929" s="148" t="e">
        <f t="shared" si="1898"/>
        <v>#DIV/0!</v>
      </c>
      <c r="AS929" s="148" t="e">
        <f t="shared" si="1899"/>
        <v>#DIV/0!</v>
      </c>
      <c r="AT929" s="148" t="e">
        <f t="shared" si="1900"/>
        <v>#DIV/0!</v>
      </c>
      <c r="AU929" s="148">
        <f t="shared" si="1901"/>
        <v>3856.7400000000002</v>
      </c>
      <c r="AV929" s="148" t="e">
        <f t="shared" si="1902"/>
        <v>#DIV/0!</v>
      </c>
      <c r="AW929" s="148" t="e">
        <f t="shared" si="1903"/>
        <v>#DIV/0!</v>
      </c>
      <c r="AX929" s="148" t="e">
        <f t="shared" si="1904"/>
        <v>#DIV/0!</v>
      </c>
      <c r="AY929" s="148" t="e">
        <f>AI929/#REF!</f>
        <v>#REF!</v>
      </c>
      <c r="AZ929" s="148">
        <v>766.59</v>
      </c>
      <c r="BA929" s="148">
        <v>2173.62</v>
      </c>
      <c r="BB929" s="148">
        <v>891.36</v>
      </c>
      <c r="BC929" s="148">
        <v>860.72</v>
      </c>
      <c r="BD929" s="148">
        <v>1699.83</v>
      </c>
      <c r="BE929" s="148">
        <v>1134.04</v>
      </c>
      <c r="BF929" s="148">
        <v>2338035</v>
      </c>
      <c r="BG929" s="148">
        <f t="shared" si="1956"/>
        <v>4644</v>
      </c>
      <c r="BH929" s="148">
        <v>9186</v>
      </c>
      <c r="BI929" s="148">
        <v>3559.09</v>
      </c>
      <c r="BJ929" s="148">
        <v>6295.55</v>
      </c>
      <c r="BK929" s="148">
        <f t="shared" si="1445"/>
        <v>934101.09</v>
      </c>
      <c r="BL929" s="149" t="e">
        <f t="shared" si="1905"/>
        <v>#REF!</v>
      </c>
      <c r="BM929" s="149" t="e">
        <f t="shared" si="1906"/>
        <v>#DIV/0!</v>
      </c>
      <c r="BN929" s="149" t="e">
        <f t="shared" si="1907"/>
        <v>#DIV/0!</v>
      </c>
      <c r="BO929" s="149" t="e">
        <f t="shared" si="1908"/>
        <v>#DIV/0!</v>
      </c>
      <c r="BP929" s="149" t="e">
        <f t="shared" si="1909"/>
        <v>#DIV/0!</v>
      </c>
      <c r="BQ929" s="149" t="e">
        <f t="shared" si="1910"/>
        <v>#DIV/0!</v>
      </c>
      <c r="BR929" s="149" t="e">
        <f t="shared" si="1911"/>
        <v>#DIV/0!</v>
      </c>
      <c r="BS929" s="149" t="str">
        <f t="shared" si="1912"/>
        <v xml:space="preserve"> </v>
      </c>
      <c r="BT929" s="149" t="e">
        <f t="shared" si="1913"/>
        <v>#DIV/0!</v>
      </c>
      <c r="BU929" s="149" t="e">
        <f t="shared" si="1914"/>
        <v>#DIV/0!</v>
      </c>
      <c r="BV929" s="149" t="e">
        <f t="shared" si="1915"/>
        <v>#DIV/0!</v>
      </c>
      <c r="BW929" s="149" t="e">
        <f t="shared" si="1916"/>
        <v>#REF!</v>
      </c>
      <c r="BY929" s="150">
        <f t="shared" si="1917"/>
        <v>2.9999999212773703</v>
      </c>
      <c r="BZ929" s="151">
        <f t="shared" si="1918"/>
        <v>1.5000000799153974</v>
      </c>
      <c r="CA929" s="152">
        <f t="shared" si="1919"/>
        <v>4038.471204238921</v>
      </c>
      <c r="CB929" s="148">
        <f t="shared" si="1852"/>
        <v>4852.9799999999996</v>
      </c>
      <c r="CC929" s="153" t="str">
        <f t="shared" si="1920"/>
        <v xml:space="preserve"> </v>
      </c>
    </row>
    <row r="930" spans="1:81" s="147" customFormat="1" ht="12" customHeight="1">
      <c r="A930" s="358" t="s">
        <v>84</v>
      </c>
      <c r="B930" s="359"/>
      <c r="C930" s="359"/>
      <c r="D930" s="359"/>
      <c r="E930" s="359"/>
      <c r="F930" s="359"/>
      <c r="G930" s="359"/>
      <c r="H930" s="359"/>
      <c r="I930" s="359"/>
      <c r="J930" s="359"/>
      <c r="K930" s="359"/>
      <c r="L930" s="359"/>
      <c r="M930" s="359"/>
      <c r="N930" s="359"/>
      <c r="O930" s="359"/>
      <c r="P930" s="359"/>
      <c r="Q930" s="359"/>
      <c r="R930" s="359"/>
      <c r="S930" s="359"/>
      <c r="T930" s="359"/>
      <c r="U930" s="359"/>
      <c r="V930" s="359"/>
      <c r="W930" s="359"/>
      <c r="X930" s="359"/>
      <c r="Y930" s="359"/>
      <c r="Z930" s="359"/>
      <c r="AA930" s="359"/>
      <c r="AB930" s="359"/>
      <c r="AC930" s="359"/>
      <c r="AD930" s="359"/>
      <c r="AE930" s="359"/>
      <c r="AF930" s="359"/>
      <c r="AG930" s="359"/>
      <c r="AH930" s="359"/>
      <c r="AI930" s="359"/>
      <c r="AJ930" s="359"/>
      <c r="AK930" s="359"/>
      <c r="AL930" s="434"/>
      <c r="AN930" s="148" t="e">
        <f>I930/#REF!</f>
        <v>#REF!</v>
      </c>
      <c r="AO930" s="148" t="e">
        <f t="shared" si="1895"/>
        <v>#DIV/0!</v>
      </c>
      <c r="AP930" s="148" t="e">
        <f t="shared" si="1896"/>
        <v>#DIV/0!</v>
      </c>
      <c r="AQ930" s="148" t="e">
        <f t="shared" si="1897"/>
        <v>#DIV/0!</v>
      </c>
      <c r="AR930" s="148" t="e">
        <f t="shared" si="1898"/>
        <v>#DIV/0!</v>
      </c>
      <c r="AS930" s="148" t="e">
        <f t="shared" si="1899"/>
        <v>#DIV/0!</v>
      </c>
      <c r="AT930" s="148" t="e">
        <f t="shared" si="1900"/>
        <v>#DIV/0!</v>
      </c>
      <c r="AU930" s="148" t="e">
        <f t="shared" si="1901"/>
        <v>#DIV/0!</v>
      </c>
      <c r="AV930" s="148" t="e">
        <f t="shared" si="1902"/>
        <v>#DIV/0!</v>
      </c>
      <c r="AW930" s="148" t="e">
        <f t="shared" si="1903"/>
        <v>#DIV/0!</v>
      </c>
      <c r="AX930" s="148" t="e">
        <f t="shared" si="1904"/>
        <v>#DIV/0!</v>
      </c>
      <c r="AY930" s="148" t="e">
        <f>AI930/#REF!</f>
        <v>#REF!</v>
      </c>
      <c r="AZ930" s="148">
        <v>766.59</v>
      </c>
      <c r="BA930" s="148">
        <v>2173.62</v>
      </c>
      <c r="BB930" s="148">
        <v>891.36</v>
      </c>
      <c r="BC930" s="148">
        <v>860.72</v>
      </c>
      <c r="BD930" s="148">
        <v>1699.83</v>
      </c>
      <c r="BE930" s="148">
        <v>1134.04</v>
      </c>
      <c r="BF930" s="148">
        <v>2338035</v>
      </c>
      <c r="BG930" s="148">
        <f t="shared" si="1956"/>
        <v>4644</v>
      </c>
      <c r="BH930" s="148">
        <v>9186</v>
      </c>
      <c r="BI930" s="148">
        <v>3559.09</v>
      </c>
      <c r="BJ930" s="148">
        <v>6295.55</v>
      </c>
      <c r="BK930" s="148">
        <f t="shared" si="1445"/>
        <v>934101.09</v>
      </c>
      <c r="BL930" s="149" t="e">
        <f t="shared" si="1905"/>
        <v>#REF!</v>
      </c>
      <c r="BM930" s="149" t="e">
        <f t="shared" si="1906"/>
        <v>#DIV/0!</v>
      </c>
      <c r="BN930" s="149" t="e">
        <f t="shared" si="1907"/>
        <v>#DIV/0!</v>
      </c>
      <c r="BO930" s="149" t="e">
        <f t="shared" si="1908"/>
        <v>#DIV/0!</v>
      </c>
      <c r="BP930" s="149" t="e">
        <f t="shared" si="1909"/>
        <v>#DIV/0!</v>
      </c>
      <c r="BQ930" s="149" t="e">
        <f t="shared" si="1910"/>
        <v>#DIV/0!</v>
      </c>
      <c r="BR930" s="149" t="e">
        <f t="shared" si="1911"/>
        <v>#DIV/0!</v>
      </c>
      <c r="BS930" s="149" t="e">
        <f t="shared" si="1912"/>
        <v>#DIV/0!</v>
      </c>
      <c r="BT930" s="149" t="e">
        <f t="shared" si="1913"/>
        <v>#DIV/0!</v>
      </c>
      <c r="BU930" s="149" t="e">
        <f t="shared" si="1914"/>
        <v>#DIV/0!</v>
      </c>
      <c r="BV930" s="149" t="e">
        <f t="shared" si="1915"/>
        <v>#DIV/0!</v>
      </c>
      <c r="BW930" s="149" t="e">
        <f t="shared" si="1916"/>
        <v>#REF!</v>
      </c>
      <c r="BY930" s="150" t="e">
        <f t="shared" si="1917"/>
        <v>#DIV/0!</v>
      </c>
      <c r="BZ930" s="151" t="e">
        <f t="shared" si="1918"/>
        <v>#DIV/0!</v>
      </c>
      <c r="CA930" s="152" t="e">
        <f t="shared" si="1919"/>
        <v>#DIV/0!</v>
      </c>
      <c r="CB930" s="148">
        <f t="shared" si="1852"/>
        <v>4852.9799999999996</v>
      </c>
      <c r="CC930" s="153" t="e">
        <f t="shared" si="1920"/>
        <v>#DIV/0!</v>
      </c>
    </row>
    <row r="931" spans="1:81" s="147" customFormat="1" ht="12" customHeight="1">
      <c r="A931" s="435">
        <v>253</v>
      </c>
      <c r="B931" s="436" t="s">
        <v>837</v>
      </c>
      <c r="C931" s="437">
        <v>851.45</v>
      </c>
      <c r="D931" s="370"/>
      <c r="E931" s="437"/>
      <c r="F931" s="437"/>
      <c r="G931" s="362">
        <f t="shared" ref="G931:G933" si="1994">ROUND(H931+U931+X931+Z931+AB931+AD931+AF931+AH931+AI931+AJ931+AK931+AL931,2)</f>
        <v>110748.91</v>
      </c>
      <c r="H931" s="356">
        <f t="shared" ref="H931:H934" si="1995">I931+K931+M931+O931+Q931+S931</f>
        <v>105765.21</v>
      </c>
      <c r="I931" s="365">
        <v>0</v>
      </c>
      <c r="J931" s="365">
        <v>0</v>
      </c>
      <c r="K931" s="365">
        <v>0</v>
      </c>
      <c r="L931" s="365">
        <v>123.6</v>
      </c>
      <c r="M931" s="362">
        <f t="shared" ref="M931" si="1996">ROUND(L931*891.36*0.96,2)</f>
        <v>105765.21</v>
      </c>
      <c r="N931" s="356">
        <v>0</v>
      </c>
      <c r="O931" s="356">
        <v>0</v>
      </c>
      <c r="P931" s="356">
        <v>0</v>
      </c>
      <c r="Q931" s="356">
        <v>0</v>
      </c>
      <c r="R931" s="356">
        <v>0</v>
      </c>
      <c r="S931" s="356">
        <v>0</v>
      </c>
      <c r="T931" s="366">
        <v>0</v>
      </c>
      <c r="U931" s="356">
        <v>0</v>
      </c>
      <c r="V931" s="371"/>
      <c r="W931" s="177">
        <v>0</v>
      </c>
      <c r="X931" s="356">
        <f t="shared" ref="X931:X934" si="1997">ROUND(IF(V931="СК",3856.74,3886.86)*W931,2)</f>
        <v>0</v>
      </c>
      <c r="Y931" s="177">
        <v>0</v>
      </c>
      <c r="Z931" s="177">
        <v>0</v>
      </c>
      <c r="AA931" s="177">
        <v>0</v>
      </c>
      <c r="AB931" s="177">
        <v>0</v>
      </c>
      <c r="AC931" s="177">
        <v>0</v>
      </c>
      <c r="AD931" s="177">
        <v>0</v>
      </c>
      <c r="AE931" s="177">
        <v>0</v>
      </c>
      <c r="AF931" s="177">
        <v>0</v>
      </c>
      <c r="AG931" s="177">
        <v>0</v>
      </c>
      <c r="AH931" s="177">
        <v>0</v>
      </c>
      <c r="AI931" s="177">
        <v>0</v>
      </c>
      <c r="AJ931" s="177">
        <f>ROUND((X931+H931+AI931)/95.5*3,2)</f>
        <v>3322.47</v>
      </c>
      <c r="AK931" s="177">
        <f>ROUND((X931+H931+AI931)/95.5*1.5,2)</f>
        <v>1661.23</v>
      </c>
      <c r="AL931" s="177">
        <v>0</v>
      </c>
      <c r="AN931" s="148" t="e">
        <f>I931/#REF!</f>
        <v>#REF!</v>
      </c>
      <c r="AO931" s="148" t="e">
        <f t="shared" si="1895"/>
        <v>#DIV/0!</v>
      </c>
      <c r="AP931" s="148">
        <f t="shared" si="1896"/>
        <v>855.7055825242719</v>
      </c>
      <c r="AQ931" s="148" t="e">
        <f t="shared" si="1897"/>
        <v>#DIV/0!</v>
      </c>
      <c r="AR931" s="148" t="e">
        <f t="shared" si="1898"/>
        <v>#DIV/0!</v>
      </c>
      <c r="AS931" s="148" t="e">
        <f t="shared" si="1899"/>
        <v>#DIV/0!</v>
      </c>
      <c r="AT931" s="148" t="e">
        <f t="shared" si="1900"/>
        <v>#DIV/0!</v>
      </c>
      <c r="AU931" s="148" t="e">
        <f t="shared" si="1901"/>
        <v>#DIV/0!</v>
      </c>
      <c r="AV931" s="148" t="e">
        <f t="shared" si="1902"/>
        <v>#DIV/0!</v>
      </c>
      <c r="AW931" s="148" t="e">
        <f t="shared" si="1903"/>
        <v>#DIV/0!</v>
      </c>
      <c r="AX931" s="148" t="e">
        <f t="shared" si="1904"/>
        <v>#DIV/0!</v>
      </c>
      <c r="AY931" s="148" t="e">
        <f>AI931/#REF!</f>
        <v>#REF!</v>
      </c>
      <c r="AZ931" s="148">
        <v>766.59</v>
      </c>
      <c r="BA931" s="148">
        <v>2173.62</v>
      </c>
      <c r="BB931" s="148">
        <v>891.36</v>
      </c>
      <c r="BC931" s="148">
        <v>860.72</v>
      </c>
      <c r="BD931" s="148">
        <v>1699.83</v>
      </c>
      <c r="BE931" s="148">
        <v>1134.04</v>
      </c>
      <c r="BF931" s="148">
        <v>2338035</v>
      </c>
      <c r="BG931" s="148">
        <f t="shared" si="1956"/>
        <v>4644</v>
      </c>
      <c r="BH931" s="148">
        <v>9186</v>
      </c>
      <c r="BI931" s="148">
        <v>3559.09</v>
      </c>
      <c r="BJ931" s="148">
        <v>6295.55</v>
      </c>
      <c r="BK931" s="148">
        <f t="shared" si="1445"/>
        <v>934101.09</v>
      </c>
      <c r="BL931" s="149" t="e">
        <f t="shared" si="1905"/>
        <v>#REF!</v>
      </c>
      <c r="BM931" s="149" t="e">
        <f t="shared" si="1906"/>
        <v>#DIV/0!</v>
      </c>
      <c r="BN931" s="149" t="str">
        <f t="shared" si="1907"/>
        <v xml:space="preserve"> </v>
      </c>
      <c r="BO931" s="149" t="e">
        <f t="shared" si="1908"/>
        <v>#DIV/0!</v>
      </c>
      <c r="BP931" s="149" t="e">
        <f t="shared" si="1909"/>
        <v>#DIV/0!</v>
      </c>
      <c r="BQ931" s="149" t="e">
        <f t="shared" si="1910"/>
        <v>#DIV/0!</v>
      </c>
      <c r="BR931" s="149" t="e">
        <f t="shared" si="1911"/>
        <v>#DIV/0!</v>
      </c>
      <c r="BS931" s="149" t="e">
        <f t="shared" si="1912"/>
        <v>#DIV/0!</v>
      </c>
      <c r="BT931" s="149" t="e">
        <f t="shared" si="1913"/>
        <v>#DIV/0!</v>
      </c>
      <c r="BU931" s="149" t="e">
        <f t="shared" si="1914"/>
        <v>#DIV/0!</v>
      </c>
      <c r="BV931" s="149" t="e">
        <f t="shared" si="1915"/>
        <v>#DIV/0!</v>
      </c>
      <c r="BW931" s="149" t="e">
        <f t="shared" si="1916"/>
        <v>#REF!</v>
      </c>
      <c r="BY931" s="150">
        <f t="shared" si="1917"/>
        <v>3.0000024379472445</v>
      </c>
      <c r="BZ931" s="151">
        <f t="shared" si="1918"/>
        <v>1.4999967042565023</v>
      </c>
      <c r="CA931" s="152" t="e">
        <f t="shared" si="1919"/>
        <v>#DIV/0!</v>
      </c>
      <c r="CB931" s="148">
        <f t="shared" si="1852"/>
        <v>4852.9799999999996</v>
      </c>
      <c r="CC931" s="153" t="e">
        <f t="shared" si="1920"/>
        <v>#DIV/0!</v>
      </c>
    </row>
    <row r="932" spans="1:81" s="147" customFormat="1" ht="12" customHeight="1">
      <c r="A932" s="435">
        <v>254</v>
      </c>
      <c r="B932" s="436" t="s">
        <v>838</v>
      </c>
      <c r="C932" s="356">
        <f>4576.57+103.1</f>
        <v>4679.67</v>
      </c>
      <c r="D932" s="370"/>
      <c r="E932" s="356"/>
      <c r="F932" s="356"/>
      <c r="G932" s="362">
        <f>ROUND(H932+U932+X932+Z932+AB932+AD932+AF932+AH932+AI932+AJ932+AK932+AL932,2)</f>
        <v>142687.95000000001</v>
      </c>
      <c r="H932" s="356">
        <f>I932+K932+M932+O932+Q932+S932</f>
        <v>136266.99</v>
      </c>
      <c r="I932" s="362">
        <f>ROUND(242.99*'Приложение 1'!J929,2)</f>
        <v>65663.19</v>
      </c>
      <c r="J932" s="365">
        <v>60</v>
      </c>
      <c r="K932" s="365">
        <f>ROUND(J932*1176.73,2)</f>
        <v>70603.8</v>
      </c>
      <c r="L932" s="365">
        <v>0</v>
      </c>
      <c r="M932" s="365">
        <v>0</v>
      </c>
      <c r="N932" s="356">
        <v>0</v>
      </c>
      <c r="O932" s="356">
        <v>0</v>
      </c>
      <c r="P932" s="356">
        <v>0</v>
      </c>
      <c r="Q932" s="356">
        <v>0</v>
      </c>
      <c r="R932" s="356">
        <v>0</v>
      </c>
      <c r="S932" s="356">
        <v>0</v>
      </c>
      <c r="T932" s="366">
        <v>0</v>
      </c>
      <c r="U932" s="356">
        <v>0</v>
      </c>
      <c r="V932" s="356"/>
      <c r="W932" s="356">
        <v>0</v>
      </c>
      <c r="X932" s="356">
        <v>0</v>
      </c>
      <c r="Y932" s="177">
        <v>0</v>
      </c>
      <c r="Z932" s="177">
        <v>0</v>
      </c>
      <c r="AA932" s="177">
        <v>0</v>
      </c>
      <c r="AB932" s="177">
        <v>0</v>
      </c>
      <c r="AC932" s="177">
        <v>0</v>
      </c>
      <c r="AD932" s="177">
        <v>0</v>
      </c>
      <c r="AE932" s="177">
        <v>0</v>
      </c>
      <c r="AF932" s="177">
        <v>0</v>
      </c>
      <c r="AG932" s="177">
        <v>0</v>
      </c>
      <c r="AH932" s="177">
        <v>0</v>
      </c>
      <c r="AI932" s="356">
        <v>0</v>
      </c>
      <c r="AJ932" s="177">
        <f>ROUND((X932+H932+AI932)/95.5*3,2)</f>
        <v>4280.6400000000003</v>
      </c>
      <c r="AK932" s="177">
        <f>ROUND((X932+H932+AI932)/95.5*1.5,2)</f>
        <v>2140.3200000000002</v>
      </c>
      <c r="AL932" s="177">
        <v>0</v>
      </c>
      <c r="AN932" s="148" t="e">
        <f>I932/#REF!</f>
        <v>#REF!</v>
      </c>
      <c r="AO932" s="148">
        <f>K932/J932</f>
        <v>1176.73</v>
      </c>
      <c r="AP932" s="148" t="e">
        <f>M932/L932</f>
        <v>#DIV/0!</v>
      </c>
      <c r="AQ932" s="148" t="e">
        <f>O932/N932</f>
        <v>#DIV/0!</v>
      </c>
      <c r="AR932" s="148" t="e">
        <f>Q932/P932</f>
        <v>#DIV/0!</v>
      </c>
      <c r="AS932" s="148" t="e">
        <f>S932/R932</f>
        <v>#DIV/0!</v>
      </c>
      <c r="AT932" s="148" t="e">
        <f>U932/T932</f>
        <v>#DIV/0!</v>
      </c>
      <c r="AU932" s="148" t="e">
        <f>X932/W932</f>
        <v>#DIV/0!</v>
      </c>
      <c r="AV932" s="148" t="e">
        <f>Z932/Y932</f>
        <v>#DIV/0!</v>
      </c>
      <c r="AW932" s="148" t="e">
        <f>AB932/AA932</f>
        <v>#DIV/0!</v>
      </c>
      <c r="AX932" s="148" t="e">
        <f>AH932/AG932</f>
        <v>#DIV/0!</v>
      </c>
      <c r="AY932" s="148" t="e">
        <f>AI932/#REF!</f>
        <v>#REF!</v>
      </c>
      <c r="AZ932" s="148">
        <v>730.08</v>
      </c>
      <c r="BA932" s="148">
        <v>2070.12</v>
      </c>
      <c r="BB932" s="148">
        <v>848.92</v>
      </c>
      <c r="BC932" s="148">
        <v>819.73</v>
      </c>
      <c r="BD932" s="148">
        <v>611.5</v>
      </c>
      <c r="BE932" s="148">
        <v>1080.04</v>
      </c>
      <c r="BF932" s="148">
        <v>2671800.0099999998</v>
      </c>
      <c r="BG932" s="148">
        <f>IF(V932="ПК",4607.6,4422.85)</f>
        <v>4422.8500000000004</v>
      </c>
      <c r="BH932" s="148">
        <v>8748.57</v>
      </c>
      <c r="BI932" s="148">
        <v>3389.61</v>
      </c>
      <c r="BJ932" s="148">
        <v>5995.76</v>
      </c>
      <c r="BK932" s="148">
        <v>548.62</v>
      </c>
      <c r="BL932" s="149" t="e">
        <f t="shared" ref="BL932:BW932" si="1998">IF(AN932&gt;AZ932, "+", " ")</f>
        <v>#REF!</v>
      </c>
      <c r="BM932" s="149" t="str">
        <f t="shared" si="1998"/>
        <v xml:space="preserve"> </v>
      </c>
      <c r="BN932" s="149" t="e">
        <f t="shared" si="1998"/>
        <v>#DIV/0!</v>
      </c>
      <c r="BO932" s="149" t="e">
        <f t="shared" si="1998"/>
        <v>#DIV/0!</v>
      </c>
      <c r="BP932" s="149" t="e">
        <f t="shared" si="1998"/>
        <v>#DIV/0!</v>
      </c>
      <c r="BQ932" s="149" t="e">
        <f t="shared" si="1998"/>
        <v>#DIV/0!</v>
      </c>
      <c r="BR932" s="149" t="e">
        <f t="shared" si="1998"/>
        <v>#DIV/0!</v>
      </c>
      <c r="BS932" s="149" t="e">
        <f t="shared" si="1998"/>
        <v>#DIV/0!</v>
      </c>
      <c r="BT932" s="149" t="e">
        <f t="shared" si="1998"/>
        <v>#DIV/0!</v>
      </c>
      <c r="BU932" s="149" t="e">
        <f t="shared" si="1998"/>
        <v>#DIV/0!</v>
      </c>
      <c r="BV932" s="149" t="e">
        <f t="shared" si="1998"/>
        <v>#DIV/0!</v>
      </c>
      <c r="BW932" s="149" t="e">
        <f t="shared" si="1998"/>
        <v>#REF!</v>
      </c>
      <c r="BY932" s="150">
        <f>AJ932/G932*100</f>
        <v>3.0000010512450421</v>
      </c>
      <c r="BZ932" s="151">
        <f>AK932/G932*100</f>
        <v>1.5000005256225211</v>
      </c>
      <c r="CA932" s="152" t="e">
        <f>G932/W932</f>
        <v>#DIV/0!</v>
      </c>
      <c r="CB932" s="148">
        <f>IF(V932="ПК",4814.95,4621.88)</f>
        <v>4621.88</v>
      </c>
      <c r="CC932" s="153" t="e">
        <f>IF(CA932&gt;CB932, "+", " ")</f>
        <v>#DIV/0!</v>
      </c>
    </row>
    <row r="933" spans="1:81" s="147" customFormat="1" ht="12" customHeight="1">
      <c r="A933" s="435">
        <v>255</v>
      </c>
      <c r="B933" s="436" t="s">
        <v>840</v>
      </c>
      <c r="C933" s="437"/>
      <c r="D933" s="370"/>
      <c r="E933" s="437"/>
      <c r="F933" s="437"/>
      <c r="G933" s="362">
        <f t="shared" si="1994"/>
        <v>2239593.1800000002</v>
      </c>
      <c r="H933" s="356">
        <f t="shared" si="1995"/>
        <v>1619658.93</v>
      </c>
      <c r="I933" s="362">
        <f>ROUND(242.99*'Приложение 1'!J931,2)</f>
        <v>38878.400000000001</v>
      </c>
      <c r="J933" s="365">
        <v>988</v>
      </c>
      <c r="K933" s="365">
        <f>ROUND(J933*1176.73,2)</f>
        <v>1162609.24</v>
      </c>
      <c r="L933" s="365">
        <v>99.9</v>
      </c>
      <c r="M933" s="362">
        <f t="shared" ref="M933" si="1999">ROUND(L933*891.36*0.96,2)</f>
        <v>85484.99</v>
      </c>
      <c r="N933" s="356">
        <v>530</v>
      </c>
      <c r="O933" s="356">
        <f>ROUND(N933*627.71,2)</f>
        <v>332686.3</v>
      </c>
      <c r="P933" s="356">
        <v>0</v>
      </c>
      <c r="Q933" s="356">
        <v>0</v>
      </c>
      <c r="R933" s="356">
        <v>0</v>
      </c>
      <c r="S933" s="356">
        <v>0</v>
      </c>
      <c r="T933" s="366">
        <v>0</v>
      </c>
      <c r="U933" s="356">
        <v>0</v>
      </c>
      <c r="V933" s="371"/>
      <c r="W933" s="177">
        <v>0</v>
      </c>
      <c r="X933" s="356">
        <f t="shared" si="1997"/>
        <v>0</v>
      </c>
      <c r="Y933" s="177">
        <v>0</v>
      </c>
      <c r="Z933" s="177">
        <v>0</v>
      </c>
      <c r="AA933" s="177">
        <v>0</v>
      </c>
      <c r="AB933" s="177">
        <v>0</v>
      </c>
      <c r="AC933" s="177">
        <v>0</v>
      </c>
      <c r="AD933" s="177">
        <v>0</v>
      </c>
      <c r="AE933" s="177">
        <v>0</v>
      </c>
      <c r="AF933" s="177">
        <v>0</v>
      </c>
      <c r="AG933" s="177">
        <v>0</v>
      </c>
      <c r="AH933" s="177">
        <v>0</v>
      </c>
      <c r="AI933" s="356">
        <f>ROUND(429276+89876.55,2)</f>
        <v>519152.55</v>
      </c>
      <c r="AJ933" s="177">
        <f>ROUND((X933+H933+AI933)/95.5*3,2)</f>
        <v>67187.8</v>
      </c>
      <c r="AK933" s="177">
        <f>ROUND((X933+H933+AI933)/95.5*1.5,2)</f>
        <v>33593.9</v>
      </c>
      <c r="AL933" s="177">
        <v>0</v>
      </c>
      <c r="AN933" s="148"/>
      <c r="AO933" s="148"/>
      <c r="AP933" s="148"/>
      <c r="AQ933" s="148"/>
      <c r="AR933" s="148"/>
      <c r="AS933" s="148"/>
      <c r="AT933" s="148"/>
      <c r="AU933" s="148"/>
      <c r="AV933" s="148"/>
      <c r="AW933" s="148"/>
      <c r="AX933" s="148"/>
      <c r="AY933" s="148"/>
      <c r="AZ933" s="148"/>
      <c r="BA933" s="148"/>
      <c r="BB933" s="148"/>
      <c r="BC933" s="148"/>
      <c r="BD933" s="148"/>
      <c r="BE933" s="148"/>
      <c r="BF933" s="148"/>
      <c r="BG933" s="148"/>
      <c r="BH933" s="148"/>
      <c r="BI933" s="148"/>
      <c r="BJ933" s="148"/>
      <c r="BK933" s="148"/>
      <c r="BL933" s="149"/>
      <c r="BM933" s="149"/>
      <c r="BN933" s="149"/>
      <c r="BO933" s="149"/>
      <c r="BP933" s="149"/>
      <c r="BQ933" s="149"/>
      <c r="BR933" s="149"/>
      <c r="BS933" s="149"/>
      <c r="BT933" s="149"/>
      <c r="BU933" s="149"/>
      <c r="BV933" s="149"/>
      <c r="BW933" s="149"/>
      <c r="BY933" s="150"/>
      <c r="BZ933" s="151"/>
      <c r="CA933" s="152"/>
      <c r="CB933" s="148"/>
      <c r="CC933" s="153"/>
    </row>
    <row r="934" spans="1:81" s="147" customFormat="1" ht="12" customHeight="1">
      <c r="A934" s="435">
        <v>256</v>
      </c>
      <c r="B934" s="436" t="s">
        <v>841</v>
      </c>
      <c r="C934" s="437"/>
      <c r="D934" s="370"/>
      <c r="E934" s="437"/>
      <c r="F934" s="437"/>
      <c r="G934" s="362">
        <f t="shared" ref="G934" si="2000">ROUND(H934+U934+X934+Z934+AB934+AD934+AF934+AH934+AI934+AJ934+AK934+AL934,2)</f>
        <v>499589.99</v>
      </c>
      <c r="H934" s="356">
        <f t="shared" si="1995"/>
        <v>477108.44</v>
      </c>
      <c r="I934" s="362">
        <f>ROUND(242.99*'Приложение 1'!J932,2)</f>
        <v>477108.44</v>
      </c>
      <c r="J934" s="365">
        <v>0</v>
      </c>
      <c r="K934" s="365">
        <v>0</v>
      </c>
      <c r="L934" s="365">
        <v>0</v>
      </c>
      <c r="M934" s="365">
        <v>0</v>
      </c>
      <c r="N934" s="356">
        <v>0</v>
      </c>
      <c r="O934" s="356">
        <v>0</v>
      </c>
      <c r="P934" s="356">
        <v>0</v>
      </c>
      <c r="Q934" s="356">
        <v>0</v>
      </c>
      <c r="R934" s="356">
        <v>0</v>
      </c>
      <c r="S934" s="356">
        <v>0</v>
      </c>
      <c r="T934" s="366">
        <v>0</v>
      </c>
      <c r="U934" s="356">
        <v>0</v>
      </c>
      <c r="V934" s="371"/>
      <c r="W934" s="177">
        <v>0</v>
      </c>
      <c r="X934" s="356">
        <f t="shared" si="1997"/>
        <v>0</v>
      </c>
      <c r="Y934" s="177">
        <v>0</v>
      </c>
      <c r="Z934" s="177">
        <v>0</v>
      </c>
      <c r="AA934" s="177">
        <v>0</v>
      </c>
      <c r="AB934" s="177">
        <v>0</v>
      </c>
      <c r="AC934" s="177">
        <v>0</v>
      </c>
      <c r="AD934" s="177">
        <v>0</v>
      </c>
      <c r="AE934" s="177">
        <v>0</v>
      </c>
      <c r="AF934" s="177">
        <v>0</v>
      </c>
      <c r="AG934" s="177">
        <v>0</v>
      </c>
      <c r="AH934" s="177">
        <v>0</v>
      </c>
      <c r="AI934" s="356">
        <v>0</v>
      </c>
      <c r="AJ934" s="177">
        <f>ROUND((X934+H934+AI934)/95.5*3,2)</f>
        <v>14987.7</v>
      </c>
      <c r="AK934" s="177">
        <f>ROUND((X934+H934+AI934)/95.5*1.5,2)</f>
        <v>7493.85</v>
      </c>
      <c r="AL934" s="177">
        <v>0</v>
      </c>
      <c r="AN934" s="148"/>
      <c r="AO934" s="148"/>
      <c r="AP934" s="148"/>
      <c r="AQ934" s="148"/>
      <c r="AR934" s="148"/>
      <c r="AS934" s="148"/>
      <c r="AT934" s="148"/>
      <c r="AU934" s="148"/>
      <c r="AV934" s="148"/>
      <c r="AW934" s="148"/>
      <c r="AX934" s="148"/>
      <c r="AY934" s="148"/>
      <c r="AZ934" s="148"/>
      <c r="BA934" s="148"/>
      <c r="BB934" s="148"/>
      <c r="BC934" s="148"/>
      <c r="BD934" s="148"/>
      <c r="BE934" s="148"/>
      <c r="BF934" s="148"/>
      <c r="BG934" s="148"/>
      <c r="BH934" s="148"/>
      <c r="BI934" s="148"/>
      <c r="BJ934" s="148"/>
      <c r="BK934" s="148"/>
      <c r="BL934" s="149"/>
      <c r="BM934" s="149"/>
      <c r="BN934" s="149"/>
      <c r="BO934" s="149"/>
      <c r="BP934" s="149"/>
      <c r="BQ934" s="149"/>
      <c r="BR934" s="149"/>
      <c r="BS934" s="149"/>
      <c r="BT934" s="149"/>
      <c r="BU934" s="149"/>
      <c r="BV934" s="149"/>
      <c r="BW934" s="149"/>
      <c r="BY934" s="150"/>
      <c r="BZ934" s="151"/>
      <c r="CA934" s="152"/>
      <c r="CB934" s="148"/>
      <c r="CC934" s="153"/>
    </row>
    <row r="935" spans="1:81" s="147" customFormat="1" ht="43.5" customHeight="1">
      <c r="A935" s="424" t="s">
        <v>85</v>
      </c>
      <c r="B935" s="424"/>
      <c r="C935" s="425">
        <f>SUM(C931:C934)</f>
        <v>5531.12</v>
      </c>
      <c r="D935" s="426"/>
      <c r="E935" s="425"/>
      <c r="F935" s="425"/>
      <c r="G935" s="425">
        <f>SUM(G931:G934)</f>
        <v>2992620.0300000003</v>
      </c>
      <c r="H935" s="425">
        <f>ROUND(SUM(H931:H934),2)</f>
        <v>2338799.5699999998</v>
      </c>
      <c r="I935" s="425">
        <f t="shared" ref="I935:U935" si="2001">SUM(I931:I934)</f>
        <v>581650.03</v>
      </c>
      <c r="J935" s="425">
        <f t="shared" si="2001"/>
        <v>1048</v>
      </c>
      <c r="K935" s="425">
        <f t="shared" si="2001"/>
        <v>1233213.04</v>
      </c>
      <c r="L935" s="425">
        <f t="shared" si="2001"/>
        <v>223.5</v>
      </c>
      <c r="M935" s="425">
        <f t="shared" si="2001"/>
        <v>191250.2</v>
      </c>
      <c r="N935" s="425">
        <f t="shared" si="2001"/>
        <v>530</v>
      </c>
      <c r="O935" s="425">
        <f t="shared" si="2001"/>
        <v>332686.3</v>
      </c>
      <c r="P935" s="425">
        <f t="shared" si="2001"/>
        <v>0</v>
      </c>
      <c r="Q935" s="425">
        <f t="shared" si="2001"/>
        <v>0</v>
      </c>
      <c r="R935" s="425">
        <f t="shared" si="2001"/>
        <v>0</v>
      </c>
      <c r="S935" s="425">
        <f t="shared" si="2001"/>
        <v>0</v>
      </c>
      <c r="T935" s="431">
        <f t="shared" si="2001"/>
        <v>0</v>
      </c>
      <c r="U935" s="425">
        <f t="shared" si="2001"/>
        <v>0</v>
      </c>
      <c r="V935" s="425" t="s">
        <v>68</v>
      </c>
      <c r="W935" s="425">
        <f t="shared" ref="W935:AL935" si="2002">SUM(W931:W934)</f>
        <v>0</v>
      </c>
      <c r="X935" s="425">
        <f t="shared" si="2002"/>
        <v>0</v>
      </c>
      <c r="Y935" s="425">
        <f t="shared" si="2002"/>
        <v>0</v>
      </c>
      <c r="Z935" s="425">
        <f t="shared" si="2002"/>
        <v>0</v>
      </c>
      <c r="AA935" s="425">
        <f t="shared" si="2002"/>
        <v>0</v>
      </c>
      <c r="AB935" s="425">
        <f t="shared" si="2002"/>
        <v>0</v>
      </c>
      <c r="AC935" s="425">
        <f t="shared" si="2002"/>
        <v>0</v>
      </c>
      <c r="AD935" s="425">
        <f t="shared" si="2002"/>
        <v>0</v>
      </c>
      <c r="AE935" s="425">
        <f t="shared" si="2002"/>
        <v>0</v>
      </c>
      <c r="AF935" s="425">
        <f t="shared" si="2002"/>
        <v>0</v>
      </c>
      <c r="AG935" s="425">
        <f t="shared" si="2002"/>
        <v>0</v>
      </c>
      <c r="AH935" s="425">
        <f t="shared" si="2002"/>
        <v>0</v>
      </c>
      <c r="AI935" s="425">
        <f t="shared" si="2002"/>
        <v>519152.55</v>
      </c>
      <c r="AJ935" s="425">
        <f t="shared" si="2002"/>
        <v>89778.61</v>
      </c>
      <c r="AK935" s="425">
        <f t="shared" si="2002"/>
        <v>44889.3</v>
      </c>
      <c r="AL935" s="425">
        <f t="shared" si="2002"/>
        <v>0</v>
      </c>
      <c r="AN935" s="148" t="e">
        <f>I935/#REF!</f>
        <v>#REF!</v>
      </c>
      <c r="AO935" s="148">
        <f t="shared" si="1895"/>
        <v>1176.73</v>
      </c>
      <c r="AP935" s="148">
        <f t="shared" si="1896"/>
        <v>855.70559284116337</v>
      </c>
      <c r="AQ935" s="148">
        <f t="shared" si="1897"/>
        <v>627.70999999999992</v>
      </c>
      <c r="AR935" s="148" t="e">
        <f t="shared" si="1898"/>
        <v>#DIV/0!</v>
      </c>
      <c r="AS935" s="148" t="e">
        <f t="shared" si="1899"/>
        <v>#DIV/0!</v>
      </c>
      <c r="AT935" s="148" t="e">
        <f t="shared" si="1900"/>
        <v>#DIV/0!</v>
      </c>
      <c r="AU935" s="148" t="e">
        <f t="shared" si="1901"/>
        <v>#DIV/0!</v>
      </c>
      <c r="AV935" s="148" t="e">
        <f t="shared" si="1902"/>
        <v>#DIV/0!</v>
      </c>
      <c r="AW935" s="148" t="e">
        <f t="shared" si="1903"/>
        <v>#DIV/0!</v>
      </c>
      <c r="AX935" s="148" t="e">
        <f t="shared" si="1904"/>
        <v>#DIV/0!</v>
      </c>
      <c r="AY935" s="148" t="e">
        <f>AI935/#REF!</f>
        <v>#REF!</v>
      </c>
      <c r="AZ935" s="148">
        <v>766.59</v>
      </c>
      <c r="BA935" s="148">
        <v>2173.62</v>
      </c>
      <c r="BB935" s="148">
        <v>891.36</v>
      </c>
      <c r="BC935" s="148">
        <v>860.72</v>
      </c>
      <c r="BD935" s="148">
        <v>1699.83</v>
      </c>
      <c r="BE935" s="148">
        <v>1134.04</v>
      </c>
      <c r="BF935" s="148">
        <v>2338035</v>
      </c>
      <c r="BG935" s="148">
        <f t="shared" si="1956"/>
        <v>4644</v>
      </c>
      <c r="BH935" s="148">
        <v>9186</v>
      </c>
      <c r="BI935" s="148">
        <v>3559.09</v>
      </c>
      <c r="BJ935" s="148">
        <v>6295.55</v>
      </c>
      <c r="BK935" s="148">
        <f t="shared" si="1445"/>
        <v>934101.09</v>
      </c>
      <c r="BL935" s="149" t="e">
        <f t="shared" si="1905"/>
        <v>#REF!</v>
      </c>
      <c r="BM935" s="149" t="str">
        <f t="shared" si="1906"/>
        <v xml:space="preserve"> </v>
      </c>
      <c r="BN935" s="149" t="str">
        <f t="shared" si="1907"/>
        <v xml:space="preserve"> </v>
      </c>
      <c r="BO935" s="149" t="str">
        <f t="shared" si="1908"/>
        <v xml:space="preserve"> </v>
      </c>
      <c r="BP935" s="149" t="e">
        <f t="shared" si="1909"/>
        <v>#DIV/0!</v>
      </c>
      <c r="BQ935" s="149" t="e">
        <f t="shared" si="1910"/>
        <v>#DIV/0!</v>
      </c>
      <c r="BR935" s="149" t="e">
        <f t="shared" si="1911"/>
        <v>#DIV/0!</v>
      </c>
      <c r="BS935" s="149" t="e">
        <f t="shared" si="1912"/>
        <v>#DIV/0!</v>
      </c>
      <c r="BT935" s="149" t="e">
        <f t="shared" si="1913"/>
        <v>#DIV/0!</v>
      </c>
      <c r="BU935" s="149" t="e">
        <f t="shared" si="1914"/>
        <v>#DIV/0!</v>
      </c>
      <c r="BV935" s="149" t="e">
        <f t="shared" si="1915"/>
        <v>#DIV/0!</v>
      </c>
      <c r="BW935" s="149" t="e">
        <f t="shared" si="1916"/>
        <v>#REF!</v>
      </c>
      <c r="BY935" s="150">
        <f t="shared" si="1917"/>
        <v>3.0000003040813703</v>
      </c>
      <c r="BZ935" s="151">
        <f t="shared" si="1918"/>
        <v>1.4999999849630092</v>
      </c>
      <c r="CA935" s="152" t="e">
        <f t="shared" si="1919"/>
        <v>#DIV/0!</v>
      </c>
      <c r="CB935" s="148">
        <f t="shared" ref="CB935:CB998" si="2003">IF(V935="ПК",5055.69,4852.98)</f>
        <v>4852.9799999999996</v>
      </c>
      <c r="CC935" s="153" t="e">
        <f t="shared" si="1920"/>
        <v>#DIV/0!</v>
      </c>
    </row>
    <row r="936" spans="1:81" s="147" customFormat="1" ht="12" customHeight="1">
      <c r="A936" s="358" t="s">
        <v>62</v>
      </c>
      <c r="B936" s="359"/>
      <c r="C936" s="359"/>
      <c r="D936" s="359"/>
      <c r="E936" s="359"/>
      <c r="F936" s="359"/>
      <c r="G936" s="359"/>
      <c r="H936" s="359"/>
      <c r="I936" s="359"/>
      <c r="J936" s="359"/>
      <c r="K936" s="359"/>
      <c r="L936" s="359"/>
      <c r="M936" s="359"/>
      <c r="N936" s="359"/>
      <c r="O936" s="359"/>
      <c r="P936" s="359"/>
      <c r="Q936" s="359"/>
      <c r="R936" s="359"/>
      <c r="S936" s="359"/>
      <c r="T936" s="359"/>
      <c r="U936" s="359"/>
      <c r="V936" s="359"/>
      <c r="W936" s="359"/>
      <c r="X936" s="359"/>
      <c r="Y936" s="359"/>
      <c r="Z936" s="359"/>
      <c r="AA936" s="359"/>
      <c r="AB936" s="359"/>
      <c r="AC936" s="359"/>
      <c r="AD936" s="359"/>
      <c r="AE936" s="359"/>
      <c r="AF936" s="359"/>
      <c r="AG936" s="359"/>
      <c r="AH936" s="359"/>
      <c r="AI936" s="359"/>
      <c r="AJ936" s="359"/>
      <c r="AK936" s="359"/>
      <c r="AL936" s="434"/>
      <c r="AN936" s="148" t="e">
        <f>I936/#REF!</f>
        <v>#REF!</v>
      </c>
      <c r="AO936" s="148" t="e">
        <f t="shared" si="1895"/>
        <v>#DIV/0!</v>
      </c>
      <c r="AP936" s="148" t="e">
        <f t="shared" si="1896"/>
        <v>#DIV/0!</v>
      </c>
      <c r="AQ936" s="148" t="e">
        <f t="shared" si="1897"/>
        <v>#DIV/0!</v>
      </c>
      <c r="AR936" s="148" t="e">
        <f t="shared" si="1898"/>
        <v>#DIV/0!</v>
      </c>
      <c r="AS936" s="148" t="e">
        <f t="shared" si="1899"/>
        <v>#DIV/0!</v>
      </c>
      <c r="AT936" s="148" t="e">
        <f t="shared" si="1900"/>
        <v>#DIV/0!</v>
      </c>
      <c r="AU936" s="148" t="e">
        <f t="shared" si="1901"/>
        <v>#DIV/0!</v>
      </c>
      <c r="AV936" s="148" t="e">
        <f t="shared" si="1902"/>
        <v>#DIV/0!</v>
      </c>
      <c r="AW936" s="148" t="e">
        <f t="shared" si="1903"/>
        <v>#DIV/0!</v>
      </c>
      <c r="AX936" s="148" t="e">
        <f t="shared" si="1904"/>
        <v>#DIV/0!</v>
      </c>
      <c r="AY936" s="148" t="e">
        <f>AI936/#REF!</f>
        <v>#REF!</v>
      </c>
      <c r="AZ936" s="148">
        <v>766.59</v>
      </c>
      <c r="BA936" s="148">
        <v>2173.62</v>
      </c>
      <c r="BB936" s="148">
        <v>891.36</v>
      </c>
      <c r="BC936" s="148">
        <v>860.72</v>
      </c>
      <c r="BD936" s="148">
        <v>1699.83</v>
      </c>
      <c r="BE936" s="148">
        <v>1134.04</v>
      </c>
      <c r="BF936" s="148">
        <v>2338035</v>
      </c>
      <c r="BG936" s="148">
        <f t="shared" si="1956"/>
        <v>4644</v>
      </c>
      <c r="BH936" s="148">
        <v>9186</v>
      </c>
      <c r="BI936" s="148">
        <v>3559.09</v>
      </c>
      <c r="BJ936" s="148">
        <v>6295.55</v>
      </c>
      <c r="BK936" s="148">
        <f t="shared" si="1445"/>
        <v>934101.09</v>
      </c>
      <c r="BL936" s="149" t="e">
        <f t="shared" si="1905"/>
        <v>#REF!</v>
      </c>
      <c r="BM936" s="149" t="e">
        <f t="shared" si="1906"/>
        <v>#DIV/0!</v>
      </c>
      <c r="BN936" s="149" t="e">
        <f t="shared" si="1907"/>
        <v>#DIV/0!</v>
      </c>
      <c r="BO936" s="149" t="e">
        <f t="shared" si="1908"/>
        <v>#DIV/0!</v>
      </c>
      <c r="BP936" s="149" t="e">
        <f t="shared" si="1909"/>
        <v>#DIV/0!</v>
      </c>
      <c r="BQ936" s="149" t="e">
        <f t="shared" si="1910"/>
        <v>#DIV/0!</v>
      </c>
      <c r="BR936" s="149" t="e">
        <f t="shared" si="1911"/>
        <v>#DIV/0!</v>
      </c>
      <c r="BS936" s="149" t="e">
        <f t="shared" si="1912"/>
        <v>#DIV/0!</v>
      </c>
      <c r="BT936" s="149" t="e">
        <f t="shared" si="1913"/>
        <v>#DIV/0!</v>
      </c>
      <c r="BU936" s="149" t="e">
        <f t="shared" si="1914"/>
        <v>#DIV/0!</v>
      </c>
      <c r="BV936" s="149" t="e">
        <f t="shared" si="1915"/>
        <v>#DIV/0!</v>
      </c>
      <c r="BW936" s="149" t="e">
        <f t="shared" si="1916"/>
        <v>#REF!</v>
      </c>
      <c r="BY936" s="150" t="e">
        <f t="shared" si="1917"/>
        <v>#DIV/0!</v>
      </c>
      <c r="BZ936" s="151" t="e">
        <f t="shared" si="1918"/>
        <v>#DIV/0!</v>
      </c>
      <c r="CA936" s="152" t="e">
        <f t="shared" si="1919"/>
        <v>#DIV/0!</v>
      </c>
      <c r="CB936" s="148">
        <f t="shared" si="2003"/>
        <v>4852.9799999999996</v>
      </c>
      <c r="CC936" s="153" t="e">
        <f t="shared" si="1920"/>
        <v>#DIV/0!</v>
      </c>
    </row>
    <row r="937" spans="1:81" s="147" customFormat="1" ht="12" customHeight="1">
      <c r="A937" s="360">
        <v>257</v>
      </c>
      <c r="B937" s="432" t="s">
        <v>858</v>
      </c>
      <c r="C937" s="356">
        <v>862.8</v>
      </c>
      <c r="D937" s="370"/>
      <c r="E937" s="356"/>
      <c r="F937" s="356"/>
      <c r="G937" s="362">
        <f>ROUND(H937+U937+X937+Z937+AB937+AD937+AF937+AH937+AI937+AJ937+AK937+AL937,2)</f>
        <v>4220600.8600000003</v>
      </c>
      <c r="H937" s="356">
        <f>I937+K937+M937+O937+Q937+S937</f>
        <v>0</v>
      </c>
      <c r="I937" s="362">
        <v>0</v>
      </c>
      <c r="J937" s="365">
        <v>0</v>
      </c>
      <c r="K937" s="365">
        <v>0</v>
      </c>
      <c r="L937" s="365">
        <v>0</v>
      </c>
      <c r="M937" s="365">
        <v>0</v>
      </c>
      <c r="N937" s="356">
        <v>0</v>
      </c>
      <c r="O937" s="356">
        <v>0</v>
      </c>
      <c r="P937" s="356">
        <v>0</v>
      </c>
      <c r="Q937" s="356">
        <v>0</v>
      </c>
      <c r="R937" s="356">
        <v>0</v>
      </c>
      <c r="S937" s="356">
        <v>0</v>
      </c>
      <c r="T937" s="366">
        <v>0</v>
      </c>
      <c r="U937" s="356">
        <v>0</v>
      </c>
      <c r="V937" s="371" t="s">
        <v>111</v>
      </c>
      <c r="W937" s="177">
        <v>1037</v>
      </c>
      <c r="X937" s="356">
        <f t="shared" ref="X937" si="2004">ROUND(IF(V937="СК",3856.74,3886.86)*W937,2)</f>
        <v>4030673.82</v>
      </c>
      <c r="Y937" s="177">
        <v>0</v>
      </c>
      <c r="Z937" s="177">
        <v>0</v>
      </c>
      <c r="AA937" s="177">
        <v>0</v>
      </c>
      <c r="AB937" s="177">
        <v>0</v>
      </c>
      <c r="AC937" s="177">
        <v>0</v>
      </c>
      <c r="AD937" s="177">
        <v>0</v>
      </c>
      <c r="AE937" s="177">
        <v>0</v>
      </c>
      <c r="AF937" s="177">
        <v>0</v>
      </c>
      <c r="AG937" s="177">
        <v>0</v>
      </c>
      <c r="AH937" s="177">
        <v>0</v>
      </c>
      <c r="AI937" s="177">
        <v>0</v>
      </c>
      <c r="AJ937" s="177">
        <f t="shared" ref="AJ937" si="2005">ROUND(X937/95.5*3,2)</f>
        <v>126618.03</v>
      </c>
      <c r="AK937" s="177">
        <f t="shared" ref="AK937" si="2006">ROUND(X937/95.5*1.5,2)</f>
        <v>63309.01</v>
      </c>
      <c r="AL937" s="177">
        <v>0</v>
      </c>
      <c r="AN937" s="148" t="e">
        <f>I937/#REF!</f>
        <v>#REF!</v>
      </c>
      <c r="AO937" s="148" t="e">
        <f t="shared" si="1895"/>
        <v>#DIV/0!</v>
      </c>
      <c r="AP937" s="148" t="e">
        <f t="shared" si="1896"/>
        <v>#DIV/0!</v>
      </c>
      <c r="AQ937" s="148" t="e">
        <f t="shared" si="1897"/>
        <v>#DIV/0!</v>
      </c>
      <c r="AR937" s="148" t="e">
        <f t="shared" si="1898"/>
        <v>#DIV/0!</v>
      </c>
      <c r="AS937" s="148" t="e">
        <f t="shared" si="1899"/>
        <v>#DIV/0!</v>
      </c>
      <c r="AT937" s="148" t="e">
        <f t="shared" si="1900"/>
        <v>#DIV/0!</v>
      </c>
      <c r="AU937" s="148">
        <f t="shared" si="1901"/>
        <v>3886.8599999999997</v>
      </c>
      <c r="AV937" s="148" t="e">
        <f t="shared" si="1902"/>
        <v>#DIV/0!</v>
      </c>
      <c r="AW937" s="148" t="e">
        <f t="shared" si="1903"/>
        <v>#DIV/0!</v>
      </c>
      <c r="AX937" s="148" t="e">
        <f t="shared" si="1904"/>
        <v>#DIV/0!</v>
      </c>
      <c r="AY937" s="148" t="e">
        <f>AI937/#REF!</f>
        <v>#REF!</v>
      </c>
      <c r="AZ937" s="148">
        <v>730.08</v>
      </c>
      <c r="BA937" s="148">
        <v>2070.12</v>
      </c>
      <c r="BB937" s="148">
        <v>848.92</v>
      </c>
      <c r="BC937" s="148">
        <v>819.73</v>
      </c>
      <c r="BD937" s="148">
        <v>611.5</v>
      </c>
      <c r="BE937" s="148">
        <v>1080.04</v>
      </c>
      <c r="BF937" s="148">
        <v>2671800.0099999998</v>
      </c>
      <c r="BG937" s="148">
        <f t="shared" ref="BG937" si="2007">IF(V937="ПК",4607.6,4422.85)</f>
        <v>4607.6000000000004</v>
      </c>
      <c r="BH937" s="148">
        <v>8748.57</v>
      </c>
      <c r="BI937" s="148">
        <v>3389.61</v>
      </c>
      <c r="BJ937" s="148">
        <v>5995.76</v>
      </c>
      <c r="BK937" s="148">
        <v>548.62</v>
      </c>
      <c r="BL937" s="149" t="e">
        <f t="shared" si="1905"/>
        <v>#REF!</v>
      </c>
      <c r="BM937" s="149" t="e">
        <f t="shared" si="1906"/>
        <v>#DIV/0!</v>
      </c>
      <c r="BN937" s="149" t="e">
        <f t="shared" si="1907"/>
        <v>#DIV/0!</v>
      </c>
      <c r="BO937" s="149" t="e">
        <f t="shared" si="1908"/>
        <v>#DIV/0!</v>
      </c>
      <c r="BP937" s="149" t="e">
        <f t="shared" si="1909"/>
        <v>#DIV/0!</v>
      </c>
      <c r="BQ937" s="149" t="e">
        <f t="shared" si="1910"/>
        <v>#DIV/0!</v>
      </c>
      <c r="BR937" s="149" t="e">
        <f t="shared" si="1911"/>
        <v>#DIV/0!</v>
      </c>
      <c r="BS937" s="149" t="str">
        <f t="shared" si="1912"/>
        <v xml:space="preserve"> </v>
      </c>
      <c r="BT937" s="149" t="e">
        <f t="shared" si="1913"/>
        <v>#DIV/0!</v>
      </c>
      <c r="BU937" s="149" t="e">
        <f t="shared" si="1914"/>
        <v>#DIV/0!</v>
      </c>
      <c r="BV937" s="149" t="e">
        <f t="shared" si="1915"/>
        <v>#DIV/0!</v>
      </c>
      <c r="BW937" s="149" t="e">
        <f t="shared" si="1916"/>
        <v>#REF!</v>
      </c>
      <c r="BY937" s="150">
        <f t="shared" si="1917"/>
        <v>3.0000000995118974</v>
      </c>
      <c r="BZ937" s="151">
        <f t="shared" si="1918"/>
        <v>1.4999999312894041</v>
      </c>
      <c r="CA937" s="152">
        <f t="shared" si="1919"/>
        <v>4070.0104725168758</v>
      </c>
      <c r="CB937" s="148">
        <f t="shared" ref="CB937" si="2008">IF(V937="ПК",4814.95,4621.88)</f>
        <v>4814.95</v>
      </c>
      <c r="CC937" s="153" t="str">
        <f t="shared" si="1920"/>
        <v xml:space="preserve"> </v>
      </c>
    </row>
    <row r="938" spans="1:81" s="147" customFormat="1" ht="12" customHeight="1">
      <c r="A938" s="360">
        <v>258</v>
      </c>
      <c r="B938" s="432" t="s">
        <v>859</v>
      </c>
      <c r="C938" s="356"/>
      <c r="D938" s="370"/>
      <c r="E938" s="356"/>
      <c r="F938" s="356"/>
      <c r="G938" s="362">
        <f t="shared" ref="G938" si="2009">ROUND(H938+U938+X938+Z938+AB938+AD938+AF938+AH938+AI938+AJ938+AK938+AL938,2)</f>
        <v>2072997.31</v>
      </c>
      <c r="H938" s="356">
        <f t="shared" ref="H938" si="2010">I938+K938+M938+O938+Q938+S938</f>
        <v>1979712.43</v>
      </c>
      <c r="I938" s="362">
        <f>ROUND(242.99*'Приложение 1'!J936,2)</f>
        <v>1979712.43</v>
      </c>
      <c r="J938" s="365">
        <v>0</v>
      </c>
      <c r="K938" s="365">
        <v>0</v>
      </c>
      <c r="L938" s="365">
        <v>0</v>
      </c>
      <c r="M938" s="365">
        <v>0</v>
      </c>
      <c r="N938" s="356">
        <v>0</v>
      </c>
      <c r="O938" s="356">
        <v>0</v>
      </c>
      <c r="P938" s="356">
        <v>0</v>
      </c>
      <c r="Q938" s="356">
        <v>0</v>
      </c>
      <c r="R938" s="356">
        <v>0</v>
      </c>
      <c r="S938" s="356">
        <v>0</v>
      </c>
      <c r="T938" s="366">
        <v>0</v>
      </c>
      <c r="U938" s="356">
        <v>0</v>
      </c>
      <c r="V938" s="371"/>
      <c r="W938" s="177">
        <v>0</v>
      </c>
      <c r="X938" s="356">
        <v>0</v>
      </c>
      <c r="Y938" s="177">
        <v>0</v>
      </c>
      <c r="Z938" s="177">
        <v>0</v>
      </c>
      <c r="AA938" s="177">
        <v>0</v>
      </c>
      <c r="AB938" s="177">
        <v>0</v>
      </c>
      <c r="AC938" s="177">
        <v>0</v>
      </c>
      <c r="AD938" s="177">
        <v>0</v>
      </c>
      <c r="AE938" s="177">
        <v>0</v>
      </c>
      <c r="AF938" s="177">
        <v>0</v>
      </c>
      <c r="AG938" s="177">
        <v>0</v>
      </c>
      <c r="AH938" s="177">
        <v>0</v>
      </c>
      <c r="AI938" s="177">
        <v>0</v>
      </c>
      <c r="AJ938" s="177">
        <f>ROUND((X938+H938+AI938)/95.5*3,2)</f>
        <v>62189.919999999998</v>
      </c>
      <c r="AK938" s="177">
        <f>ROUND((X938+H938+AI938)/95.5*1.5,2)</f>
        <v>31094.959999999999</v>
      </c>
      <c r="AL938" s="177">
        <v>0</v>
      </c>
      <c r="AN938" s="148"/>
      <c r="AO938" s="148"/>
      <c r="AP938" s="148"/>
      <c r="AQ938" s="148"/>
      <c r="AR938" s="148"/>
      <c r="AS938" s="148"/>
      <c r="AT938" s="148"/>
      <c r="AU938" s="148"/>
      <c r="AV938" s="148"/>
      <c r="AW938" s="148"/>
      <c r="AX938" s="148"/>
      <c r="AY938" s="148"/>
      <c r="AZ938" s="148"/>
      <c r="BA938" s="148"/>
      <c r="BB938" s="148"/>
      <c r="BC938" s="148"/>
      <c r="BD938" s="148"/>
      <c r="BE938" s="148"/>
      <c r="BF938" s="148"/>
      <c r="BG938" s="148"/>
      <c r="BH938" s="148"/>
      <c r="BI938" s="148"/>
      <c r="BJ938" s="148"/>
      <c r="BK938" s="148"/>
      <c r="BL938" s="149"/>
      <c r="BM938" s="149"/>
      <c r="BN938" s="149"/>
      <c r="BO938" s="149"/>
      <c r="BP938" s="149"/>
      <c r="BQ938" s="149"/>
      <c r="BR938" s="149"/>
      <c r="BS938" s="149"/>
      <c r="BT938" s="149"/>
      <c r="BU938" s="149"/>
      <c r="BV938" s="149"/>
      <c r="BW938" s="149"/>
      <c r="BY938" s="150"/>
      <c r="BZ938" s="151"/>
      <c r="CA938" s="152"/>
      <c r="CB938" s="148"/>
      <c r="CC938" s="153"/>
    </row>
    <row r="939" spans="1:81" s="147" customFormat="1" ht="43.5" customHeight="1">
      <c r="A939" s="374" t="s">
        <v>94</v>
      </c>
      <c r="B939" s="374"/>
      <c r="C939" s="356">
        <f>SUM(C937:C938)</f>
        <v>862.8</v>
      </c>
      <c r="D939" s="413"/>
      <c r="E939" s="369"/>
      <c r="F939" s="369"/>
      <c r="G939" s="356">
        <f t="shared" ref="G939:U939" si="2011">SUM(G937:G938)</f>
        <v>6293598.1699999999</v>
      </c>
      <c r="H939" s="356">
        <f t="shared" si="2011"/>
        <v>1979712.43</v>
      </c>
      <c r="I939" s="356">
        <f t="shared" si="2011"/>
        <v>1979712.43</v>
      </c>
      <c r="J939" s="356">
        <f t="shared" si="2011"/>
        <v>0</v>
      </c>
      <c r="K939" s="356">
        <f t="shared" si="2011"/>
        <v>0</v>
      </c>
      <c r="L939" s="356">
        <f t="shared" si="2011"/>
        <v>0</v>
      </c>
      <c r="M939" s="356">
        <f t="shared" si="2011"/>
        <v>0</v>
      </c>
      <c r="N939" s="356">
        <f t="shared" si="2011"/>
        <v>0</v>
      </c>
      <c r="O939" s="356">
        <f t="shared" si="2011"/>
        <v>0</v>
      </c>
      <c r="P939" s="356">
        <f t="shared" si="2011"/>
        <v>0</v>
      </c>
      <c r="Q939" s="356">
        <f t="shared" si="2011"/>
        <v>0</v>
      </c>
      <c r="R939" s="356">
        <f t="shared" si="2011"/>
        <v>0</v>
      </c>
      <c r="S939" s="356">
        <f t="shared" si="2011"/>
        <v>0</v>
      </c>
      <c r="T939" s="366">
        <f t="shared" si="2011"/>
        <v>0</v>
      </c>
      <c r="U939" s="356">
        <f t="shared" si="2011"/>
        <v>0</v>
      </c>
      <c r="V939" s="369" t="s">
        <v>68</v>
      </c>
      <c r="W939" s="356">
        <f t="shared" ref="W939:AL939" si="2012">SUM(W937:W938)</f>
        <v>1037</v>
      </c>
      <c r="X939" s="356">
        <f t="shared" si="2012"/>
        <v>4030673.82</v>
      </c>
      <c r="Y939" s="356">
        <f t="shared" si="2012"/>
        <v>0</v>
      </c>
      <c r="Z939" s="356">
        <f t="shared" si="2012"/>
        <v>0</v>
      </c>
      <c r="AA939" s="356">
        <f t="shared" si="2012"/>
        <v>0</v>
      </c>
      <c r="AB939" s="356">
        <f t="shared" si="2012"/>
        <v>0</v>
      </c>
      <c r="AC939" s="356">
        <f t="shared" si="2012"/>
        <v>0</v>
      </c>
      <c r="AD939" s="356">
        <f t="shared" si="2012"/>
        <v>0</v>
      </c>
      <c r="AE939" s="356">
        <f t="shared" si="2012"/>
        <v>0</v>
      </c>
      <c r="AF939" s="356">
        <f t="shared" si="2012"/>
        <v>0</v>
      </c>
      <c r="AG939" s="356">
        <f t="shared" si="2012"/>
        <v>0</v>
      </c>
      <c r="AH939" s="356">
        <f t="shared" si="2012"/>
        <v>0</v>
      </c>
      <c r="AI939" s="356">
        <f t="shared" si="2012"/>
        <v>0</v>
      </c>
      <c r="AJ939" s="356">
        <f t="shared" si="2012"/>
        <v>188807.95</v>
      </c>
      <c r="AK939" s="356">
        <f t="shared" si="2012"/>
        <v>94403.97</v>
      </c>
      <c r="AL939" s="356">
        <f t="shared" si="2012"/>
        <v>0</v>
      </c>
      <c r="AN939" s="148" t="e">
        <f>I939/#REF!</f>
        <v>#REF!</v>
      </c>
      <c r="AO939" s="148" t="e">
        <f t="shared" si="1895"/>
        <v>#DIV/0!</v>
      </c>
      <c r="AP939" s="148" t="e">
        <f t="shared" si="1896"/>
        <v>#DIV/0!</v>
      </c>
      <c r="AQ939" s="148" t="e">
        <f t="shared" si="1897"/>
        <v>#DIV/0!</v>
      </c>
      <c r="AR939" s="148" t="e">
        <f t="shared" si="1898"/>
        <v>#DIV/0!</v>
      </c>
      <c r="AS939" s="148" t="e">
        <f t="shared" si="1899"/>
        <v>#DIV/0!</v>
      </c>
      <c r="AT939" s="148" t="e">
        <f t="shared" si="1900"/>
        <v>#DIV/0!</v>
      </c>
      <c r="AU939" s="148">
        <f t="shared" si="1901"/>
        <v>3886.8599999999997</v>
      </c>
      <c r="AV939" s="148" t="e">
        <f t="shared" si="1902"/>
        <v>#DIV/0!</v>
      </c>
      <c r="AW939" s="148" t="e">
        <f t="shared" si="1903"/>
        <v>#DIV/0!</v>
      </c>
      <c r="AX939" s="148" t="e">
        <f t="shared" si="1904"/>
        <v>#DIV/0!</v>
      </c>
      <c r="AY939" s="148" t="e">
        <f>AI939/#REF!</f>
        <v>#REF!</v>
      </c>
      <c r="AZ939" s="148">
        <v>766.59</v>
      </c>
      <c r="BA939" s="148">
        <v>2173.62</v>
      </c>
      <c r="BB939" s="148">
        <v>891.36</v>
      </c>
      <c r="BC939" s="148">
        <v>860.72</v>
      </c>
      <c r="BD939" s="148">
        <v>1699.83</v>
      </c>
      <c r="BE939" s="148">
        <v>1134.04</v>
      </c>
      <c r="BF939" s="148">
        <v>2338035</v>
      </c>
      <c r="BG939" s="148">
        <f t="shared" si="1956"/>
        <v>4644</v>
      </c>
      <c r="BH939" s="148">
        <v>9186</v>
      </c>
      <c r="BI939" s="148">
        <v>3559.09</v>
      </c>
      <c r="BJ939" s="148">
        <v>6295.55</v>
      </c>
      <c r="BK939" s="148">
        <f t="shared" si="1445"/>
        <v>934101.09</v>
      </c>
      <c r="BL939" s="149" t="e">
        <f t="shared" si="1905"/>
        <v>#REF!</v>
      </c>
      <c r="BM939" s="149" t="e">
        <f t="shared" si="1906"/>
        <v>#DIV/0!</v>
      </c>
      <c r="BN939" s="149" t="e">
        <f t="shared" si="1907"/>
        <v>#DIV/0!</v>
      </c>
      <c r="BO939" s="149" t="e">
        <f t="shared" si="1908"/>
        <v>#DIV/0!</v>
      </c>
      <c r="BP939" s="149" t="e">
        <f t="shared" si="1909"/>
        <v>#DIV/0!</v>
      </c>
      <c r="BQ939" s="149" t="e">
        <f t="shared" si="1910"/>
        <v>#DIV/0!</v>
      </c>
      <c r="BR939" s="149" t="e">
        <f t="shared" si="1911"/>
        <v>#DIV/0!</v>
      </c>
      <c r="BS939" s="149" t="str">
        <f t="shared" si="1912"/>
        <v xml:space="preserve"> </v>
      </c>
      <c r="BT939" s="149" t="e">
        <f t="shared" si="1913"/>
        <v>#DIV/0!</v>
      </c>
      <c r="BU939" s="149" t="e">
        <f t="shared" si="1914"/>
        <v>#DIV/0!</v>
      </c>
      <c r="BV939" s="149" t="e">
        <f t="shared" si="1915"/>
        <v>#DIV/0!</v>
      </c>
      <c r="BW939" s="149" t="e">
        <f t="shared" si="1916"/>
        <v>#REF!</v>
      </c>
      <c r="BY939" s="150">
        <f t="shared" si="1917"/>
        <v>3.0000000778568934</v>
      </c>
      <c r="BZ939" s="151">
        <f t="shared" si="1918"/>
        <v>1.4999999594826372</v>
      </c>
      <c r="CA939" s="152">
        <f t="shared" si="1919"/>
        <v>6069.0435583413691</v>
      </c>
      <c r="CB939" s="148">
        <f t="shared" si="2003"/>
        <v>4852.9799999999996</v>
      </c>
      <c r="CC939" s="153" t="str">
        <f t="shared" si="1920"/>
        <v>+</v>
      </c>
    </row>
    <row r="940" spans="1:81" s="147" customFormat="1" ht="12" customHeight="1">
      <c r="A940" s="399" t="s">
        <v>82</v>
      </c>
      <c r="B940" s="400"/>
      <c r="C940" s="400"/>
      <c r="D940" s="400"/>
      <c r="E940" s="400"/>
      <c r="F940" s="400"/>
      <c r="G940" s="400"/>
      <c r="H940" s="400"/>
      <c r="I940" s="400"/>
      <c r="J940" s="400"/>
      <c r="K940" s="400"/>
      <c r="L940" s="400"/>
      <c r="M940" s="400"/>
      <c r="N940" s="400"/>
      <c r="O940" s="400"/>
      <c r="P940" s="400"/>
      <c r="Q940" s="400"/>
      <c r="R940" s="400"/>
      <c r="S940" s="400"/>
      <c r="T940" s="400"/>
      <c r="U940" s="400"/>
      <c r="V940" s="400"/>
      <c r="W940" s="400"/>
      <c r="X940" s="400"/>
      <c r="Y940" s="400"/>
      <c r="Z940" s="400"/>
      <c r="AA940" s="400"/>
      <c r="AB940" s="400"/>
      <c r="AC940" s="400"/>
      <c r="AD940" s="400"/>
      <c r="AE940" s="400"/>
      <c r="AF940" s="400"/>
      <c r="AG940" s="400"/>
      <c r="AH940" s="400"/>
      <c r="AI940" s="400"/>
      <c r="AJ940" s="400"/>
      <c r="AK940" s="400"/>
      <c r="AL940" s="423"/>
      <c r="AN940" s="148" t="e">
        <f>I940/#REF!</f>
        <v>#REF!</v>
      </c>
      <c r="AO940" s="148" t="e">
        <f>K940/J940</f>
        <v>#DIV/0!</v>
      </c>
      <c r="AP940" s="148" t="e">
        <f>M940/L940</f>
        <v>#DIV/0!</v>
      </c>
      <c r="AQ940" s="148" t="e">
        <f>O940/N940</f>
        <v>#DIV/0!</v>
      </c>
      <c r="AR940" s="148" t="e">
        <f>Q940/P940</f>
        <v>#DIV/0!</v>
      </c>
      <c r="AS940" s="148" t="e">
        <f>S940/R940</f>
        <v>#DIV/0!</v>
      </c>
      <c r="AT940" s="148" t="e">
        <f>U940/T940</f>
        <v>#DIV/0!</v>
      </c>
      <c r="AU940" s="148" t="e">
        <f>X940/W940</f>
        <v>#DIV/0!</v>
      </c>
      <c r="AV940" s="148" t="e">
        <f>Z940/Y940</f>
        <v>#DIV/0!</v>
      </c>
      <c r="AW940" s="148" t="e">
        <f>AB940/AA940</f>
        <v>#DIV/0!</v>
      </c>
      <c r="AX940" s="148" t="e">
        <f>AH940/AG940</f>
        <v>#DIV/0!</v>
      </c>
      <c r="AY940" s="148" t="e">
        <f>AI940/#REF!</f>
        <v>#REF!</v>
      </c>
      <c r="AZ940" s="148">
        <v>730.08</v>
      </c>
      <c r="BA940" s="148">
        <v>2070.12</v>
      </c>
      <c r="BB940" s="148">
        <v>848.92</v>
      </c>
      <c r="BC940" s="148">
        <v>819.73</v>
      </c>
      <c r="BD940" s="148">
        <v>611.5</v>
      </c>
      <c r="BE940" s="148">
        <v>1080.04</v>
      </c>
      <c r="BF940" s="148">
        <v>2671800.0099999998</v>
      </c>
      <c r="BG940" s="148">
        <f>IF(V940="ПК",4607.6,4422.85)</f>
        <v>4422.8500000000004</v>
      </c>
      <c r="BH940" s="148">
        <v>8748.57</v>
      </c>
      <c r="BI940" s="148">
        <v>3389.61</v>
      </c>
      <c r="BJ940" s="148">
        <v>5995.76</v>
      </c>
      <c r="BK940" s="148">
        <v>548.62</v>
      </c>
      <c r="BL940" s="149" t="e">
        <f t="shared" ref="BL940:BW942" si="2013">IF(AN940&gt;AZ940, "+", " ")</f>
        <v>#REF!</v>
      </c>
      <c r="BM940" s="149" t="e">
        <f t="shared" si="2013"/>
        <v>#DIV/0!</v>
      </c>
      <c r="BN940" s="149" t="e">
        <f t="shared" si="2013"/>
        <v>#DIV/0!</v>
      </c>
      <c r="BO940" s="149" t="e">
        <f t="shared" si="2013"/>
        <v>#DIV/0!</v>
      </c>
      <c r="BP940" s="149" t="e">
        <f t="shared" si="2013"/>
        <v>#DIV/0!</v>
      </c>
      <c r="BQ940" s="149" t="e">
        <f t="shared" si="2013"/>
        <v>#DIV/0!</v>
      </c>
      <c r="BR940" s="149" t="e">
        <f t="shared" si="2013"/>
        <v>#DIV/0!</v>
      </c>
      <c r="BS940" s="149" t="e">
        <f t="shared" si="2013"/>
        <v>#DIV/0!</v>
      </c>
      <c r="BT940" s="149" t="e">
        <f t="shared" si="2013"/>
        <v>#DIV/0!</v>
      </c>
      <c r="BU940" s="149" t="e">
        <f t="shared" si="2013"/>
        <v>#DIV/0!</v>
      </c>
      <c r="BV940" s="149" t="e">
        <f t="shared" si="2013"/>
        <v>#DIV/0!</v>
      </c>
      <c r="BW940" s="149" t="e">
        <f t="shared" si="2013"/>
        <v>#REF!</v>
      </c>
      <c r="BY940" s="150" t="e">
        <f>AJ940/G940*100</f>
        <v>#DIV/0!</v>
      </c>
      <c r="BZ940" s="151" t="e">
        <f>AK940/G940*100</f>
        <v>#DIV/0!</v>
      </c>
      <c r="CA940" s="152" t="e">
        <f>G940/W940</f>
        <v>#DIV/0!</v>
      </c>
      <c r="CB940" s="148">
        <f>IF(V940="ПК",4814.95,4621.88)</f>
        <v>4621.88</v>
      </c>
      <c r="CC940" s="153" t="e">
        <f>IF(CA940&gt;CB940, "+", " ")</f>
        <v>#DIV/0!</v>
      </c>
    </row>
    <row r="941" spans="1:81" s="147" customFormat="1" ht="12" customHeight="1">
      <c r="A941" s="360">
        <v>259</v>
      </c>
      <c r="B941" s="432" t="s">
        <v>861</v>
      </c>
      <c r="C941" s="425">
        <v>862.8</v>
      </c>
      <c r="D941" s="370"/>
      <c r="E941" s="425"/>
      <c r="F941" s="425"/>
      <c r="G941" s="362">
        <f>ROUND(H941+U941+X941+Z941+AB941+AD941+AF941+AH941+AI941+AJ941+AK941+AL941,2)</f>
        <v>2629044.75</v>
      </c>
      <c r="H941" s="356">
        <f>I941+K941+M941+O941+Q941+S941</f>
        <v>0</v>
      </c>
      <c r="I941" s="365">
        <v>0</v>
      </c>
      <c r="J941" s="365">
        <v>0</v>
      </c>
      <c r="K941" s="365">
        <v>0</v>
      </c>
      <c r="L941" s="365">
        <v>0</v>
      </c>
      <c r="M941" s="365">
        <v>0</v>
      </c>
      <c r="N941" s="356">
        <v>0</v>
      </c>
      <c r="O941" s="356">
        <v>0</v>
      </c>
      <c r="P941" s="356">
        <v>0</v>
      </c>
      <c r="Q941" s="356">
        <v>0</v>
      </c>
      <c r="R941" s="356">
        <v>0</v>
      </c>
      <c r="S941" s="356">
        <v>0</v>
      </c>
      <c r="T941" s="366">
        <v>0</v>
      </c>
      <c r="U941" s="356">
        <v>0</v>
      </c>
      <c r="V941" s="425" t="s">
        <v>112</v>
      </c>
      <c r="W941" s="439">
        <v>651</v>
      </c>
      <c r="X941" s="356">
        <f t="shared" ref="X941" si="2014">ROUND(IF(V941="СК",3856.74,3886.86)*W941,2)</f>
        <v>2510737.7400000002</v>
      </c>
      <c r="Y941" s="177">
        <v>0</v>
      </c>
      <c r="Z941" s="177">
        <v>0</v>
      </c>
      <c r="AA941" s="177">
        <v>0</v>
      </c>
      <c r="AB941" s="177">
        <v>0</v>
      </c>
      <c r="AC941" s="177">
        <v>0</v>
      </c>
      <c r="AD941" s="177">
        <v>0</v>
      </c>
      <c r="AE941" s="177">
        <v>0</v>
      </c>
      <c r="AF941" s="177">
        <v>0</v>
      </c>
      <c r="AG941" s="177">
        <v>0</v>
      </c>
      <c r="AH941" s="177">
        <v>0</v>
      </c>
      <c r="AI941" s="177">
        <v>0</v>
      </c>
      <c r="AJ941" s="177">
        <f t="shared" ref="AJ941" si="2015">ROUND(X941/95.5*3,2)</f>
        <v>78871.34</v>
      </c>
      <c r="AK941" s="177">
        <f t="shared" ref="AK941" si="2016">ROUND(X941/95.5*1.5,2)</f>
        <v>39435.67</v>
      </c>
      <c r="AL941" s="177">
        <v>0</v>
      </c>
      <c r="AN941" s="148" t="e">
        <f>I941/#REF!</f>
        <v>#REF!</v>
      </c>
      <c r="AO941" s="148" t="e">
        <f>K941/J941</f>
        <v>#DIV/0!</v>
      </c>
      <c r="AP941" s="148" t="e">
        <f>M941/L941</f>
        <v>#DIV/0!</v>
      </c>
      <c r="AQ941" s="148" t="e">
        <f>O941/N941</f>
        <v>#DIV/0!</v>
      </c>
      <c r="AR941" s="148" t="e">
        <f>Q941/P941</f>
        <v>#DIV/0!</v>
      </c>
      <c r="AS941" s="148" t="e">
        <f>S941/R941</f>
        <v>#DIV/0!</v>
      </c>
      <c r="AT941" s="148" t="e">
        <f>U941/T941</f>
        <v>#DIV/0!</v>
      </c>
      <c r="AU941" s="148">
        <f>X941/W941</f>
        <v>3856.7400000000002</v>
      </c>
      <c r="AV941" s="148" t="e">
        <f>Z941/Y941</f>
        <v>#DIV/0!</v>
      </c>
      <c r="AW941" s="148" t="e">
        <f>AB941/AA941</f>
        <v>#DIV/0!</v>
      </c>
      <c r="AX941" s="148" t="e">
        <f>AH941/AG941</f>
        <v>#DIV/0!</v>
      </c>
      <c r="AY941" s="148" t="e">
        <f>AI941/#REF!</f>
        <v>#REF!</v>
      </c>
      <c r="AZ941" s="148">
        <v>730.08</v>
      </c>
      <c r="BA941" s="148">
        <v>2070.12</v>
      </c>
      <c r="BB941" s="148">
        <v>848.92</v>
      </c>
      <c r="BC941" s="148">
        <v>819.73</v>
      </c>
      <c r="BD941" s="148">
        <v>611.5</v>
      </c>
      <c r="BE941" s="148">
        <v>1080.04</v>
      </c>
      <c r="BF941" s="148">
        <v>2671800.0099999998</v>
      </c>
      <c r="BG941" s="148">
        <f>IF(V941="ПК",4607.6,4422.85)</f>
        <v>4422.8500000000004</v>
      </c>
      <c r="BH941" s="148">
        <v>8748.57</v>
      </c>
      <c r="BI941" s="148">
        <v>3389.61</v>
      </c>
      <c r="BJ941" s="148">
        <v>5995.76</v>
      </c>
      <c r="BK941" s="148">
        <v>548.62</v>
      </c>
      <c r="BL941" s="149" t="e">
        <f t="shared" si="2013"/>
        <v>#REF!</v>
      </c>
      <c r="BM941" s="149" t="e">
        <f t="shared" si="2013"/>
        <v>#DIV/0!</v>
      </c>
      <c r="BN941" s="149" t="e">
        <f t="shared" si="2013"/>
        <v>#DIV/0!</v>
      </c>
      <c r="BO941" s="149" t="e">
        <f t="shared" si="2013"/>
        <v>#DIV/0!</v>
      </c>
      <c r="BP941" s="149" t="e">
        <f t="shared" si="2013"/>
        <v>#DIV/0!</v>
      </c>
      <c r="BQ941" s="149" t="e">
        <f t="shared" si="2013"/>
        <v>#DIV/0!</v>
      </c>
      <c r="BR941" s="149" t="e">
        <f t="shared" si="2013"/>
        <v>#DIV/0!</v>
      </c>
      <c r="BS941" s="149" t="str">
        <f t="shared" si="2013"/>
        <v xml:space="preserve"> </v>
      </c>
      <c r="BT941" s="149" t="e">
        <f t="shared" si="2013"/>
        <v>#DIV/0!</v>
      </c>
      <c r="BU941" s="149" t="e">
        <f t="shared" si="2013"/>
        <v>#DIV/0!</v>
      </c>
      <c r="BV941" s="149" t="e">
        <f t="shared" si="2013"/>
        <v>#DIV/0!</v>
      </c>
      <c r="BW941" s="149" t="e">
        <f t="shared" si="2013"/>
        <v>#REF!</v>
      </c>
      <c r="BY941" s="150">
        <f>AJ941/G941*100</f>
        <v>2.9999999049084272</v>
      </c>
      <c r="BZ941" s="151">
        <f>AK941/G941*100</f>
        <v>1.4999999524542136</v>
      </c>
      <c r="CA941" s="152">
        <f>G941/W941</f>
        <v>4038.471198156682</v>
      </c>
      <c r="CB941" s="148">
        <f>IF(V941="ПК",4814.95,4621.88)</f>
        <v>4621.88</v>
      </c>
      <c r="CC941" s="153" t="str">
        <f>IF(CA941&gt;CB941, "+", " ")</f>
        <v xml:space="preserve"> </v>
      </c>
    </row>
    <row r="942" spans="1:81" s="147" customFormat="1" ht="33.75" customHeight="1">
      <c r="A942" s="424" t="s">
        <v>83</v>
      </c>
      <c r="B942" s="424"/>
      <c r="C942" s="425">
        <f>SUM(C941:C941)</f>
        <v>862.8</v>
      </c>
      <c r="D942" s="426"/>
      <c r="E942" s="425"/>
      <c r="F942" s="425"/>
      <c r="G942" s="425">
        <f>ROUND(SUM(G941:G941),2)</f>
        <v>2629044.75</v>
      </c>
      <c r="H942" s="425">
        <f t="shared" ref="H942:U942" si="2017">SUM(H941:H941)</f>
        <v>0</v>
      </c>
      <c r="I942" s="425">
        <f t="shared" si="2017"/>
        <v>0</v>
      </c>
      <c r="J942" s="425">
        <f t="shared" si="2017"/>
        <v>0</v>
      </c>
      <c r="K942" s="425">
        <f t="shared" si="2017"/>
        <v>0</v>
      </c>
      <c r="L942" s="425">
        <f t="shared" si="2017"/>
        <v>0</v>
      </c>
      <c r="M942" s="425">
        <f t="shared" si="2017"/>
        <v>0</v>
      </c>
      <c r="N942" s="425">
        <f t="shared" si="2017"/>
        <v>0</v>
      </c>
      <c r="O942" s="425">
        <f t="shared" si="2017"/>
        <v>0</v>
      </c>
      <c r="P942" s="425">
        <f t="shared" si="2017"/>
        <v>0</v>
      </c>
      <c r="Q942" s="425">
        <f t="shared" si="2017"/>
        <v>0</v>
      </c>
      <c r="R942" s="425">
        <f t="shared" si="2017"/>
        <v>0</v>
      </c>
      <c r="S942" s="425">
        <f t="shared" si="2017"/>
        <v>0</v>
      </c>
      <c r="T942" s="431">
        <f t="shared" si="2017"/>
        <v>0</v>
      </c>
      <c r="U942" s="425">
        <f t="shared" si="2017"/>
        <v>0</v>
      </c>
      <c r="V942" s="425" t="s">
        <v>68</v>
      </c>
      <c r="W942" s="425">
        <f t="shared" ref="W942:AL942" si="2018">SUM(W941:W941)</f>
        <v>651</v>
      </c>
      <c r="X942" s="425">
        <f t="shared" si="2018"/>
        <v>2510737.7400000002</v>
      </c>
      <c r="Y942" s="425">
        <f t="shared" si="2018"/>
        <v>0</v>
      </c>
      <c r="Z942" s="425">
        <f t="shared" si="2018"/>
        <v>0</v>
      </c>
      <c r="AA942" s="425">
        <f t="shared" si="2018"/>
        <v>0</v>
      </c>
      <c r="AB942" s="425">
        <f t="shared" si="2018"/>
        <v>0</v>
      </c>
      <c r="AC942" s="425">
        <f t="shared" si="2018"/>
        <v>0</v>
      </c>
      <c r="AD942" s="425">
        <f t="shared" si="2018"/>
        <v>0</v>
      </c>
      <c r="AE942" s="425">
        <f t="shared" si="2018"/>
        <v>0</v>
      </c>
      <c r="AF942" s="425">
        <f t="shared" si="2018"/>
        <v>0</v>
      </c>
      <c r="AG942" s="425">
        <f t="shared" si="2018"/>
        <v>0</v>
      </c>
      <c r="AH942" s="425">
        <f t="shared" si="2018"/>
        <v>0</v>
      </c>
      <c r="AI942" s="425">
        <f t="shared" si="2018"/>
        <v>0</v>
      </c>
      <c r="AJ942" s="425">
        <f t="shared" si="2018"/>
        <v>78871.34</v>
      </c>
      <c r="AK942" s="425">
        <f t="shared" si="2018"/>
        <v>39435.67</v>
      </c>
      <c r="AL942" s="425">
        <f t="shared" si="2018"/>
        <v>0</v>
      </c>
      <c r="AN942" s="148" t="e">
        <f>I942/#REF!</f>
        <v>#REF!</v>
      </c>
      <c r="AO942" s="148" t="e">
        <f>K942/J942</f>
        <v>#DIV/0!</v>
      </c>
      <c r="AP942" s="148" t="e">
        <f>M942/L942</f>
        <v>#DIV/0!</v>
      </c>
      <c r="AQ942" s="148" t="e">
        <f>O942/N942</f>
        <v>#DIV/0!</v>
      </c>
      <c r="AR942" s="148" t="e">
        <f>Q942/P942</f>
        <v>#DIV/0!</v>
      </c>
      <c r="AS942" s="148" t="e">
        <f>S942/R942</f>
        <v>#DIV/0!</v>
      </c>
      <c r="AT942" s="148" t="e">
        <f>U942/T942</f>
        <v>#DIV/0!</v>
      </c>
      <c r="AU942" s="148">
        <f>X942/W942</f>
        <v>3856.7400000000002</v>
      </c>
      <c r="AV942" s="148" t="e">
        <f>Z942/Y942</f>
        <v>#DIV/0!</v>
      </c>
      <c r="AW942" s="148" t="e">
        <f>AB942/AA942</f>
        <v>#DIV/0!</v>
      </c>
      <c r="AX942" s="148" t="e">
        <f>AH942/AG942</f>
        <v>#DIV/0!</v>
      </c>
      <c r="AY942" s="148" t="e">
        <f>AI942/#REF!</f>
        <v>#REF!</v>
      </c>
      <c r="AZ942" s="148">
        <v>730.08</v>
      </c>
      <c r="BA942" s="148">
        <v>2070.12</v>
      </c>
      <c r="BB942" s="148">
        <v>848.92</v>
      </c>
      <c r="BC942" s="148">
        <v>819.73</v>
      </c>
      <c r="BD942" s="148">
        <v>611.5</v>
      </c>
      <c r="BE942" s="148">
        <v>1080.04</v>
      </c>
      <c r="BF942" s="148">
        <v>2671800.0099999998</v>
      </c>
      <c r="BG942" s="148">
        <f>IF(V942="ПК",4607.6,4422.85)</f>
        <v>4422.8500000000004</v>
      </c>
      <c r="BH942" s="148">
        <v>8748.57</v>
      </c>
      <c r="BI942" s="148">
        <v>3389.61</v>
      </c>
      <c r="BJ942" s="148">
        <v>5995.76</v>
      </c>
      <c r="BK942" s="148">
        <v>548.62</v>
      </c>
      <c r="BL942" s="149" t="e">
        <f t="shared" si="2013"/>
        <v>#REF!</v>
      </c>
      <c r="BM942" s="149" t="e">
        <f t="shared" si="2013"/>
        <v>#DIV/0!</v>
      </c>
      <c r="BN942" s="149" t="e">
        <f t="shared" si="2013"/>
        <v>#DIV/0!</v>
      </c>
      <c r="BO942" s="149" t="e">
        <f t="shared" si="2013"/>
        <v>#DIV/0!</v>
      </c>
      <c r="BP942" s="149" t="e">
        <f t="shared" si="2013"/>
        <v>#DIV/0!</v>
      </c>
      <c r="BQ942" s="149" t="e">
        <f t="shared" si="2013"/>
        <v>#DIV/0!</v>
      </c>
      <c r="BR942" s="149" t="e">
        <f t="shared" si="2013"/>
        <v>#DIV/0!</v>
      </c>
      <c r="BS942" s="149" t="str">
        <f t="shared" si="2013"/>
        <v xml:space="preserve"> </v>
      </c>
      <c r="BT942" s="149" t="e">
        <f t="shared" si="2013"/>
        <v>#DIV/0!</v>
      </c>
      <c r="BU942" s="149" t="e">
        <f t="shared" si="2013"/>
        <v>#DIV/0!</v>
      </c>
      <c r="BV942" s="149" t="e">
        <f t="shared" si="2013"/>
        <v>#DIV/0!</v>
      </c>
      <c r="BW942" s="149" t="e">
        <f t="shared" si="2013"/>
        <v>#REF!</v>
      </c>
      <c r="BY942" s="150">
        <f>AJ942/G942*100</f>
        <v>2.9999999049084272</v>
      </c>
      <c r="BZ942" s="151">
        <f>AK942/G942*100</f>
        <v>1.4999999524542136</v>
      </c>
      <c r="CA942" s="152">
        <f>G942/W942</f>
        <v>4038.471198156682</v>
      </c>
      <c r="CB942" s="148">
        <f>IF(V942="ПК",4814.95,4621.88)</f>
        <v>4621.88</v>
      </c>
      <c r="CC942" s="153" t="str">
        <f>IF(CA942&gt;CB942, "+", " ")</f>
        <v xml:space="preserve"> </v>
      </c>
    </row>
    <row r="943" spans="1:81" s="147" customFormat="1" ht="12" customHeight="1">
      <c r="A943" s="468" t="s">
        <v>971</v>
      </c>
      <c r="B943" s="469"/>
      <c r="C943" s="469"/>
      <c r="D943" s="469"/>
      <c r="E943" s="469"/>
      <c r="F943" s="469"/>
      <c r="G943" s="469"/>
      <c r="H943" s="469"/>
      <c r="I943" s="469"/>
      <c r="J943" s="469"/>
      <c r="K943" s="469"/>
      <c r="L943" s="469"/>
      <c r="M943" s="469"/>
      <c r="N943" s="469"/>
      <c r="O943" s="469"/>
      <c r="P943" s="469"/>
      <c r="Q943" s="469"/>
      <c r="R943" s="469"/>
      <c r="S943" s="469"/>
      <c r="T943" s="469"/>
      <c r="U943" s="469"/>
      <c r="V943" s="469"/>
      <c r="W943" s="469"/>
      <c r="X943" s="469"/>
      <c r="Y943" s="469"/>
      <c r="Z943" s="469"/>
      <c r="AA943" s="469"/>
      <c r="AB943" s="469"/>
      <c r="AC943" s="469"/>
      <c r="AD943" s="469"/>
      <c r="AE943" s="469"/>
      <c r="AF943" s="469"/>
      <c r="AG943" s="469"/>
      <c r="AH943" s="469"/>
      <c r="AI943" s="469"/>
      <c r="AJ943" s="469"/>
      <c r="AK943" s="469"/>
      <c r="AL943" s="470"/>
      <c r="AN943" s="148" t="e">
        <f>I943/#REF!</f>
        <v>#REF!</v>
      </c>
      <c r="AO943" s="148" t="e">
        <f t="shared" si="1895"/>
        <v>#DIV/0!</v>
      </c>
      <c r="AP943" s="148" t="e">
        <f t="shared" si="1896"/>
        <v>#DIV/0!</v>
      </c>
      <c r="AQ943" s="148" t="e">
        <f t="shared" si="1897"/>
        <v>#DIV/0!</v>
      </c>
      <c r="AR943" s="148" t="e">
        <f t="shared" si="1898"/>
        <v>#DIV/0!</v>
      </c>
      <c r="AS943" s="148" t="e">
        <f t="shared" si="1899"/>
        <v>#DIV/0!</v>
      </c>
      <c r="AT943" s="148" t="e">
        <f t="shared" si="1900"/>
        <v>#DIV/0!</v>
      </c>
      <c r="AU943" s="148" t="e">
        <f t="shared" si="1901"/>
        <v>#DIV/0!</v>
      </c>
      <c r="AV943" s="148" t="e">
        <f t="shared" si="1902"/>
        <v>#DIV/0!</v>
      </c>
      <c r="AW943" s="148" t="e">
        <f t="shared" si="1903"/>
        <v>#DIV/0!</v>
      </c>
      <c r="AX943" s="148" t="e">
        <f t="shared" si="1904"/>
        <v>#DIV/0!</v>
      </c>
      <c r="AY943" s="148" t="e">
        <f>AI943/#REF!</f>
        <v>#REF!</v>
      </c>
      <c r="AZ943" s="148">
        <v>766.59</v>
      </c>
      <c r="BA943" s="148">
        <v>2173.62</v>
      </c>
      <c r="BB943" s="148">
        <v>891.36</v>
      </c>
      <c r="BC943" s="148">
        <v>860.72</v>
      </c>
      <c r="BD943" s="148">
        <v>1699.83</v>
      </c>
      <c r="BE943" s="148">
        <v>1134.04</v>
      </c>
      <c r="BF943" s="148">
        <v>2338035</v>
      </c>
      <c r="BG943" s="148">
        <f t="shared" si="1956"/>
        <v>4644</v>
      </c>
      <c r="BH943" s="148">
        <v>9186</v>
      </c>
      <c r="BI943" s="148">
        <v>3559.09</v>
      </c>
      <c r="BJ943" s="148">
        <v>6295.55</v>
      </c>
      <c r="BK943" s="148">
        <f t="shared" si="1445"/>
        <v>934101.09</v>
      </c>
      <c r="BL943" s="149" t="e">
        <f t="shared" si="1905"/>
        <v>#REF!</v>
      </c>
      <c r="BM943" s="149" t="e">
        <f t="shared" si="1906"/>
        <v>#DIV/0!</v>
      </c>
      <c r="BN943" s="149" t="e">
        <f t="shared" si="1907"/>
        <v>#DIV/0!</v>
      </c>
      <c r="BO943" s="149" t="e">
        <f t="shared" si="1908"/>
        <v>#DIV/0!</v>
      </c>
      <c r="BP943" s="149" t="e">
        <f t="shared" si="1909"/>
        <v>#DIV/0!</v>
      </c>
      <c r="BQ943" s="149" t="e">
        <f t="shared" si="1910"/>
        <v>#DIV/0!</v>
      </c>
      <c r="BR943" s="149" t="e">
        <f t="shared" si="1911"/>
        <v>#DIV/0!</v>
      </c>
      <c r="BS943" s="149" t="e">
        <f t="shared" si="1912"/>
        <v>#DIV/0!</v>
      </c>
      <c r="BT943" s="149" t="e">
        <f t="shared" si="1913"/>
        <v>#DIV/0!</v>
      </c>
      <c r="BU943" s="149" t="e">
        <f t="shared" si="1914"/>
        <v>#DIV/0!</v>
      </c>
      <c r="BV943" s="149" t="e">
        <f t="shared" si="1915"/>
        <v>#DIV/0!</v>
      </c>
      <c r="BW943" s="149" t="e">
        <f t="shared" si="1916"/>
        <v>#REF!</v>
      </c>
      <c r="BY943" s="150" t="e">
        <f t="shared" si="1917"/>
        <v>#DIV/0!</v>
      </c>
      <c r="BZ943" s="151" t="e">
        <f t="shared" si="1918"/>
        <v>#DIV/0!</v>
      </c>
      <c r="CA943" s="152" t="e">
        <f t="shared" si="1919"/>
        <v>#DIV/0!</v>
      </c>
      <c r="CB943" s="148">
        <f t="shared" si="2003"/>
        <v>4852.9799999999996</v>
      </c>
      <c r="CC943" s="153" t="e">
        <f t="shared" si="1920"/>
        <v>#DIV/0!</v>
      </c>
    </row>
    <row r="944" spans="1:81" s="147" customFormat="1" ht="12" customHeight="1">
      <c r="A944" s="441">
        <v>260</v>
      </c>
      <c r="B944" s="442" t="s">
        <v>868</v>
      </c>
      <c r="C944" s="471"/>
      <c r="D944" s="370"/>
      <c r="E944" s="471"/>
      <c r="F944" s="471"/>
      <c r="G944" s="362">
        <f t="shared" ref="G944" si="2019">ROUND(H944+U944+X944+Z944+AB944+AD944+AF944+AH944+AI944+AJ944+AK944+AL944,2)</f>
        <v>1583234.07</v>
      </c>
      <c r="H944" s="356">
        <f t="shared" ref="H944" si="2020">I944+K944+M944+O944+Q944+S944</f>
        <v>0</v>
      </c>
      <c r="I944" s="365">
        <v>0</v>
      </c>
      <c r="J944" s="365">
        <v>0</v>
      </c>
      <c r="K944" s="365">
        <v>0</v>
      </c>
      <c r="L944" s="365">
        <v>0</v>
      </c>
      <c r="M944" s="365">
        <v>0</v>
      </c>
      <c r="N944" s="356">
        <v>0</v>
      </c>
      <c r="O944" s="356">
        <v>0</v>
      </c>
      <c r="P944" s="356">
        <v>0</v>
      </c>
      <c r="Q944" s="356">
        <v>0</v>
      </c>
      <c r="R944" s="356">
        <v>0</v>
      </c>
      <c r="S944" s="356">
        <v>0</v>
      </c>
      <c r="T944" s="366">
        <v>0</v>
      </c>
      <c r="U944" s="356">
        <v>0</v>
      </c>
      <c r="V944" s="371" t="s">
        <v>111</v>
      </c>
      <c r="W944" s="177">
        <v>389</v>
      </c>
      <c r="X944" s="356">
        <f t="shared" ref="X944" si="2021">ROUND(IF(V944="СК",3856.74,3886.86)*W944,2)</f>
        <v>1511988.54</v>
      </c>
      <c r="Y944" s="177">
        <v>0</v>
      </c>
      <c r="Z944" s="177">
        <v>0</v>
      </c>
      <c r="AA944" s="177">
        <v>0</v>
      </c>
      <c r="AB944" s="177">
        <v>0</v>
      </c>
      <c r="AC944" s="177">
        <v>0</v>
      </c>
      <c r="AD944" s="177">
        <v>0</v>
      </c>
      <c r="AE944" s="177">
        <v>0</v>
      </c>
      <c r="AF944" s="177">
        <v>0</v>
      </c>
      <c r="AG944" s="177">
        <v>0</v>
      </c>
      <c r="AH944" s="177">
        <v>0</v>
      </c>
      <c r="AI944" s="177">
        <v>0</v>
      </c>
      <c r="AJ944" s="177">
        <f t="shared" ref="AJ944" si="2022">ROUND(X944/95.5*3,2)</f>
        <v>47497.02</v>
      </c>
      <c r="AK944" s="177">
        <f t="shared" ref="AK944" si="2023">ROUND(X944/95.5*1.5,2)</f>
        <v>23748.51</v>
      </c>
      <c r="AL944" s="177">
        <v>0</v>
      </c>
      <c r="AN944" s="148"/>
      <c r="AO944" s="148"/>
      <c r="AP944" s="148"/>
      <c r="AQ944" s="148"/>
      <c r="AR944" s="148"/>
      <c r="AS944" s="148"/>
      <c r="AT944" s="148"/>
      <c r="AU944" s="148"/>
      <c r="AV944" s="148"/>
      <c r="AW944" s="148"/>
      <c r="AX944" s="148"/>
      <c r="AY944" s="148"/>
      <c r="AZ944" s="148"/>
      <c r="BA944" s="148"/>
      <c r="BB944" s="148"/>
      <c r="BC944" s="148"/>
      <c r="BD944" s="148"/>
      <c r="BE944" s="148"/>
      <c r="BF944" s="148"/>
      <c r="BG944" s="148"/>
      <c r="BH944" s="148"/>
      <c r="BI944" s="148"/>
      <c r="BJ944" s="148"/>
      <c r="BK944" s="148"/>
      <c r="BL944" s="149"/>
      <c r="BM944" s="149"/>
      <c r="BN944" s="149"/>
      <c r="BO944" s="149"/>
      <c r="BP944" s="149"/>
      <c r="BQ944" s="149"/>
      <c r="BR944" s="149"/>
      <c r="BS944" s="149"/>
      <c r="BT944" s="149"/>
      <c r="BU944" s="149"/>
      <c r="BV944" s="149"/>
      <c r="BW944" s="149"/>
      <c r="BY944" s="150"/>
      <c r="BZ944" s="151"/>
      <c r="CA944" s="152"/>
      <c r="CB944" s="148"/>
      <c r="CC944" s="153"/>
    </row>
    <row r="945" spans="1:82" s="147" customFormat="1" ht="43.5" customHeight="1">
      <c r="A945" s="472" t="s">
        <v>970</v>
      </c>
      <c r="B945" s="472"/>
      <c r="C945" s="471" t="e">
        <f>SUM(#REF!)</f>
        <v>#REF!</v>
      </c>
      <c r="D945" s="473"/>
      <c r="E945" s="369"/>
      <c r="F945" s="369"/>
      <c r="G945" s="471">
        <f t="shared" ref="G945:U945" si="2024">SUM(G944:G944)</f>
        <v>1583234.07</v>
      </c>
      <c r="H945" s="471">
        <f t="shared" si="2024"/>
        <v>0</v>
      </c>
      <c r="I945" s="471">
        <f t="shared" si="2024"/>
        <v>0</v>
      </c>
      <c r="J945" s="471">
        <f t="shared" si="2024"/>
        <v>0</v>
      </c>
      <c r="K945" s="471">
        <f t="shared" si="2024"/>
        <v>0</v>
      </c>
      <c r="L945" s="471">
        <f t="shared" si="2024"/>
        <v>0</v>
      </c>
      <c r="M945" s="471">
        <f t="shared" si="2024"/>
        <v>0</v>
      </c>
      <c r="N945" s="471">
        <f t="shared" si="2024"/>
        <v>0</v>
      </c>
      <c r="O945" s="471">
        <f t="shared" si="2024"/>
        <v>0</v>
      </c>
      <c r="P945" s="471">
        <f t="shared" si="2024"/>
        <v>0</v>
      </c>
      <c r="Q945" s="471">
        <f t="shared" si="2024"/>
        <v>0</v>
      </c>
      <c r="R945" s="471">
        <f t="shared" si="2024"/>
        <v>0</v>
      </c>
      <c r="S945" s="471">
        <f t="shared" si="2024"/>
        <v>0</v>
      </c>
      <c r="T945" s="474">
        <f t="shared" si="2024"/>
        <v>0</v>
      </c>
      <c r="U945" s="471">
        <f t="shared" si="2024"/>
        <v>0</v>
      </c>
      <c r="V945" s="369" t="s">
        <v>68</v>
      </c>
      <c r="W945" s="471">
        <f t="shared" ref="W945:AL945" si="2025">SUM(W944:W944)</f>
        <v>389</v>
      </c>
      <c r="X945" s="471">
        <f t="shared" si="2025"/>
        <v>1511988.54</v>
      </c>
      <c r="Y945" s="471">
        <f t="shared" si="2025"/>
        <v>0</v>
      </c>
      <c r="Z945" s="471">
        <f t="shared" si="2025"/>
        <v>0</v>
      </c>
      <c r="AA945" s="471">
        <f t="shared" si="2025"/>
        <v>0</v>
      </c>
      <c r="AB945" s="471">
        <f t="shared" si="2025"/>
        <v>0</v>
      </c>
      <c r="AC945" s="471">
        <f t="shared" si="2025"/>
        <v>0</v>
      </c>
      <c r="AD945" s="471">
        <f t="shared" si="2025"/>
        <v>0</v>
      </c>
      <c r="AE945" s="471">
        <f t="shared" si="2025"/>
        <v>0</v>
      </c>
      <c r="AF945" s="471">
        <f t="shared" si="2025"/>
        <v>0</v>
      </c>
      <c r="AG945" s="471">
        <f t="shared" si="2025"/>
        <v>0</v>
      </c>
      <c r="AH945" s="471">
        <f t="shared" si="2025"/>
        <v>0</v>
      </c>
      <c r="AI945" s="471">
        <f t="shared" si="2025"/>
        <v>0</v>
      </c>
      <c r="AJ945" s="471">
        <f t="shared" si="2025"/>
        <v>47497.02</v>
      </c>
      <c r="AK945" s="471">
        <f t="shared" si="2025"/>
        <v>23748.51</v>
      </c>
      <c r="AL945" s="471">
        <f t="shared" si="2025"/>
        <v>0</v>
      </c>
      <c r="AN945" s="148" t="e">
        <f>I945/#REF!</f>
        <v>#REF!</v>
      </c>
      <c r="AO945" s="148" t="e">
        <f t="shared" si="1895"/>
        <v>#DIV/0!</v>
      </c>
      <c r="AP945" s="148" t="e">
        <f t="shared" si="1896"/>
        <v>#DIV/0!</v>
      </c>
      <c r="AQ945" s="148" t="e">
        <f t="shared" si="1897"/>
        <v>#DIV/0!</v>
      </c>
      <c r="AR945" s="148" t="e">
        <f t="shared" si="1898"/>
        <v>#DIV/0!</v>
      </c>
      <c r="AS945" s="148" t="e">
        <f t="shared" si="1899"/>
        <v>#DIV/0!</v>
      </c>
      <c r="AT945" s="148" t="e">
        <f t="shared" si="1900"/>
        <v>#DIV/0!</v>
      </c>
      <c r="AU945" s="148">
        <f t="shared" si="1901"/>
        <v>3886.86</v>
      </c>
      <c r="AV945" s="148" t="e">
        <f t="shared" si="1902"/>
        <v>#DIV/0!</v>
      </c>
      <c r="AW945" s="148" t="e">
        <f t="shared" si="1903"/>
        <v>#DIV/0!</v>
      </c>
      <c r="AX945" s="148" t="e">
        <f t="shared" si="1904"/>
        <v>#DIV/0!</v>
      </c>
      <c r="AY945" s="148" t="e">
        <f>AI945/#REF!</f>
        <v>#REF!</v>
      </c>
      <c r="AZ945" s="148">
        <v>766.59</v>
      </c>
      <c r="BA945" s="148">
        <v>2173.62</v>
      </c>
      <c r="BB945" s="148">
        <v>891.36</v>
      </c>
      <c r="BC945" s="148">
        <v>860.72</v>
      </c>
      <c r="BD945" s="148">
        <v>1699.83</v>
      </c>
      <c r="BE945" s="148">
        <v>1134.04</v>
      </c>
      <c r="BF945" s="148">
        <v>2338035</v>
      </c>
      <c r="BG945" s="148">
        <f t="shared" si="1956"/>
        <v>4644</v>
      </c>
      <c r="BH945" s="148">
        <v>9186</v>
      </c>
      <c r="BI945" s="148">
        <v>3559.09</v>
      </c>
      <c r="BJ945" s="148">
        <v>6295.55</v>
      </c>
      <c r="BK945" s="148">
        <f t="shared" si="1445"/>
        <v>934101.09</v>
      </c>
      <c r="BL945" s="149" t="e">
        <f t="shared" si="1905"/>
        <v>#REF!</v>
      </c>
      <c r="BM945" s="149" t="e">
        <f t="shared" si="1906"/>
        <v>#DIV/0!</v>
      </c>
      <c r="BN945" s="149" t="e">
        <f t="shared" si="1907"/>
        <v>#DIV/0!</v>
      </c>
      <c r="BO945" s="149" t="e">
        <f t="shared" si="1908"/>
        <v>#DIV/0!</v>
      </c>
      <c r="BP945" s="149" t="e">
        <f t="shared" si="1909"/>
        <v>#DIV/0!</v>
      </c>
      <c r="BQ945" s="149" t="e">
        <f t="shared" si="1910"/>
        <v>#DIV/0!</v>
      </c>
      <c r="BR945" s="149" t="e">
        <f t="shared" si="1911"/>
        <v>#DIV/0!</v>
      </c>
      <c r="BS945" s="149" t="str">
        <f t="shared" si="1912"/>
        <v xml:space="preserve"> </v>
      </c>
      <c r="BT945" s="149" t="e">
        <f t="shared" si="1913"/>
        <v>#DIV/0!</v>
      </c>
      <c r="BU945" s="149" t="e">
        <f t="shared" si="1914"/>
        <v>#DIV/0!</v>
      </c>
      <c r="BV945" s="149" t="e">
        <f t="shared" si="1915"/>
        <v>#DIV/0!</v>
      </c>
      <c r="BW945" s="149" t="e">
        <f t="shared" si="1916"/>
        <v>#REF!</v>
      </c>
      <c r="BY945" s="150">
        <f t="shared" si="1917"/>
        <v>2.9999998673601054</v>
      </c>
      <c r="BZ945" s="151">
        <f t="shared" si="1918"/>
        <v>1.4999999336800527</v>
      </c>
      <c r="CA945" s="152">
        <f t="shared" si="1919"/>
        <v>4070.0104627249357</v>
      </c>
      <c r="CB945" s="148">
        <f t="shared" si="2003"/>
        <v>4852.9799999999996</v>
      </c>
      <c r="CC945" s="153" t="str">
        <f t="shared" si="1920"/>
        <v xml:space="preserve"> </v>
      </c>
    </row>
    <row r="946" spans="1:82" s="147" customFormat="1" ht="16.5" customHeight="1">
      <c r="A946" s="468" t="s">
        <v>0</v>
      </c>
      <c r="B946" s="469"/>
      <c r="C946" s="469"/>
      <c r="D946" s="469"/>
      <c r="E946" s="469"/>
      <c r="F946" s="469"/>
      <c r="G946" s="469"/>
      <c r="H946" s="469"/>
      <c r="I946" s="469"/>
      <c r="J946" s="469"/>
      <c r="K946" s="469"/>
      <c r="L946" s="469"/>
      <c r="M946" s="469"/>
      <c r="N946" s="469"/>
      <c r="O946" s="469"/>
      <c r="P946" s="469"/>
      <c r="Q946" s="469"/>
      <c r="R946" s="469"/>
      <c r="S946" s="469"/>
      <c r="T946" s="469"/>
      <c r="U946" s="469"/>
      <c r="V946" s="469"/>
      <c r="W946" s="469"/>
      <c r="X946" s="469"/>
      <c r="Y946" s="469"/>
      <c r="Z946" s="469"/>
      <c r="AA946" s="469"/>
      <c r="AB946" s="469"/>
      <c r="AC946" s="469"/>
      <c r="AD946" s="469"/>
      <c r="AE946" s="469"/>
      <c r="AF946" s="469"/>
      <c r="AG946" s="469"/>
      <c r="AH946" s="469"/>
      <c r="AI946" s="469"/>
      <c r="AJ946" s="469"/>
      <c r="AK946" s="469"/>
      <c r="AL946" s="470"/>
      <c r="AN946" s="148"/>
      <c r="AO946" s="148"/>
      <c r="AP946" s="148"/>
      <c r="AQ946" s="148"/>
      <c r="AR946" s="148"/>
      <c r="AS946" s="148"/>
      <c r="AT946" s="148"/>
      <c r="AU946" s="148"/>
      <c r="AV946" s="148"/>
      <c r="AW946" s="148"/>
      <c r="AX946" s="148"/>
      <c r="AY946" s="148"/>
      <c r="AZ946" s="148"/>
      <c r="BA946" s="148"/>
      <c r="BB946" s="148"/>
      <c r="BC946" s="148"/>
      <c r="BD946" s="148"/>
      <c r="BE946" s="148"/>
      <c r="BF946" s="148"/>
      <c r="BG946" s="148"/>
      <c r="BH946" s="148"/>
      <c r="BI946" s="148"/>
      <c r="BJ946" s="148"/>
      <c r="BK946" s="148"/>
      <c r="BL946" s="149"/>
      <c r="BM946" s="149"/>
      <c r="BN946" s="149"/>
      <c r="BO946" s="149"/>
      <c r="BP946" s="149"/>
      <c r="BQ946" s="149"/>
      <c r="BR946" s="149"/>
      <c r="BS946" s="149"/>
      <c r="BT946" s="149"/>
      <c r="BU946" s="149"/>
      <c r="BV946" s="149"/>
      <c r="BW946" s="149"/>
      <c r="BY946" s="150"/>
      <c r="BZ946" s="151"/>
      <c r="CA946" s="152"/>
      <c r="CB946" s="148"/>
      <c r="CC946" s="153"/>
    </row>
    <row r="947" spans="1:82" s="147" customFormat="1" ht="16.5" customHeight="1">
      <c r="A947" s="441">
        <v>261</v>
      </c>
      <c r="B947" s="442" t="s">
        <v>864</v>
      </c>
      <c r="C947" s="471">
        <v>1072.3800000000001</v>
      </c>
      <c r="D947" s="370"/>
      <c r="E947" s="471"/>
      <c r="F947" s="471"/>
      <c r="G947" s="362">
        <f t="shared" ref="G947:G948" si="2026">ROUND(H947+U947+X947+Z947+AB947+AD947+AF947+AH947+AI947+AJ947+AK947+AL947,2)</f>
        <v>3214623.08</v>
      </c>
      <c r="H947" s="356">
        <f t="shared" ref="H947:H948" si="2027">I947+K947+M947+O947+Q947+S947</f>
        <v>0</v>
      </c>
      <c r="I947" s="365">
        <v>0</v>
      </c>
      <c r="J947" s="365">
        <v>0</v>
      </c>
      <c r="K947" s="365">
        <v>0</v>
      </c>
      <c r="L947" s="365">
        <v>0</v>
      </c>
      <c r="M947" s="365">
        <v>0</v>
      </c>
      <c r="N947" s="356">
        <v>0</v>
      </c>
      <c r="O947" s="356">
        <v>0</v>
      </c>
      <c r="P947" s="356">
        <v>0</v>
      </c>
      <c r="Q947" s="356">
        <v>0</v>
      </c>
      <c r="R947" s="356">
        <v>0</v>
      </c>
      <c r="S947" s="356">
        <v>0</v>
      </c>
      <c r="T947" s="366">
        <v>0</v>
      </c>
      <c r="U947" s="356">
        <v>0</v>
      </c>
      <c r="V947" s="371" t="s">
        <v>112</v>
      </c>
      <c r="W947" s="177">
        <v>796</v>
      </c>
      <c r="X947" s="356">
        <f>ROUND(IF(V947="СК",3856.74,3886.86)*W947,2)</f>
        <v>3069965.04</v>
      </c>
      <c r="Y947" s="177">
        <v>0</v>
      </c>
      <c r="Z947" s="177">
        <v>0</v>
      </c>
      <c r="AA947" s="177">
        <v>0</v>
      </c>
      <c r="AB947" s="177">
        <v>0</v>
      </c>
      <c r="AC947" s="177">
        <v>0</v>
      </c>
      <c r="AD947" s="177">
        <v>0</v>
      </c>
      <c r="AE947" s="177">
        <v>0</v>
      </c>
      <c r="AF947" s="177">
        <v>0</v>
      </c>
      <c r="AG947" s="177">
        <v>0</v>
      </c>
      <c r="AH947" s="177">
        <v>0</v>
      </c>
      <c r="AI947" s="177">
        <v>0</v>
      </c>
      <c r="AJ947" s="177">
        <f t="shared" ref="AJ947:AJ948" si="2028">ROUND(X947/95.5*3,2)</f>
        <v>96438.69</v>
      </c>
      <c r="AK947" s="177">
        <f t="shared" ref="AK947:AK948" si="2029">ROUND(X947/95.5*1.5,2)</f>
        <v>48219.35</v>
      </c>
      <c r="AL947" s="177">
        <v>0</v>
      </c>
      <c r="AN947" s="148"/>
      <c r="AO947" s="148"/>
      <c r="AP947" s="148"/>
      <c r="AQ947" s="148"/>
      <c r="AR947" s="148"/>
      <c r="AS947" s="148"/>
      <c r="AT947" s="148"/>
      <c r="AU947" s="148"/>
      <c r="AV947" s="148"/>
      <c r="AW947" s="148"/>
      <c r="AX947" s="148"/>
      <c r="AY947" s="148"/>
      <c r="AZ947" s="148"/>
      <c r="BA947" s="148"/>
      <c r="BB947" s="148"/>
      <c r="BC947" s="148"/>
      <c r="BD947" s="148"/>
      <c r="BE947" s="148"/>
      <c r="BF947" s="148"/>
      <c r="BG947" s="148"/>
      <c r="BH947" s="148"/>
      <c r="BI947" s="148"/>
      <c r="BJ947" s="148"/>
      <c r="BK947" s="148"/>
      <c r="BL947" s="149"/>
      <c r="BM947" s="149"/>
      <c r="BN947" s="149"/>
      <c r="BO947" s="149"/>
      <c r="BP947" s="149"/>
      <c r="BQ947" s="149"/>
      <c r="BR947" s="149"/>
      <c r="BS947" s="149"/>
      <c r="BT947" s="149"/>
      <c r="BU947" s="149"/>
      <c r="BV947" s="149"/>
      <c r="BW947" s="149"/>
      <c r="BY947" s="150"/>
      <c r="BZ947" s="151"/>
      <c r="CA947" s="152"/>
      <c r="CB947" s="148"/>
      <c r="CC947" s="153"/>
    </row>
    <row r="948" spans="1:82" s="147" customFormat="1" ht="15" customHeight="1">
      <c r="A948" s="441">
        <v>262</v>
      </c>
      <c r="B948" s="442" t="s">
        <v>865</v>
      </c>
      <c r="C948" s="471"/>
      <c r="D948" s="370"/>
      <c r="E948" s="471"/>
      <c r="F948" s="471"/>
      <c r="G948" s="362">
        <f t="shared" si="2026"/>
        <v>2503852.14</v>
      </c>
      <c r="H948" s="356">
        <f t="shared" si="2027"/>
        <v>0</v>
      </c>
      <c r="I948" s="365">
        <v>0</v>
      </c>
      <c r="J948" s="365">
        <v>0</v>
      </c>
      <c r="K948" s="365">
        <v>0</v>
      </c>
      <c r="L948" s="365">
        <v>0</v>
      </c>
      <c r="M948" s="365">
        <v>0</v>
      </c>
      <c r="N948" s="356">
        <v>0</v>
      </c>
      <c r="O948" s="356">
        <v>0</v>
      </c>
      <c r="P948" s="356">
        <v>0</v>
      </c>
      <c r="Q948" s="356">
        <v>0</v>
      </c>
      <c r="R948" s="356">
        <v>0</v>
      </c>
      <c r="S948" s="356">
        <v>0</v>
      </c>
      <c r="T948" s="366">
        <v>0</v>
      </c>
      <c r="U948" s="356">
        <v>0</v>
      </c>
      <c r="V948" s="371" t="s">
        <v>112</v>
      </c>
      <c r="W948" s="177">
        <v>620</v>
      </c>
      <c r="X948" s="356">
        <f t="shared" ref="X948" si="2030">ROUND(IF(V948="СК",3856.74,3886.86)*W948,2)</f>
        <v>2391178.7999999998</v>
      </c>
      <c r="Y948" s="177">
        <v>0</v>
      </c>
      <c r="Z948" s="177">
        <v>0</v>
      </c>
      <c r="AA948" s="177">
        <v>0</v>
      </c>
      <c r="AB948" s="177">
        <v>0</v>
      </c>
      <c r="AC948" s="177">
        <v>0</v>
      </c>
      <c r="AD948" s="177">
        <v>0</v>
      </c>
      <c r="AE948" s="177">
        <v>0</v>
      </c>
      <c r="AF948" s="177">
        <v>0</v>
      </c>
      <c r="AG948" s="177">
        <v>0</v>
      </c>
      <c r="AH948" s="177">
        <v>0</v>
      </c>
      <c r="AI948" s="177">
        <v>0</v>
      </c>
      <c r="AJ948" s="177">
        <f t="shared" si="2028"/>
        <v>75115.56</v>
      </c>
      <c r="AK948" s="177">
        <f t="shared" si="2029"/>
        <v>37557.78</v>
      </c>
      <c r="AL948" s="177">
        <v>0</v>
      </c>
      <c r="AN948" s="148"/>
      <c r="AO948" s="148"/>
      <c r="AP948" s="148"/>
      <c r="AQ948" s="148"/>
      <c r="AR948" s="148"/>
      <c r="AS948" s="148"/>
      <c r="AT948" s="148"/>
      <c r="AU948" s="148"/>
      <c r="AV948" s="148"/>
      <c r="AW948" s="148"/>
      <c r="AX948" s="148"/>
      <c r="AY948" s="148"/>
      <c r="AZ948" s="148"/>
      <c r="BA948" s="148"/>
      <c r="BB948" s="148"/>
      <c r="BC948" s="148"/>
      <c r="BD948" s="148"/>
      <c r="BE948" s="148"/>
      <c r="BF948" s="148"/>
      <c r="BG948" s="148"/>
      <c r="BH948" s="148"/>
      <c r="BI948" s="148"/>
      <c r="BJ948" s="148"/>
      <c r="BK948" s="148"/>
      <c r="BL948" s="149"/>
      <c r="BM948" s="149"/>
      <c r="BN948" s="149"/>
      <c r="BO948" s="149"/>
      <c r="BP948" s="149"/>
      <c r="BQ948" s="149"/>
      <c r="BR948" s="149"/>
      <c r="BS948" s="149"/>
      <c r="BT948" s="149"/>
      <c r="BU948" s="149"/>
      <c r="BV948" s="149"/>
      <c r="BW948" s="149"/>
      <c r="BY948" s="150"/>
      <c r="BZ948" s="151"/>
      <c r="CA948" s="152"/>
      <c r="CB948" s="148"/>
      <c r="CC948" s="153"/>
    </row>
    <row r="949" spans="1:82" s="147" customFormat="1" ht="37.5" customHeight="1">
      <c r="A949" s="472" t="s">
        <v>1</v>
      </c>
      <c r="B949" s="472"/>
      <c r="C949" s="471">
        <f>SUM(C946)</f>
        <v>0</v>
      </c>
      <c r="D949" s="473"/>
      <c r="E949" s="369"/>
      <c r="F949" s="369"/>
      <c r="G949" s="471">
        <f>SUM(G947:G948)</f>
        <v>5718475.2200000007</v>
      </c>
      <c r="H949" s="471">
        <f>SUM(H947:H948)</f>
        <v>0</v>
      </c>
      <c r="I949" s="471">
        <f t="shared" ref="I949:U949" si="2031">SUM(I947:I948)</f>
        <v>0</v>
      </c>
      <c r="J949" s="471">
        <f t="shared" si="2031"/>
        <v>0</v>
      </c>
      <c r="K949" s="471">
        <f t="shared" si="2031"/>
        <v>0</v>
      </c>
      <c r="L949" s="471">
        <f t="shared" si="2031"/>
        <v>0</v>
      </c>
      <c r="M949" s="471">
        <f t="shared" si="2031"/>
        <v>0</v>
      </c>
      <c r="N949" s="471">
        <f t="shared" si="2031"/>
        <v>0</v>
      </c>
      <c r="O949" s="471">
        <f t="shared" si="2031"/>
        <v>0</v>
      </c>
      <c r="P949" s="471">
        <f t="shared" si="2031"/>
        <v>0</v>
      </c>
      <c r="Q949" s="471">
        <f t="shared" si="2031"/>
        <v>0</v>
      </c>
      <c r="R949" s="471">
        <f t="shared" si="2031"/>
        <v>0</v>
      </c>
      <c r="S949" s="471">
        <f t="shared" si="2031"/>
        <v>0</v>
      </c>
      <c r="T949" s="475">
        <f t="shared" si="2031"/>
        <v>0</v>
      </c>
      <c r="U949" s="471">
        <f t="shared" si="2031"/>
        <v>0</v>
      </c>
      <c r="V949" s="369" t="s">
        <v>68</v>
      </c>
      <c r="W949" s="471">
        <f>SUM(W947:W948)</f>
        <v>1416</v>
      </c>
      <c r="X949" s="471">
        <f>SUM(X947:X948)</f>
        <v>5461143.8399999999</v>
      </c>
      <c r="Y949" s="471">
        <f t="shared" ref="Y949:CD949" si="2032">SUM(Y947:Y948)</f>
        <v>0</v>
      </c>
      <c r="Z949" s="471">
        <f t="shared" si="2032"/>
        <v>0</v>
      </c>
      <c r="AA949" s="471">
        <f t="shared" si="2032"/>
        <v>0</v>
      </c>
      <c r="AB949" s="471">
        <f t="shared" si="2032"/>
        <v>0</v>
      </c>
      <c r="AC949" s="471">
        <f t="shared" si="2032"/>
        <v>0</v>
      </c>
      <c r="AD949" s="471">
        <f t="shared" si="2032"/>
        <v>0</v>
      </c>
      <c r="AE949" s="471">
        <f t="shared" si="2032"/>
        <v>0</v>
      </c>
      <c r="AF949" s="471">
        <f t="shared" si="2032"/>
        <v>0</v>
      </c>
      <c r="AG949" s="471">
        <f t="shared" si="2032"/>
        <v>0</v>
      </c>
      <c r="AH949" s="471">
        <f t="shared" si="2032"/>
        <v>0</v>
      </c>
      <c r="AI949" s="471">
        <f t="shared" si="2032"/>
        <v>0</v>
      </c>
      <c r="AJ949" s="471">
        <f t="shared" si="2032"/>
        <v>171554.25</v>
      </c>
      <c r="AK949" s="471">
        <f t="shared" si="2032"/>
        <v>85777.13</v>
      </c>
      <c r="AL949" s="471">
        <f t="shared" si="2032"/>
        <v>0</v>
      </c>
      <c r="AM949" s="157">
        <f t="shared" si="2032"/>
        <v>0</v>
      </c>
      <c r="AN949" s="157">
        <f t="shared" si="2032"/>
        <v>0</v>
      </c>
      <c r="AO949" s="157">
        <f t="shared" si="2032"/>
        <v>0</v>
      </c>
      <c r="AP949" s="157">
        <f t="shared" si="2032"/>
        <v>0</v>
      </c>
      <c r="AQ949" s="157">
        <f t="shared" si="2032"/>
        <v>0</v>
      </c>
      <c r="AR949" s="157">
        <f t="shared" si="2032"/>
        <v>0</v>
      </c>
      <c r="AS949" s="157">
        <f t="shared" si="2032"/>
        <v>0</v>
      </c>
      <c r="AT949" s="157">
        <f t="shared" si="2032"/>
        <v>0</v>
      </c>
      <c r="AU949" s="157">
        <f t="shared" si="2032"/>
        <v>0</v>
      </c>
      <c r="AV949" s="157">
        <f t="shared" si="2032"/>
        <v>0</v>
      </c>
      <c r="AW949" s="157">
        <f t="shared" si="2032"/>
        <v>0</v>
      </c>
      <c r="AX949" s="157">
        <f t="shared" si="2032"/>
        <v>0</v>
      </c>
      <c r="AY949" s="157">
        <f t="shared" si="2032"/>
        <v>0</v>
      </c>
      <c r="AZ949" s="157">
        <f t="shared" si="2032"/>
        <v>0</v>
      </c>
      <c r="BA949" s="157">
        <f t="shared" si="2032"/>
        <v>0</v>
      </c>
      <c r="BB949" s="157">
        <f t="shared" si="2032"/>
        <v>0</v>
      </c>
      <c r="BC949" s="157">
        <f t="shared" si="2032"/>
        <v>0</v>
      </c>
      <c r="BD949" s="157">
        <f t="shared" si="2032"/>
        <v>0</v>
      </c>
      <c r="BE949" s="157">
        <f t="shared" si="2032"/>
        <v>0</v>
      </c>
      <c r="BF949" s="157">
        <f t="shared" si="2032"/>
        <v>0</v>
      </c>
      <c r="BG949" s="157">
        <f t="shared" si="2032"/>
        <v>0</v>
      </c>
      <c r="BH949" s="157">
        <f t="shared" si="2032"/>
        <v>0</v>
      </c>
      <c r="BI949" s="157">
        <f t="shared" si="2032"/>
        <v>0</v>
      </c>
      <c r="BJ949" s="157">
        <f t="shared" si="2032"/>
        <v>0</v>
      </c>
      <c r="BK949" s="157">
        <f t="shared" si="2032"/>
        <v>0</v>
      </c>
      <c r="BL949" s="157">
        <f t="shared" si="2032"/>
        <v>0</v>
      </c>
      <c r="BM949" s="157">
        <f t="shared" si="2032"/>
        <v>0</v>
      </c>
      <c r="BN949" s="157">
        <f t="shared" si="2032"/>
        <v>0</v>
      </c>
      <c r="BO949" s="157">
        <f t="shared" si="2032"/>
        <v>0</v>
      </c>
      <c r="BP949" s="157">
        <f t="shared" si="2032"/>
        <v>0</v>
      </c>
      <c r="BQ949" s="157">
        <f t="shared" si="2032"/>
        <v>0</v>
      </c>
      <c r="BR949" s="157">
        <f t="shared" si="2032"/>
        <v>0</v>
      </c>
      <c r="BS949" s="157">
        <f t="shared" si="2032"/>
        <v>0</v>
      </c>
      <c r="BT949" s="157">
        <f t="shared" si="2032"/>
        <v>0</v>
      </c>
      <c r="BU949" s="157">
        <f t="shared" si="2032"/>
        <v>0</v>
      </c>
      <c r="BV949" s="157">
        <f t="shared" si="2032"/>
        <v>0</v>
      </c>
      <c r="BW949" s="157">
        <f t="shared" si="2032"/>
        <v>0</v>
      </c>
      <c r="BX949" s="157">
        <f t="shared" si="2032"/>
        <v>0</v>
      </c>
      <c r="BY949" s="157">
        <f t="shared" si="2032"/>
        <v>0</v>
      </c>
      <c r="BZ949" s="157">
        <f t="shared" si="2032"/>
        <v>0</v>
      </c>
      <c r="CA949" s="157">
        <f t="shared" si="2032"/>
        <v>0</v>
      </c>
      <c r="CB949" s="157">
        <f t="shared" si="2032"/>
        <v>0</v>
      </c>
      <c r="CC949" s="157">
        <f t="shared" si="2032"/>
        <v>0</v>
      </c>
      <c r="CD949" s="157">
        <f t="shared" si="2032"/>
        <v>0</v>
      </c>
    </row>
    <row r="950" spans="1:82" s="147" customFormat="1" ht="12" customHeight="1">
      <c r="A950" s="358" t="s">
        <v>2</v>
      </c>
      <c r="B950" s="359"/>
      <c r="C950" s="359"/>
      <c r="D950" s="359"/>
      <c r="E950" s="359"/>
      <c r="F950" s="359"/>
      <c r="G950" s="359"/>
      <c r="H950" s="359"/>
      <c r="I950" s="359"/>
      <c r="J950" s="359"/>
      <c r="K950" s="359"/>
      <c r="L950" s="359"/>
      <c r="M950" s="359"/>
      <c r="N950" s="359"/>
      <c r="O950" s="359"/>
      <c r="P950" s="359"/>
      <c r="Q950" s="359"/>
      <c r="R950" s="359"/>
      <c r="S950" s="359"/>
      <c r="T950" s="359"/>
      <c r="U950" s="359"/>
      <c r="V950" s="359"/>
      <c r="W950" s="359"/>
      <c r="X950" s="359"/>
      <c r="Y950" s="359"/>
      <c r="Z950" s="359"/>
      <c r="AA950" s="359"/>
      <c r="AB950" s="359"/>
      <c r="AC950" s="359"/>
      <c r="AD950" s="359"/>
      <c r="AE950" s="359"/>
      <c r="AF950" s="359"/>
      <c r="AG950" s="359"/>
      <c r="AH950" s="359"/>
      <c r="AI950" s="359"/>
      <c r="AJ950" s="359"/>
      <c r="AK950" s="359"/>
      <c r="AL950" s="434"/>
      <c r="AN950" s="148" t="e">
        <f>I950/#REF!</f>
        <v>#REF!</v>
      </c>
      <c r="AO950" s="148" t="e">
        <f t="shared" ref="AO950:AO953" si="2033">K950/J950</f>
        <v>#DIV/0!</v>
      </c>
      <c r="AP950" s="148" t="e">
        <f t="shared" ref="AP950:AP953" si="2034">M950/L950</f>
        <v>#DIV/0!</v>
      </c>
      <c r="AQ950" s="148" t="e">
        <f t="shared" ref="AQ950:AQ953" si="2035">O950/N950</f>
        <v>#DIV/0!</v>
      </c>
      <c r="AR950" s="148" t="e">
        <f t="shared" ref="AR950:AR953" si="2036">Q950/P950</f>
        <v>#DIV/0!</v>
      </c>
      <c r="AS950" s="148" t="e">
        <f t="shared" ref="AS950:AS953" si="2037">S950/R950</f>
        <v>#DIV/0!</v>
      </c>
      <c r="AT950" s="148" t="e">
        <f t="shared" ref="AT950:AT953" si="2038">U950/T950</f>
        <v>#DIV/0!</v>
      </c>
      <c r="AU950" s="148" t="e">
        <f t="shared" ref="AU950:AU953" si="2039">X950/W950</f>
        <v>#DIV/0!</v>
      </c>
      <c r="AV950" s="148" t="e">
        <f t="shared" ref="AV950:AV953" si="2040">Z950/Y950</f>
        <v>#DIV/0!</v>
      </c>
      <c r="AW950" s="148" t="e">
        <f t="shared" ref="AW950:AW953" si="2041">AB950/AA950</f>
        <v>#DIV/0!</v>
      </c>
      <c r="AX950" s="148" t="e">
        <f t="shared" ref="AX950:AX953" si="2042">AH950/AG950</f>
        <v>#DIV/0!</v>
      </c>
      <c r="AY950" s="148" t="e">
        <f>AI950/#REF!</f>
        <v>#REF!</v>
      </c>
      <c r="AZ950" s="148">
        <v>730.08</v>
      </c>
      <c r="BA950" s="148">
        <v>2070.12</v>
      </c>
      <c r="BB950" s="148">
        <v>848.92</v>
      </c>
      <c r="BC950" s="148">
        <v>819.73</v>
      </c>
      <c r="BD950" s="148">
        <v>611.5</v>
      </c>
      <c r="BE950" s="148">
        <v>1080.04</v>
      </c>
      <c r="BF950" s="148">
        <v>2671800.0099999998</v>
      </c>
      <c r="BG950" s="148">
        <f t="shared" ref="BG950:BG953" si="2043">IF(V950="ПК",4607.6,4422.85)</f>
        <v>4422.8500000000004</v>
      </c>
      <c r="BH950" s="148">
        <v>8748.57</v>
      </c>
      <c r="BI950" s="148">
        <v>3389.61</v>
      </c>
      <c r="BJ950" s="148">
        <v>5995.76</v>
      </c>
      <c r="BK950" s="148">
        <v>548.62</v>
      </c>
      <c r="BL950" s="149" t="e">
        <f t="shared" ref="BL950:BL953" si="2044">IF(AN950&gt;AZ950, "+", " ")</f>
        <v>#REF!</v>
      </c>
      <c r="BM950" s="149" t="e">
        <f t="shared" ref="BM950:BM953" si="2045">IF(AO950&gt;BA950, "+", " ")</f>
        <v>#DIV/0!</v>
      </c>
      <c r="BN950" s="149" t="e">
        <f t="shared" ref="BN950:BN953" si="2046">IF(AP950&gt;BB950, "+", " ")</f>
        <v>#DIV/0!</v>
      </c>
      <c r="BO950" s="149" t="e">
        <f t="shared" ref="BO950:BO953" si="2047">IF(AQ950&gt;BC950, "+", " ")</f>
        <v>#DIV/0!</v>
      </c>
      <c r="BP950" s="149" t="e">
        <f t="shared" ref="BP950:BP953" si="2048">IF(AR950&gt;BD950, "+", " ")</f>
        <v>#DIV/0!</v>
      </c>
      <c r="BQ950" s="149" t="e">
        <f t="shared" ref="BQ950:BQ953" si="2049">IF(AS950&gt;BE950, "+", " ")</f>
        <v>#DIV/0!</v>
      </c>
      <c r="BR950" s="149" t="e">
        <f t="shared" ref="BR950:BR953" si="2050">IF(AT950&gt;BF950, "+", " ")</f>
        <v>#DIV/0!</v>
      </c>
      <c r="BS950" s="149" t="e">
        <f t="shared" ref="BS950:BS953" si="2051">IF(AU950&gt;BG950, "+", " ")</f>
        <v>#DIV/0!</v>
      </c>
      <c r="BT950" s="149" t="e">
        <f t="shared" ref="BT950:BT953" si="2052">IF(AV950&gt;BH950, "+", " ")</f>
        <v>#DIV/0!</v>
      </c>
      <c r="BU950" s="149" t="e">
        <f t="shared" ref="BU950:BU953" si="2053">IF(AW950&gt;BI950, "+", " ")</f>
        <v>#DIV/0!</v>
      </c>
      <c r="BV950" s="149" t="e">
        <f t="shared" ref="BV950:BV953" si="2054">IF(AX950&gt;BJ950, "+", " ")</f>
        <v>#DIV/0!</v>
      </c>
      <c r="BW950" s="149" t="e">
        <f t="shared" ref="BW950:BW953" si="2055">IF(AY950&gt;BK950, "+", " ")</f>
        <v>#REF!</v>
      </c>
      <c r="BY950" s="150" t="e">
        <f t="shared" ref="BY950:BY953" si="2056">AJ950/G950*100</f>
        <v>#DIV/0!</v>
      </c>
      <c r="BZ950" s="151" t="e">
        <f t="shared" ref="BZ950:BZ953" si="2057">AK950/G950*100</f>
        <v>#DIV/0!</v>
      </c>
      <c r="CA950" s="152" t="e">
        <f t="shared" ref="CA950:CA953" si="2058">G950/W950</f>
        <v>#DIV/0!</v>
      </c>
      <c r="CB950" s="148">
        <f t="shared" ref="CB950:CB953" si="2059">IF(V950="ПК",4814.95,4621.88)</f>
        <v>4621.88</v>
      </c>
      <c r="CC950" s="153" t="e">
        <f t="shared" ref="CC950:CC953" si="2060">IF(CA950&gt;CB950, "+", " ")</f>
        <v>#DIV/0!</v>
      </c>
    </row>
    <row r="951" spans="1:82" s="147" customFormat="1" ht="12" customHeight="1">
      <c r="A951" s="401">
        <v>263</v>
      </c>
      <c r="B951" s="443" t="s">
        <v>869</v>
      </c>
      <c r="C951" s="356">
        <v>909.2</v>
      </c>
      <c r="D951" s="370"/>
      <c r="E951" s="356"/>
      <c r="F951" s="356"/>
      <c r="G951" s="362">
        <f>ROUND(H951+U951+X951+Z951+AB951+AD951+AF951+AH951+AI951+AJ951+AK951+AL951,2)</f>
        <v>650193.87</v>
      </c>
      <c r="H951" s="356">
        <f>I951+K951+M951+O951+Q951+S951</f>
        <v>0</v>
      </c>
      <c r="I951" s="365">
        <v>0</v>
      </c>
      <c r="J951" s="365">
        <v>0</v>
      </c>
      <c r="K951" s="365">
        <v>0</v>
      </c>
      <c r="L951" s="365">
        <v>0</v>
      </c>
      <c r="M951" s="365">
        <v>0</v>
      </c>
      <c r="N951" s="356">
        <v>0</v>
      </c>
      <c r="O951" s="356">
        <v>0</v>
      </c>
      <c r="P951" s="356">
        <v>0</v>
      </c>
      <c r="Q951" s="356">
        <v>0</v>
      </c>
      <c r="R951" s="356">
        <v>0</v>
      </c>
      <c r="S951" s="356">
        <v>0</v>
      </c>
      <c r="T951" s="366">
        <v>0</v>
      </c>
      <c r="U951" s="356">
        <v>0</v>
      </c>
      <c r="V951" s="356" t="s">
        <v>112</v>
      </c>
      <c r="W951" s="177">
        <v>161</v>
      </c>
      <c r="X951" s="356">
        <f t="shared" ref="X951:X952" si="2061">ROUND(IF(V951="СК",3856.74,3886.86)*W951,2)</f>
        <v>620935.14</v>
      </c>
      <c r="Y951" s="177">
        <v>0</v>
      </c>
      <c r="Z951" s="177">
        <v>0</v>
      </c>
      <c r="AA951" s="177">
        <v>0</v>
      </c>
      <c r="AB951" s="177">
        <v>0</v>
      </c>
      <c r="AC951" s="177">
        <v>0</v>
      </c>
      <c r="AD951" s="177">
        <v>0</v>
      </c>
      <c r="AE951" s="177">
        <v>0</v>
      </c>
      <c r="AF951" s="177">
        <v>0</v>
      </c>
      <c r="AG951" s="177">
        <v>0</v>
      </c>
      <c r="AH951" s="177">
        <v>0</v>
      </c>
      <c r="AI951" s="177">
        <v>0</v>
      </c>
      <c r="AJ951" s="177">
        <f t="shared" ref="AJ951:AJ952" si="2062">ROUND(X951/95.5*3,2)</f>
        <v>19505.82</v>
      </c>
      <c r="AK951" s="177">
        <f t="shared" ref="AK951:AK952" si="2063">ROUND(X951/95.5*1.5,2)</f>
        <v>9752.91</v>
      </c>
      <c r="AL951" s="177">
        <v>0</v>
      </c>
      <c r="AN951" s="148" t="e">
        <f>I951/#REF!</f>
        <v>#REF!</v>
      </c>
      <c r="AO951" s="148" t="e">
        <f t="shared" si="2033"/>
        <v>#DIV/0!</v>
      </c>
      <c r="AP951" s="148" t="e">
        <f t="shared" si="2034"/>
        <v>#DIV/0!</v>
      </c>
      <c r="AQ951" s="148" t="e">
        <f t="shared" si="2035"/>
        <v>#DIV/0!</v>
      </c>
      <c r="AR951" s="148" t="e">
        <f t="shared" si="2036"/>
        <v>#DIV/0!</v>
      </c>
      <c r="AS951" s="148" t="e">
        <f t="shared" si="2037"/>
        <v>#DIV/0!</v>
      </c>
      <c r="AT951" s="148" t="e">
        <f t="shared" si="2038"/>
        <v>#DIV/0!</v>
      </c>
      <c r="AU951" s="148">
        <f t="shared" si="2039"/>
        <v>3856.7400000000002</v>
      </c>
      <c r="AV951" s="148" t="e">
        <f t="shared" si="2040"/>
        <v>#DIV/0!</v>
      </c>
      <c r="AW951" s="148" t="e">
        <f t="shared" si="2041"/>
        <v>#DIV/0!</v>
      </c>
      <c r="AX951" s="148" t="e">
        <f t="shared" si="2042"/>
        <v>#DIV/0!</v>
      </c>
      <c r="AY951" s="148" t="e">
        <f>AI951/#REF!</f>
        <v>#REF!</v>
      </c>
      <c r="AZ951" s="148">
        <v>730.08</v>
      </c>
      <c r="BA951" s="148">
        <v>2070.12</v>
      </c>
      <c r="BB951" s="148">
        <v>848.92</v>
      </c>
      <c r="BC951" s="148">
        <v>819.73</v>
      </c>
      <c r="BD951" s="148">
        <v>611.5</v>
      </c>
      <c r="BE951" s="148">
        <v>1080.04</v>
      </c>
      <c r="BF951" s="148">
        <v>2671800.0099999998</v>
      </c>
      <c r="BG951" s="148">
        <f t="shared" si="2043"/>
        <v>4422.8500000000004</v>
      </c>
      <c r="BH951" s="148">
        <v>8748.57</v>
      </c>
      <c r="BI951" s="148">
        <v>3389.61</v>
      </c>
      <c r="BJ951" s="148">
        <v>5995.76</v>
      </c>
      <c r="BK951" s="148">
        <v>548.62</v>
      </c>
      <c r="BL951" s="149" t="e">
        <f t="shared" si="2044"/>
        <v>#REF!</v>
      </c>
      <c r="BM951" s="149" t="e">
        <f t="shared" si="2045"/>
        <v>#DIV/0!</v>
      </c>
      <c r="BN951" s="149" t="e">
        <f t="shared" si="2046"/>
        <v>#DIV/0!</v>
      </c>
      <c r="BO951" s="149" t="e">
        <f t="shared" si="2047"/>
        <v>#DIV/0!</v>
      </c>
      <c r="BP951" s="149" t="e">
        <f t="shared" si="2048"/>
        <v>#DIV/0!</v>
      </c>
      <c r="BQ951" s="149" t="e">
        <f t="shared" si="2049"/>
        <v>#DIV/0!</v>
      </c>
      <c r="BR951" s="149" t="e">
        <f t="shared" si="2050"/>
        <v>#DIV/0!</v>
      </c>
      <c r="BS951" s="149" t="str">
        <f t="shared" si="2051"/>
        <v xml:space="preserve"> </v>
      </c>
      <c r="BT951" s="149" t="e">
        <f t="shared" si="2052"/>
        <v>#DIV/0!</v>
      </c>
      <c r="BU951" s="149" t="e">
        <f t="shared" si="2053"/>
        <v>#DIV/0!</v>
      </c>
      <c r="BV951" s="149" t="e">
        <f t="shared" si="2054"/>
        <v>#DIV/0!</v>
      </c>
      <c r="BW951" s="149" t="e">
        <f t="shared" si="2055"/>
        <v>#REF!</v>
      </c>
      <c r="BY951" s="150">
        <f t="shared" si="2056"/>
        <v>3.0000005998210963</v>
      </c>
      <c r="BZ951" s="151">
        <f t="shared" si="2057"/>
        <v>1.5000002999105482</v>
      </c>
      <c r="CA951" s="152">
        <f t="shared" si="2058"/>
        <v>4038.4712422360249</v>
      </c>
      <c r="CB951" s="148">
        <f t="shared" si="2059"/>
        <v>4621.88</v>
      </c>
      <c r="CC951" s="153" t="str">
        <f t="shared" si="2060"/>
        <v xml:space="preserve"> </v>
      </c>
    </row>
    <row r="952" spans="1:82" s="147" customFormat="1" ht="12" customHeight="1">
      <c r="A952" s="401">
        <v>264</v>
      </c>
      <c r="B952" s="443" t="s">
        <v>870</v>
      </c>
      <c r="C952" s="356">
        <f>444.5+117.9</f>
        <v>562.4</v>
      </c>
      <c r="D952" s="370"/>
      <c r="E952" s="356"/>
      <c r="F952" s="356"/>
      <c r="G952" s="362">
        <f>ROUND(H952+U952+X952+Z952+AB952+AD952+AF952+AH952+AI952+AJ952+AK952+AL952,2)</f>
        <v>2180774.4500000002</v>
      </c>
      <c r="H952" s="356">
        <f>I952+K952+M952+O952+Q952+S952</f>
        <v>0</v>
      </c>
      <c r="I952" s="365">
        <v>0</v>
      </c>
      <c r="J952" s="365">
        <v>0</v>
      </c>
      <c r="K952" s="365">
        <v>0</v>
      </c>
      <c r="L952" s="365">
        <v>0</v>
      </c>
      <c r="M952" s="365">
        <v>0</v>
      </c>
      <c r="N952" s="356">
        <v>0</v>
      </c>
      <c r="O952" s="356">
        <v>0</v>
      </c>
      <c r="P952" s="356">
        <v>0</v>
      </c>
      <c r="Q952" s="356">
        <v>0</v>
      </c>
      <c r="R952" s="356">
        <v>0</v>
      </c>
      <c r="S952" s="356">
        <v>0</v>
      </c>
      <c r="T952" s="366">
        <v>0</v>
      </c>
      <c r="U952" s="356">
        <v>0</v>
      </c>
      <c r="V952" s="356" t="s">
        <v>112</v>
      </c>
      <c r="W952" s="177">
        <v>540</v>
      </c>
      <c r="X952" s="356">
        <f t="shared" si="2061"/>
        <v>2082639.6</v>
      </c>
      <c r="Y952" s="177">
        <v>0</v>
      </c>
      <c r="Z952" s="177">
        <v>0</v>
      </c>
      <c r="AA952" s="177">
        <v>0</v>
      </c>
      <c r="AB952" s="177">
        <v>0</v>
      </c>
      <c r="AC952" s="177">
        <v>0</v>
      </c>
      <c r="AD952" s="177">
        <v>0</v>
      </c>
      <c r="AE952" s="177">
        <v>0</v>
      </c>
      <c r="AF952" s="177">
        <v>0</v>
      </c>
      <c r="AG952" s="177">
        <v>0</v>
      </c>
      <c r="AH952" s="177">
        <v>0</v>
      </c>
      <c r="AI952" s="177">
        <v>0</v>
      </c>
      <c r="AJ952" s="177">
        <f t="shared" si="2062"/>
        <v>65423.23</v>
      </c>
      <c r="AK952" s="177">
        <f t="shared" si="2063"/>
        <v>32711.62</v>
      </c>
      <c r="AL952" s="177">
        <v>0</v>
      </c>
      <c r="AN952" s="148" t="e">
        <f>I952/#REF!</f>
        <v>#REF!</v>
      </c>
      <c r="AO952" s="148" t="e">
        <f t="shared" si="2033"/>
        <v>#DIV/0!</v>
      </c>
      <c r="AP952" s="148" t="e">
        <f t="shared" si="2034"/>
        <v>#DIV/0!</v>
      </c>
      <c r="AQ952" s="148" t="e">
        <f t="shared" si="2035"/>
        <v>#DIV/0!</v>
      </c>
      <c r="AR952" s="148" t="e">
        <f t="shared" si="2036"/>
        <v>#DIV/0!</v>
      </c>
      <c r="AS952" s="148" t="e">
        <f t="shared" si="2037"/>
        <v>#DIV/0!</v>
      </c>
      <c r="AT952" s="148" t="e">
        <f t="shared" si="2038"/>
        <v>#DIV/0!</v>
      </c>
      <c r="AU952" s="148">
        <f t="shared" si="2039"/>
        <v>3856.7400000000002</v>
      </c>
      <c r="AV952" s="148" t="e">
        <f t="shared" si="2040"/>
        <v>#DIV/0!</v>
      </c>
      <c r="AW952" s="148" t="e">
        <f t="shared" si="2041"/>
        <v>#DIV/0!</v>
      </c>
      <c r="AX952" s="148" t="e">
        <f t="shared" si="2042"/>
        <v>#DIV/0!</v>
      </c>
      <c r="AY952" s="148" t="e">
        <f>AI952/#REF!</f>
        <v>#REF!</v>
      </c>
      <c r="AZ952" s="148">
        <v>730.08</v>
      </c>
      <c r="BA952" s="148">
        <v>2070.12</v>
      </c>
      <c r="BB952" s="148">
        <v>848.92</v>
      </c>
      <c r="BC952" s="148">
        <v>819.73</v>
      </c>
      <c r="BD952" s="148">
        <v>611.5</v>
      </c>
      <c r="BE952" s="148">
        <v>1080.04</v>
      </c>
      <c r="BF952" s="148">
        <v>2671800.0099999998</v>
      </c>
      <c r="BG952" s="148">
        <f t="shared" si="2043"/>
        <v>4422.8500000000004</v>
      </c>
      <c r="BH952" s="148">
        <v>8748.57</v>
      </c>
      <c r="BI952" s="148">
        <v>3389.61</v>
      </c>
      <c r="BJ952" s="148">
        <v>5995.76</v>
      </c>
      <c r="BK952" s="148">
        <v>548.62</v>
      </c>
      <c r="BL952" s="149" t="e">
        <f t="shared" si="2044"/>
        <v>#REF!</v>
      </c>
      <c r="BM952" s="149" t="e">
        <f t="shared" si="2045"/>
        <v>#DIV/0!</v>
      </c>
      <c r="BN952" s="149" t="e">
        <f t="shared" si="2046"/>
        <v>#DIV/0!</v>
      </c>
      <c r="BO952" s="149" t="e">
        <f t="shared" si="2047"/>
        <v>#DIV/0!</v>
      </c>
      <c r="BP952" s="149" t="e">
        <f t="shared" si="2048"/>
        <v>#DIV/0!</v>
      </c>
      <c r="BQ952" s="149" t="e">
        <f t="shared" si="2049"/>
        <v>#DIV/0!</v>
      </c>
      <c r="BR952" s="149" t="e">
        <f t="shared" si="2050"/>
        <v>#DIV/0!</v>
      </c>
      <c r="BS952" s="149" t="str">
        <f t="shared" si="2051"/>
        <v xml:space="preserve"> </v>
      </c>
      <c r="BT952" s="149" t="e">
        <f t="shared" si="2052"/>
        <v>#DIV/0!</v>
      </c>
      <c r="BU952" s="149" t="e">
        <f t="shared" si="2053"/>
        <v>#DIV/0!</v>
      </c>
      <c r="BV952" s="149" t="e">
        <f t="shared" si="2054"/>
        <v>#DIV/0!</v>
      </c>
      <c r="BW952" s="149" t="e">
        <f t="shared" si="2055"/>
        <v>#REF!</v>
      </c>
      <c r="BY952" s="150">
        <f t="shared" si="2056"/>
        <v>2.9999998395065566</v>
      </c>
      <c r="BZ952" s="151">
        <f t="shared" si="2057"/>
        <v>1.5000001490296255</v>
      </c>
      <c r="CA952" s="152">
        <f t="shared" si="2058"/>
        <v>4038.4712037037038</v>
      </c>
      <c r="CB952" s="148">
        <f t="shared" si="2059"/>
        <v>4621.88</v>
      </c>
      <c r="CC952" s="153" t="str">
        <f t="shared" si="2060"/>
        <v xml:space="preserve"> </v>
      </c>
    </row>
    <row r="953" spans="1:82" s="147" customFormat="1" ht="43.5" customHeight="1">
      <c r="A953" s="374" t="s">
        <v>3</v>
      </c>
      <c r="B953" s="374"/>
      <c r="C953" s="356">
        <f>SUM(C951:C952)</f>
        <v>1471.6</v>
      </c>
      <c r="D953" s="413"/>
      <c r="E953" s="369"/>
      <c r="F953" s="369"/>
      <c r="G953" s="356">
        <f>ROUND(SUM(G951:G952),2)</f>
        <v>2830968.32</v>
      </c>
      <c r="H953" s="356">
        <f t="shared" ref="H953:U953" si="2064">SUM(H951:H952)</f>
        <v>0</v>
      </c>
      <c r="I953" s="356">
        <f t="shared" si="2064"/>
        <v>0</v>
      </c>
      <c r="J953" s="356">
        <f t="shared" si="2064"/>
        <v>0</v>
      </c>
      <c r="K953" s="356">
        <f t="shared" si="2064"/>
        <v>0</v>
      </c>
      <c r="L953" s="356">
        <f t="shared" si="2064"/>
        <v>0</v>
      </c>
      <c r="M953" s="356">
        <f t="shared" si="2064"/>
        <v>0</v>
      </c>
      <c r="N953" s="356">
        <f t="shared" si="2064"/>
        <v>0</v>
      </c>
      <c r="O953" s="356">
        <f t="shared" si="2064"/>
        <v>0</v>
      </c>
      <c r="P953" s="356">
        <f t="shared" si="2064"/>
        <v>0</v>
      </c>
      <c r="Q953" s="356">
        <f t="shared" si="2064"/>
        <v>0</v>
      </c>
      <c r="R953" s="356">
        <f t="shared" si="2064"/>
        <v>0</v>
      </c>
      <c r="S953" s="356">
        <f t="shared" si="2064"/>
        <v>0</v>
      </c>
      <c r="T953" s="366">
        <f t="shared" si="2064"/>
        <v>0</v>
      </c>
      <c r="U953" s="356">
        <f t="shared" si="2064"/>
        <v>0</v>
      </c>
      <c r="V953" s="369" t="s">
        <v>68</v>
      </c>
      <c r="W953" s="356">
        <f>SUM(W951:W952)</f>
        <v>701</v>
      </c>
      <c r="X953" s="356">
        <f>SUM(X951:X952)</f>
        <v>2703574.74</v>
      </c>
      <c r="Y953" s="356">
        <f t="shared" ref="Y953:AL953" si="2065">SUM(Y951:Y952)</f>
        <v>0</v>
      </c>
      <c r="Z953" s="356">
        <f t="shared" si="2065"/>
        <v>0</v>
      </c>
      <c r="AA953" s="356">
        <f t="shared" si="2065"/>
        <v>0</v>
      </c>
      <c r="AB953" s="356">
        <f t="shared" si="2065"/>
        <v>0</v>
      </c>
      <c r="AC953" s="356">
        <f t="shared" si="2065"/>
        <v>0</v>
      </c>
      <c r="AD953" s="356">
        <f t="shared" si="2065"/>
        <v>0</v>
      </c>
      <c r="AE953" s="356">
        <f t="shared" si="2065"/>
        <v>0</v>
      </c>
      <c r="AF953" s="356">
        <f t="shared" si="2065"/>
        <v>0</v>
      </c>
      <c r="AG953" s="356">
        <f t="shared" si="2065"/>
        <v>0</v>
      </c>
      <c r="AH953" s="356">
        <f t="shared" si="2065"/>
        <v>0</v>
      </c>
      <c r="AI953" s="356">
        <f t="shared" si="2065"/>
        <v>0</v>
      </c>
      <c r="AJ953" s="356">
        <f t="shared" si="2065"/>
        <v>84929.05</v>
      </c>
      <c r="AK953" s="356">
        <f t="shared" si="2065"/>
        <v>42464.53</v>
      </c>
      <c r="AL953" s="356">
        <f t="shared" si="2065"/>
        <v>0</v>
      </c>
      <c r="AN953" s="148" t="e">
        <f>I953/#REF!</f>
        <v>#REF!</v>
      </c>
      <c r="AO953" s="148" t="e">
        <f t="shared" si="2033"/>
        <v>#DIV/0!</v>
      </c>
      <c r="AP953" s="148" t="e">
        <f t="shared" si="2034"/>
        <v>#DIV/0!</v>
      </c>
      <c r="AQ953" s="148" t="e">
        <f t="shared" si="2035"/>
        <v>#DIV/0!</v>
      </c>
      <c r="AR953" s="148" t="e">
        <f t="shared" si="2036"/>
        <v>#DIV/0!</v>
      </c>
      <c r="AS953" s="148" t="e">
        <f t="shared" si="2037"/>
        <v>#DIV/0!</v>
      </c>
      <c r="AT953" s="148" t="e">
        <f t="shared" si="2038"/>
        <v>#DIV/0!</v>
      </c>
      <c r="AU953" s="148">
        <f t="shared" si="2039"/>
        <v>3856.7400000000002</v>
      </c>
      <c r="AV953" s="148" t="e">
        <f t="shared" si="2040"/>
        <v>#DIV/0!</v>
      </c>
      <c r="AW953" s="148" t="e">
        <f t="shared" si="2041"/>
        <v>#DIV/0!</v>
      </c>
      <c r="AX953" s="148" t="e">
        <f t="shared" si="2042"/>
        <v>#DIV/0!</v>
      </c>
      <c r="AY953" s="148" t="e">
        <f>AI953/#REF!</f>
        <v>#REF!</v>
      </c>
      <c r="AZ953" s="148">
        <v>730.08</v>
      </c>
      <c r="BA953" s="148">
        <v>2070.12</v>
      </c>
      <c r="BB953" s="148">
        <v>848.92</v>
      </c>
      <c r="BC953" s="148">
        <v>819.73</v>
      </c>
      <c r="BD953" s="148">
        <v>611.5</v>
      </c>
      <c r="BE953" s="148">
        <v>1080.04</v>
      </c>
      <c r="BF953" s="148">
        <v>2671800.0099999998</v>
      </c>
      <c r="BG953" s="148">
        <f t="shared" si="2043"/>
        <v>4422.8500000000004</v>
      </c>
      <c r="BH953" s="148">
        <v>8748.57</v>
      </c>
      <c r="BI953" s="148">
        <v>3389.61</v>
      </c>
      <c r="BJ953" s="148">
        <v>5995.76</v>
      </c>
      <c r="BK953" s="148">
        <v>548.62</v>
      </c>
      <c r="BL953" s="149" t="e">
        <f t="shared" si="2044"/>
        <v>#REF!</v>
      </c>
      <c r="BM953" s="149" t="e">
        <f t="shared" si="2045"/>
        <v>#DIV/0!</v>
      </c>
      <c r="BN953" s="149" t="e">
        <f t="shared" si="2046"/>
        <v>#DIV/0!</v>
      </c>
      <c r="BO953" s="149" t="e">
        <f t="shared" si="2047"/>
        <v>#DIV/0!</v>
      </c>
      <c r="BP953" s="149" t="e">
        <f t="shared" si="2048"/>
        <v>#DIV/0!</v>
      </c>
      <c r="BQ953" s="149" t="e">
        <f t="shared" si="2049"/>
        <v>#DIV/0!</v>
      </c>
      <c r="BR953" s="149" t="e">
        <f t="shared" si="2050"/>
        <v>#DIV/0!</v>
      </c>
      <c r="BS953" s="149" t="str">
        <f t="shared" si="2051"/>
        <v xml:space="preserve"> </v>
      </c>
      <c r="BT953" s="149" t="e">
        <f t="shared" si="2052"/>
        <v>#DIV/0!</v>
      </c>
      <c r="BU953" s="149" t="e">
        <f t="shared" si="2053"/>
        <v>#DIV/0!</v>
      </c>
      <c r="BV953" s="149" t="e">
        <f t="shared" si="2054"/>
        <v>#DIV/0!</v>
      </c>
      <c r="BW953" s="149" t="e">
        <f t="shared" si="2055"/>
        <v>#REF!</v>
      </c>
      <c r="BY953" s="150">
        <f t="shared" si="2056"/>
        <v>3.0000000141294412</v>
      </c>
      <c r="BZ953" s="151">
        <f t="shared" si="2057"/>
        <v>1.5000001836827337</v>
      </c>
      <c r="CA953" s="152">
        <f t="shared" si="2058"/>
        <v>4038.4712125534948</v>
      </c>
      <c r="CB953" s="148">
        <f t="shared" si="2059"/>
        <v>4621.88</v>
      </c>
      <c r="CC953" s="153" t="str">
        <f t="shared" si="2060"/>
        <v xml:space="preserve"> </v>
      </c>
    </row>
    <row r="954" spans="1:82" s="147" customFormat="1" ht="12" customHeight="1">
      <c r="A954" s="399" t="s">
        <v>953</v>
      </c>
      <c r="B954" s="400"/>
      <c r="C954" s="400"/>
      <c r="D954" s="400"/>
      <c r="E954" s="400"/>
      <c r="F954" s="400"/>
      <c r="G954" s="400"/>
      <c r="H954" s="400"/>
      <c r="I954" s="400"/>
      <c r="J954" s="400"/>
      <c r="K954" s="400"/>
      <c r="L954" s="400"/>
      <c r="M954" s="400"/>
      <c r="N954" s="400"/>
      <c r="O954" s="400"/>
      <c r="P954" s="400"/>
      <c r="Q954" s="400"/>
      <c r="R954" s="400"/>
      <c r="S954" s="400"/>
      <c r="T954" s="400"/>
      <c r="U954" s="400"/>
      <c r="V954" s="400"/>
      <c r="W954" s="400"/>
      <c r="X954" s="400"/>
      <c r="Y954" s="400"/>
      <c r="Z954" s="400"/>
      <c r="AA954" s="400"/>
      <c r="AB954" s="400"/>
      <c r="AC954" s="400"/>
      <c r="AD954" s="400"/>
      <c r="AE954" s="400"/>
      <c r="AF954" s="400"/>
      <c r="AG954" s="400"/>
      <c r="AH954" s="400"/>
      <c r="AI954" s="400"/>
      <c r="AJ954" s="400"/>
      <c r="AK954" s="400"/>
      <c r="AL954" s="423"/>
      <c r="AN954" s="148" t="e">
        <f>I954/#REF!</f>
        <v>#REF!</v>
      </c>
      <c r="AO954" s="148" t="e">
        <f t="shared" si="1895"/>
        <v>#DIV/0!</v>
      </c>
      <c r="AP954" s="148" t="e">
        <f t="shared" si="1896"/>
        <v>#DIV/0!</v>
      </c>
      <c r="AQ954" s="148" t="e">
        <f t="shared" si="1897"/>
        <v>#DIV/0!</v>
      </c>
      <c r="AR954" s="148" t="e">
        <f t="shared" si="1898"/>
        <v>#DIV/0!</v>
      </c>
      <c r="AS954" s="148" t="e">
        <f t="shared" si="1899"/>
        <v>#DIV/0!</v>
      </c>
      <c r="AT954" s="148" t="e">
        <f t="shared" si="1900"/>
        <v>#DIV/0!</v>
      </c>
      <c r="AU954" s="148" t="e">
        <f t="shared" si="1901"/>
        <v>#DIV/0!</v>
      </c>
      <c r="AV954" s="148" t="e">
        <f t="shared" si="1902"/>
        <v>#DIV/0!</v>
      </c>
      <c r="AW954" s="148" t="e">
        <f t="shared" si="1903"/>
        <v>#DIV/0!</v>
      </c>
      <c r="AX954" s="148" t="e">
        <f t="shared" si="1904"/>
        <v>#DIV/0!</v>
      </c>
      <c r="AY954" s="148" t="e">
        <f>AI954/#REF!</f>
        <v>#REF!</v>
      </c>
      <c r="AZ954" s="148">
        <v>766.59</v>
      </c>
      <c r="BA954" s="148">
        <v>2173.62</v>
      </c>
      <c r="BB954" s="148">
        <v>891.36</v>
      </c>
      <c r="BC954" s="148">
        <v>860.72</v>
      </c>
      <c r="BD954" s="148">
        <v>1699.83</v>
      </c>
      <c r="BE954" s="148">
        <v>1134.04</v>
      </c>
      <c r="BF954" s="148">
        <v>2338035</v>
      </c>
      <c r="BG954" s="148">
        <f t="shared" si="1956"/>
        <v>4644</v>
      </c>
      <c r="BH954" s="148">
        <v>9186</v>
      </c>
      <c r="BI954" s="148">
        <v>3559.09</v>
      </c>
      <c r="BJ954" s="148">
        <v>6295.55</v>
      </c>
      <c r="BK954" s="148">
        <f t="shared" si="1445"/>
        <v>934101.09</v>
      </c>
      <c r="BL954" s="149" t="e">
        <f t="shared" si="1905"/>
        <v>#REF!</v>
      </c>
      <c r="BM954" s="149" t="e">
        <f t="shared" si="1906"/>
        <v>#DIV/0!</v>
      </c>
      <c r="BN954" s="149" t="e">
        <f t="shared" si="1907"/>
        <v>#DIV/0!</v>
      </c>
      <c r="BO954" s="149" t="e">
        <f t="shared" si="1908"/>
        <v>#DIV/0!</v>
      </c>
      <c r="BP954" s="149" t="e">
        <f t="shared" si="1909"/>
        <v>#DIV/0!</v>
      </c>
      <c r="BQ954" s="149" t="e">
        <f t="shared" si="1910"/>
        <v>#DIV/0!</v>
      </c>
      <c r="BR954" s="149" t="e">
        <f t="shared" si="1911"/>
        <v>#DIV/0!</v>
      </c>
      <c r="BS954" s="149" t="e">
        <f t="shared" si="1912"/>
        <v>#DIV/0!</v>
      </c>
      <c r="BT954" s="149" t="e">
        <f t="shared" si="1913"/>
        <v>#DIV/0!</v>
      </c>
      <c r="BU954" s="149" t="e">
        <f t="shared" si="1914"/>
        <v>#DIV/0!</v>
      </c>
      <c r="BV954" s="149" t="e">
        <f t="shared" si="1915"/>
        <v>#DIV/0!</v>
      </c>
      <c r="BW954" s="149" t="e">
        <f t="shared" si="1916"/>
        <v>#REF!</v>
      </c>
      <c r="BY954" s="150" t="e">
        <f t="shared" si="1917"/>
        <v>#DIV/0!</v>
      </c>
      <c r="BZ954" s="151" t="e">
        <f t="shared" si="1918"/>
        <v>#DIV/0!</v>
      </c>
      <c r="CA954" s="152" t="e">
        <f t="shared" si="1919"/>
        <v>#DIV/0!</v>
      </c>
      <c r="CB954" s="148">
        <f t="shared" si="2003"/>
        <v>4852.9799999999996</v>
      </c>
      <c r="CC954" s="153" t="e">
        <f t="shared" si="1920"/>
        <v>#DIV/0!</v>
      </c>
    </row>
    <row r="955" spans="1:82" s="147" customFormat="1" ht="12" customHeight="1">
      <c r="A955" s="401">
        <v>265</v>
      </c>
      <c r="B955" s="443" t="s">
        <v>876</v>
      </c>
      <c r="C955" s="415">
        <v>234.8</v>
      </c>
      <c r="D955" s="370"/>
      <c r="E955" s="415"/>
      <c r="F955" s="415"/>
      <c r="G955" s="362">
        <f t="shared" ref="G955:G957" si="2066">ROUND(H955+U955+X955+Z955+AB955+AD955+AF955+AH955+AI955+AJ955+AK955+AL955,2)</f>
        <v>2625006.2799999998</v>
      </c>
      <c r="H955" s="356">
        <f t="shared" ref="H955:H957" si="2067">I955+K955+M955+O955+Q955+S955</f>
        <v>0</v>
      </c>
      <c r="I955" s="365">
        <v>0</v>
      </c>
      <c r="J955" s="365">
        <v>0</v>
      </c>
      <c r="K955" s="365">
        <v>0</v>
      </c>
      <c r="L955" s="365">
        <v>0</v>
      </c>
      <c r="M955" s="365">
        <v>0</v>
      </c>
      <c r="N955" s="356">
        <v>0</v>
      </c>
      <c r="O955" s="356">
        <v>0</v>
      </c>
      <c r="P955" s="356">
        <v>0</v>
      </c>
      <c r="Q955" s="356">
        <v>0</v>
      </c>
      <c r="R955" s="356">
        <v>0</v>
      </c>
      <c r="S955" s="356">
        <v>0</v>
      </c>
      <c r="T955" s="366">
        <v>0</v>
      </c>
      <c r="U955" s="356">
        <v>0</v>
      </c>
      <c r="V955" s="371" t="s">
        <v>112</v>
      </c>
      <c r="W955" s="177">
        <v>650</v>
      </c>
      <c r="X955" s="356">
        <f t="shared" ref="X955:X957" si="2068">ROUND(IF(V955="СК",3856.74,3886.86)*W955,2)</f>
        <v>2506881</v>
      </c>
      <c r="Y955" s="177">
        <v>0</v>
      </c>
      <c r="Z955" s="177">
        <v>0</v>
      </c>
      <c r="AA955" s="177">
        <v>0</v>
      </c>
      <c r="AB955" s="177">
        <v>0</v>
      </c>
      <c r="AC955" s="177">
        <v>0</v>
      </c>
      <c r="AD955" s="177">
        <v>0</v>
      </c>
      <c r="AE955" s="177">
        <v>0</v>
      </c>
      <c r="AF955" s="177">
        <v>0</v>
      </c>
      <c r="AG955" s="177">
        <v>0</v>
      </c>
      <c r="AH955" s="177">
        <v>0</v>
      </c>
      <c r="AI955" s="177">
        <v>0</v>
      </c>
      <c r="AJ955" s="177">
        <f t="shared" ref="AJ955:AJ957" si="2069">ROUND(X955/95.5*3,2)</f>
        <v>78750.19</v>
      </c>
      <c r="AK955" s="177">
        <f t="shared" ref="AK955:AK957" si="2070">ROUND(X955/95.5*1.5,2)</f>
        <v>39375.089999999997</v>
      </c>
      <c r="AL955" s="177">
        <v>0</v>
      </c>
      <c r="AN955" s="148" t="e">
        <f>I955/#REF!</f>
        <v>#REF!</v>
      </c>
      <c r="AO955" s="148" t="e">
        <f t="shared" si="1895"/>
        <v>#DIV/0!</v>
      </c>
      <c r="AP955" s="148" t="e">
        <f t="shared" si="1896"/>
        <v>#DIV/0!</v>
      </c>
      <c r="AQ955" s="148" t="e">
        <f t="shared" si="1897"/>
        <v>#DIV/0!</v>
      </c>
      <c r="AR955" s="148" t="e">
        <f t="shared" si="1898"/>
        <v>#DIV/0!</v>
      </c>
      <c r="AS955" s="148" t="e">
        <f t="shared" si="1899"/>
        <v>#DIV/0!</v>
      </c>
      <c r="AT955" s="148" t="e">
        <f t="shared" si="1900"/>
        <v>#DIV/0!</v>
      </c>
      <c r="AU955" s="148">
        <f t="shared" si="1901"/>
        <v>3856.74</v>
      </c>
      <c r="AV955" s="148" t="e">
        <f t="shared" si="1902"/>
        <v>#DIV/0!</v>
      </c>
      <c r="AW955" s="148" t="e">
        <f t="shared" si="1903"/>
        <v>#DIV/0!</v>
      </c>
      <c r="AX955" s="148" t="e">
        <f t="shared" si="1904"/>
        <v>#DIV/0!</v>
      </c>
      <c r="AY955" s="148" t="e">
        <f>AI955/#REF!</f>
        <v>#REF!</v>
      </c>
      <c r="AZ955" s="148">
        <v>766.59</v>
      </c>
      <c r="BA955" s="148">
        <v>2173.62</v>
      </c>
      <c r="BB955" s="148">
        <v>891.36</v>
      </c>
      <c r="BC955" s="148">
        <v>860.72</v>
      </c>
      <c r="BD955" s="148">
        <v>1699.83</v>
      </c>
      <c r="BE955" s="148">
        <v>1134.04</v>
      </c>
      <c r="BF955" s="148">
        <v>2338035</v>
      </c>
      <c r="BG955" s="148">
        <f t="shared" si="1956"/>
        <v>4644</v>
      </c>
      <c r="BH955" s="148">
        <v>9186</v>
      </c>
      <c r="BI955" s="148">
        <v>3559.09</v>
      </c>
      <c r="BJ955" s="148">
        <v>6295.55</v>
      </c>
      <c r="BK955" s="148">
        <f t="shared" si="1445"/>
        <v>934101.09</v>
      </c>
      <c r="BL955" s="149" t="e">
        <f t="shared" si="1905"/>
        <v>#REF!</v>
      </c>
      <c r="BM955" s="149" t="e">
        <f t="shared" si="1906"/>
        <v>#DIV/0!</v>
      </c>
      <c r="BN955" s="149" t="e">
        <f t="shared" si="1907"/>
        <v>#DIV/0!</v>
      </c>
      <c r="BO955" s="149" t="e">
        <f t="shared" si="1908"/>
        <v>#DIV/0!</v>
      </c>
      <c r="BP955" s="149" t="e">
        <f t="shared" si="1909"/>
        <v>#DIV/0!</v>
      </c>
      <c r="BQ955" s="149" t="e">
        <f t="shared" si="1910"/>
        <v>#DIV/0!</v>
      </c>
      <c r="BR955" s="149" t="e">
        <f t="shared" si="1911"/>
        <v>#DIV/0!</v>
      </c>
      <c r="BS955" s="149" t="str">
        <f t="shared" si="1912"/>
        <v xml:space="preserve"> </v>
      </c>
      <c r="BT955" s="149" t="e">
        <f t="shared" si="1913"/>
        <v>#DIV/0!</v>
      </c>
      <c r="BU955" s="149" t="e">
        <f t="shared" si="1914"/>
        <v>#DIV/0!</v>
      </c>
      <c r="BV955" s="149" t="e">
        <f t="shared" si="1915"/>
        <v>#DIV/0!</v>
      </c>
      <c r="BW955" s="149" t="e">
        <f t="shared" si="1916"/>
        <v>#REF!</v>
      </c>
      <c r="BY955" s="150">
        <f t="shared" si="1917"/>
        <v>3.0000000609522357</v>
      </c>
      <c r="BZ955" s="151">
        <f t="shared" si="1918"/>
        <v>1.4999998400003827</v>
      </c>
      <c r="CA955" s="152">
        <f t="shared" si="1919"/>
        <v>4038.4711999999995</v>
      </c>
      <c r="CB955" s="148">
        <f t="shared" si="2003"/>
        <v>4852.9799999999996</v>
      </c>
      <c r="CC955" s="153" t="str">
        <f t="shared" si="1920"/>
        <v xml:space="preserve"> </v>
      </c>
    </row>
    <row r="956" spans="1:82" s="147" customFormat="1" ht="12" customHeight="1">
      <c r="A956" s="401">
        <v>266</v>
      </c>
      <c r="B956" s="443" t="s">
        <v>878</v>
      </c>
      <c r="C956" s="415">
        <v>487.2</v>
      </c>
      <c r="D956" s="370"/>
      <c r="E956" s="415"/>
      <c r="F956" s="415"/>
      <c r="G956" s="362">
        <f t="shared" si="2066"/>
        <v>2705775.71</v>
      </c>
      <c r="H956" s="356">
        <f t="shared" si="2067"/>
        <v>0</v>
      </c>
      <c r="I956" s="365">
        <v>0</v>
      </c>
      <c r="J956" s="365">
        <v>0</v>
      </c>
      <c r="K956" s="365">
        <v>0</v>
      </c>
      <c r="L956" s="365">
        <v>0</v>
      </c>
      <c r="M956" s="365">
        <v>0</v>
      </c>
      <c r="N956" s="356">
        <v>0</v>
      </c>
      <c r="O956" s="356">
        <v>0</v>
      </c>
      <c r="P956" s="356">
        <v>0</v>
      </c>
      <c r="Q956" s="356">
        <v>0</v>
      </c>
      <c r="R956" s="356">
        <v>0</v>
      </c>
      <c r="S956" s="356">
        <v>0</v>
      </c>
      <c r="T956" s="366">
        <v>0</v>
      </c>
      <c r="U956" s="356">
        <v>0</v>
      </c>
      <c r="V956" s="371" t="s">
        <v>112</v>
      </c>
      <c r="W956" s="177">
        <v>670</v>
      </c>
      <c r="X956" s="356">
        <f t="shared" si="2068"/>
        <v>2584015.7999999998</v>
      </c>
      <c r="Y956" s="177">
        <v>0</v>
      </c>
      <c r="Z956" s="177">
        <v>0</v>
      </c>
      <c r="AA956" s="177">
        <v>0</v>
      </c>
      <c r="AB956" s="177">
        <v>0</v>
      </c>
      <c r="AC956" s="177">
        <v>0</v>
      </c>
      <c r="AD956" s="177">
        <v>0</v>
      </c>
      <c r="AE956" s="177">
        <v>0</v>
      </c>
      <c r="AF956" s="177">
        <v>0</v>
      </c>
      <c r="AG956" s="177">
        <v>0</v>
      </c>
      <c r="AH956" s="177">
        <v>0</v>
      </c>
      <c r="AI956" s="177">
        <v>0</v>
      </c>
      <c r="AJ956" s="177">
        <f t="shared" si="2069"/>
        <v>81173.27</v>
      </c>
      <c r="AK956" s="177">
        <f t="shared" si="2070"/>
        <v>40586.639999999999</v>
      </c>
      <c r="AL956" s="177">
        <v>0</v>
      </c>
      <c r="AN956" s="148" t="e">
        <f>I956/#REF!</f>
        <v>#REF!</v>
      </c>
      <c r="AO956" s="148" t="e">
        <f t="shared" si="1895"/>
        <v>#DIV/0!</v>
      </c>
      <c r="AP956" s="148" t="e">
        <f t="shared" si="1896"/>
        <v>#DIV/0!</v>
      </c>
      <c r="AQ956" s="148" t="e">
        <f t="shared" si="1897"/>
        <v>#DIV/0!</v>
      </c>
      <c r="AR956" s="148" t="e">
        <f t="shared" si="1898"/>
        <v>#DIV/0!</v>
      </c>
      <c r="AS956" s="148" t="e">
        <f t="shared" si="1899"/>
        <v>#DIV/0!</v>
      </c>
      <c r="AT956" s="148" t="e">
        <f t="shared" si="1900"/>
        <v>#DIV/0!</v>
      </c>
      <c r="AU956" s="148">
        <f t="shared" si="1901"/>
        <v>3856.74</v>
      </c>
      <c r="AV956" s="148" t="e">
        <f t="shared" si="1902"/>
        <v>#DIV/0!</v>
      </c>
      <c r="AW956" s="148" t="e">
        <f t="shared" si="1903"/>
        <v>#DIV/0!</v>
      </c>
      <c r="AX956" s="148" t="e">
        <f t="shared" si="1904"/>
        <v>#DIV/0!</v>
      </c>
      <c r="AY956" s="148" t="e">
        <f>AI956/#REF!</f>
        <v>#REF!</v>
      </c>
      <c r="AZ956" s="148">
        <v>766.59</v>
      </c>
      <c r="BA956" s="148">
        <v>2173.62</v>
      </c>
      <c r="BB956" s="148">
        <v>891.36</v>
      </c>
      <c r="BC956" s="148">
        <v>860.72</v>
      </c>
      <c r="BD956" s="148">
        <v>1699.83</v>
      </c>
      <c r="BE956" s="148">
        <v>1134.04</v>
      </c>
      <c r="BF956" s="148">
        <v>2338035</v>
      </c>
      <c r="BG956" s="148">
        <f t="shared" si="1956"/>
        <v>4644</v>
      </c>
      <c r="BH956" s="148">
        <v>9186</v>
      </c>
      <c r="BI956" s="148">
        <v>3559.09</v>
      </c>
      <c r="BJ956" s="148">
        <v>6295.55</v>
      </c>
      <c r="BK956" s="148">
        <f t="shared" si="1445"/>
        <v>934101.09</v>
      </c>
      <c r="BL956" s="149" t="e">
        <f t="shared" si="1905"/>
        <v>#REF!</v>
      </c>
      <c r="BM956" s="149" t="e">
        <f t="shared" si="1906"/>
        <v>#DIV/0!</v>
      </c>
      <c r="BN956" s="149" t="e">
        <f t="shared" si="1907"/>
        <v>#DIV/0!</v>
      </c>
      <c r="BO956" s="149" t="e">
        <f t="shared" si="1908"/>
        <v>#DIV/0!</v>
      </c>
      <c r="BP956" s="149" t="e">
        <f t="shared" si="1909"/>
        <v>#DIV/0!</v>
      </c>
      <c r="BQ956" s="149" t="e">
        <f t="shared" si="1910"/>
        <v>#DIV/0!</v>
      </c>
      <c r="BR956" s="149" t="e">
        <f t="shared" si="1911"/>
        <v>#DIV/0!</v>
      </c>
      <c r="BS956" s="149" t="str">
        <f t="shared" si="1912"/>
        <v xml:space="preserve"> </v>
      </c>
      <c r="BT956" s="149" t="e">
        <f t="shared" si="1913"/>
        <v>#DIV/0!</v>
      </c>
      <c r="BU956" s="149" t="e">
        <f t="shared" si="1914"/>
        <v>#DIV/0!</v>
      </c>
      <c r="BV956" s="149" t="e">
        <f t="shared" si="1915"/>
        <v>#DIV/0!</v>
      </c>
      <c r="BW956" s="149" t="e">
        <f t="shared" si="1916"/>
        <v>#REF!</v>
      </c>
      <c r="BY956" s="150">
        <f t="shared" si="1917"/>
        <v>2.9999999519546283</v>
      </c>
      <c r="BZ956" s="151">
        <f t="shared" si="1918"/>
        <v>1.5000001607672055</v>
      </c>
      <c r="CA956" s="152">
        <f t="shared" si="1919"/>
        <v>4038.471208955224</v>
      </c>
      <c r="CB956" s="148">
        <f t="shared" si="2003"/>
        <v>4852.9799999999996</v>
      </c>
      <c r="CC956" s="153" t="str">
        <f t="shared" si="1920"/>
        <v xml:space="preserve"> </v>
      </c>
      <c r="CD956" s="156">
        <f>CA956-CB956</f>
        <v>-814.50879104477553</v>
      </c>
    </row>
    <row r="957" spans="1:82" s="147" customFormat="1" ht="12" customHeight="1">
      <c r="A957" s="401">
        <v>267</v>
      </c>
      <c r="B957" s="443" t="s">
        <v>879</v>
      </c>
      <c r="C957" s="415">
        <v>312.5</v>
      </c>
      <c r="D957" s="370"/>
      <c r="E957" s="415"/>
      <c r="F957" s="415"/>
      <c r="G957" s="362">
        <f t="shared" si="2066"/>
        <v>2826929.85</v>
      </c>
      <c r="H957" s="356">
        <f t="shared" si="2067"/>
        <v>0</v>
      </c>
      <c r="I957" s="365">
        <v>0</v>
      </c>
      <c r="J957" s="365">
        <v>0</v>
      </c>
      <c r="K957" s="365">
        <v>0</v>
      </c>
      <c r="L957" s="365">
        <v>0</v>
      </c>
      <c r="M957" s="365">
        <v>0</v>
      </c>
      <c r="N957" s="356">
        <v>0</v>
      </c>
      <c r="O957" s="356">
        <v>0</v>
      </c>
      <c r="P957" s="356">
        <v>0</v>
      </c>
      <c r="Q957" s="356">
        <v>0</v>
      </c>
      <c r="R957" s="356">
        <v>0</v>
      </c>
      <c r="S957" s="356">
        <v>0</v>
      </c>
      <c r="T957" s="366">
        <v>0</v>
      </c>
      <c r="U957" s="356">
        <v>0</v>
      </c>
      <c r="V957" s="371" t="s">
        <v>112</v>
      </c>
      <c r="W957" s="177">
        <v>700</v>
      </c>
      <c r="X957" s="356">
        <f t="shared" si="2068"/>
        <v>2699718</v>
      </c>
      <c r="Y957" s="177">
        <v>0</v>
      </c>
      <c r="Z957" s="177">
        <v>0</v>
      </c>
      <c r="AA957" s="177">
        <v>0</v>
      </c>
      <c r="AB957" s="177">
        <v>0</v>
      </c>
      <c r="AC957" s="177">
        <v>0</v>
      </c>
      <c r="AD957" s="177">
        <v>0</v>
      </c>
      <c r="AE957" s="177">
        <v>0</v>
      </c>
      <c r="AF957" s="177">
        <v>0</v>
      </c>
      <c r="AG957" s="177">
        <v>0</v>
      </c>
      <c r="AH957" s="177">
        <v>0</v>
      </c>
      <c r="AI957" s="177">
        <v>0</v>
      </c>
      <c r="AJ957" s="177">
        <f t="shared" si="2069"/>
        <v>84807.9</v>
      </c>
      <c r="AK957" s="177">
        <f t="shared" si="2070"/>
        <v>42403.95</v>
      </c>
      <c r="AL957" s="177">
        <v>0</v>
      </c>
      <c r="AN957" s="148" t="e">
        <f>I957/#REF!</f>
        <v>#REF!</v>
      </c>
      <c r="AO957" s="148" t="e">
        <f t="shared" si="1895"/>
        <v>#DIV/0!</v>
      </c>
      <c r="AP957" s="148" t="e">
        <f t="shared" si="1896"/>
        <v>#DIV/0!</v>
      </c>
      <c r="AQ957" s="148" t="e">
        <f t="shared" si="1897"/>
        <v>#DIV/0!</v>
      </c>
      <c r="AR957" s="148" t="e">
        <f t="shared" si="1898"/>
        <v>#DIV/0!</v>
      </c>
      <c r="AS957" s="148" t="e">
        <f t="shared" si="1899"/>
        <v>#DIV/0!</v>
      </c>
      <c r="AT957" s="148" t="e">
        <f t="shared" si="1900"/>
        <v>#DIV/0!</v>
      </c>
      <c r="AU957" s="148">
        <f t="shared" si="1901"/>
        <v>3856.74</v>
      </c>
      <c r="AV957" s="148" t="e">
        <f t="shared" si="1902"/>
        <v>#DIV/0!</v>
      </c>
      <c r="AW957" s="148" t="e">
        <f t="shared" si="1903"/>
        <v>#DIV/0!</v>
      </c>
      <c r="AX957" s="148" t="e">
        <f t="shared" si="1904"/>
        <v>#DIV/0!</v>
      </c>
      <c r="AY957" s="148" t="e">
        <f>AI957/#REF!</f>
        <v>#REF!</v>
      </c>
      <c r="AZ957" s="148">
        <v>766.59</v>
      </c>
      <c r="BA957" s="148">
        <v>2173.62</v>
      </c>
      <c r="BB957" s="148">
        <v>891.36</v>
      </c>
      <c r="BC957" s="148">
        <v>860.72</v>
      </c>
      <c r="BD957" s="148">
        <v>1699.83</v>
      </c>
      <c r="BE957" s="148">
        <v>1134.04</v>
      </c>
      <c r="BF957" s="148">
        <v>2338035</v>
      </c>
      <c r="BG957" s="148">
        <f t="shared" si="1956"/>
        <v>4644</v>
      </c>
      <c r="BH957" s="148">
        <v>9186</v>
      </c>
      <c r="BI957" s="148">
        <v>3559.09</v>
      </c>
      <c r="BJ957" s="148">
        <v>6295.55</v>
      </c>
      <c r="BK957" s="148">
        <f t="shared" si="1445"/>
        <v>934101.09</v>
      </c>
      <c r="BL957" s="149" t="e">
        <f t="shared" si="1905"/>
        <v>#REF!</v>
      </c>
      <c r="BM957" s="149" t="e">
        <f t="shared" si="1906"/>
        <v>#DIV/0!</v>
      </c>
      <c r="BN957" s="149" t="e">
        <f t="shared" si="1907"/>
        <v>#DIV/0!</v>
      </c>
      <c r="BO957" s="149" t="e">
        <f t="shared" si="1908"/>
        <v>#DIV/0!</v>
      </c>
      <c r="BP957" s="149" t="e">
        <f t="shared" si="1909"/>
        <v>#DIV/0!</v>
      </c>
      <c r="BQ957" s="149" t="e">
        <f t="shared" si="1910"/>
        <v>#DIV/0!</v>
      </c>
      <c r="BR957" s="149" t="e">
        <f t="shared" si="1911"/>
        <v>#DIV/0!</v>
      </c>
      <c r="BS957" s="149" t="str">
        <f t="shared" si="1912"/>
        <v xml:space="preserve"> </v>
      </c>
      <c r="BT957" s="149" t="e">
        <f t="shared" si="1913"/>
        <v>#DIV/0!</v>
      </c>
      <c r="BU957" s="149" t="e">
        <f t="shared" si="1914"/>
        <v>#DIV/0!</v>
      </c>
      <c r="BV957" s="149" t="e">
        <f t="shared" si="1915"/>
        <v>#DIV/0!</v>
      </c>
      <c r="BW957" s="149" t="e">
        <f t="shared" si="1916"/>
        <v>#REF!</v>
      </c>
      <c r="BY957" s="150">
        <f t="shared" si="1917"/>
        <v>3.0000001591832919</v>
      </c>
      <c r="BZ957" s="151">
        <f t="shared" si="1918"/>
        <v>1.5000000795916459</v>
      </c>
      <c r="CA957" s="152">
        <f t="shared" si="1919"/>
        <v>4038.4712142857143</v>
      </c>
      <c r="CB957" s="148">
        <f t="shared" si="2003"/>
        <v>4852.9799999999996</v>
      </c>
      <c r="CC957" s="153" t="str">
        <f t="shared" si="1920"/>
        <v xml:space="preserve"> </v>
      </c>
    </row>
    <row r="958" spans="1:82" s="147" customFormat="1" ht="32.25" customHeight="1">
      <c r="A958" s="414" t="s">
        <v>955</v>
      </c>
      <c r="B958" s="414"/>
      <c r="C958" s="415">
        <f>SUM(C955:C957)</f>
        <v>1034.5</v>
      </c>
      <c r="D958" s="403"/>
      <c r="E958" s="369"/>
      <c r="F958" s="369"/>
      <c r="G958" s="415">
        <f t="shared" ref="G958:U958" si="2071">SUM(G955:G957)</f>
        <v>8157711.8399999999</v>
      </c>
      <c r="H958" s="415">
        <f t="shared" si="2071"/>
        <v>0</v>
      </c>
      <c r="I958" s="415">
        <f t="shared" si="2071"/>
        <v>0</v>
      </c>
      <c r="J958" s="415">
        <f t="shared" si="2071"/>
        <v>0</v>
      </c>
      <c r="K958" s="415">
        <f t="shared" si="2071"/>
        <v>0</v>
      </c>
      <c r="L958" s="415">
        <f t="shared" si="2071"/>
        <v>0</v>
      </c>
      <c r="M958" s="415">
        <f t="shared" si="2071"/>
        <v>0</v>
      </c>
      <c r="N958" s="415">
        <f t="shared" si="2071"/>
        <v>0</v>
      </c>
      <c r="O958" s="415">
        <f t="shared" si="2071"/>
        <v>0</v>
      </c>
      <c r="P958" s="415">
        <f t="shared" si="2071"/>
        <v>0</v>
      </c>
      <c r="Q958" s="415">
        <f t="shared" si="2071"/>
        <v>0</v>
      </c>
      <c r="R958" s="415">
        <f t="shared" si="2071"/>
        <v>0</v>
      </c>
      <c r="S958" s="415">
        <f t="shared" si="2071"/>
        <v>0</v>
      </c>
      <c r="T958" s="416">
        <f t="shared" si="2071"/>
        <v>0</v>
      </c>
      <c r="U958" s="415">
        <f t="shared" si="2071"/>
        <v>0</v>
      </c>
      <c r="V958" s="369" t="s">
        <v>68</v>
      </c>
      <c r="W958" s="415">
        <f t="shared" ref="W958:AK958" si="2072">SUM(W955:W957)</f>
        <v>2020</v>
      </c>
      <c r="X958" s="415">
        <f t="shared" si="2072"/>
        <v>7790614.7999999998</v>
      </c>
      <c r="Y958" s="415">
        <f t="shared" si="2072"/>
        <v>0</v>
      </c>
      <c r="Z958" s="415">
        <f t="shared" si="2072"/>
        <v>0</v>
      </c>
      <c r="AA958" s="415">
        <f t="shared" si="2072"/>
        <v>0</v>
      </c>
      <c r="AB958" s="415">
        <f t="shared" si="2072"/>
        <v>0</v>
      </c>
      <c r="AC958" s="415">
        <f t="shared" si="2072"/>
        <v>0</v>
      </c>
      <c r="AD958" s="415">
        <f t="shared" si="2072"/>
        <v>0</v>
      </c>
      <c r="AE958" s="415">
        <f t="shared" si="2072"/>
        <v>0</v>
      </c>
      <c r="AF958" s="415">
        <f t="shared" si="2072"/>
        <v>0</v>
      </c>
      <c r="AG958" s="415">
        <f t="shared" si="2072"/>
        <v>0</v>
      </c>
      <c r="AH958" s="415">
        <f t="shared" si="2072"/>
        <v>0</v>
      </c>
      <c r="AI958" s="415">
        <f t="shared" si="2072"/>
        <v>0</v>
      </c>
      <c r="AJ958" s="415">
        <f t="shared" si="2072"/>
        <v>244731.36000000002</v>
      </c>
      <c r="AK958" s="415">
        <f t="shared" si="2072"/>
        <v>122365.68</v>
      </c>
      <c r="AL958" s="415">
        <f t="shared" ref="AL958" si="2073">SUM(AL955:AL957)</f>
        <v>0</v>
      </c>
      <c r="AN958" s="148" t="e">
        <f>I958/#REF!</f>
        <v>#REF!</v>
      </c>
      <c r="AO958" s="148" t="e">
        <f t="shared" ref="AO958:AO998" si="2074">K958/J958</f>
        <v>#DIV/0!</v>
      </c>
      <c r="AP958" s="148" t="e">
        <f t="shared" ref="AP958:AP998" si="2075">M958/L958</f>
        <v>#DIV/0!</v>
      </c>
      <c r="AQ958" s="148" t="e">
        <f t="shared" ref="AQ958:AQ998" si="2076">O958/N958</f>
        <v>#DIV/0!</v>
      </c>
      <c r="AR958" s="148" t="e">
        <f t="shared" ref="AR958:AR998" si="2077">Q958/P958</f>
        <v>#DIV/0!</v>
      </c>
      <c r="AS958" s="148" t="e">
        <f t="shared" ref="AS958:AS998" si="2078">S958/R958</f>
        <v>#DIV/0!</v>
      </c>
      <c r="AT958" s="148" t="e">
        <f t="shared" ref="AT958:AT998" si="2079">U958/T958</f>
        <v>#DIV/0!</v>
      </c>
      <c r="AU958" s="148">
        <f t="shared" ref="AU958:AU998" si="2080">X958/W958</f>
        <v>3856.74</v>
      </c>
      <c r="AV958" s="148" t="e">
        <f t="shared" ref="AV958:AV998" si="2081">Z958/Y958</f>
        <v>#DIV/0!</v>
      </c>
      <c r="AW958" s="148" t="e">
        <f t="shared" ref="AW958:AW998" si="2082">AB958/AA958</f>
        <v>#DIV/0!</v>
      </c>
      <c r="AX958" s="148" t="e">
        <f t="shared" ref="AX958:AX998" si="2083">AH958/AG958</f>
        <v>#DIV/0!</v>
      </c>
      <c r="AY958" s="148" t="e">
        <f>AI958/#REF!</f>
        <v>#REF!</v>
      </c>
      <c r="AZ958" s="148">
        <v>766.59</v>
      </c>
      <c r="BA958" s="148">
        <v>2173.62</v>
      </c>
      <c r="BB958" s="148">
        <v>891.36</v>
      </c>
      <c r="BC958" s="148">
        <v>860.72</v>
      </c>
      <c r="BD958" s="148">
        <v>1699.83</v>
      </c>
      <c r="BE958" s="148">
        <v>1134.04</v>
      </c>
      <c r="BF958" s="148">
        <v>2338035</v>
      </c>
      <c r="BG958" s="148">
        <f t="shared" si="1956"/>
        <v>4644</v>
      </c>
      <c r="BH958" s="148">
        <v>9186</v>
      </c>
      <c r="BI958" s="148">
        <v>3559.09</v>
      </c>
      <c r="BJ958" s="148">
        <v>6295.55</v>
      </c>
      <c r="BK958" s="148">
        <f t="shared" si="1445"/>
        <v>934101.09</v>
      </c>
      <c r="BL958" s="149" t="e">
        <f t="shared" ref="BL958:BL998" si="2084">IF(AN958&gt;AZ958, "+", " ")</f>
        <v>#REF!</v>
      </c>
      <c r="BM958" s="149" t="e">
        <f t="shared" ref="BM958:BM998" si="2085">IF(AO958&gt;BA958, "+", " ")</f>
        <v>#DIV/0!</v>
      </c>
      <c r="BN958" s="149" t="e">
        <f t="shared" ref="BN958:BN998" si="2086">IF(AP958&gt;BB958, "+", " ")</f>
        <v>#DIV/0!</v>
      </c>
      <c r="BO958" s="149" t="e">
        <f t="shared" ref="BO958:BO998" si="2087">IF(AQ958&gt;BC958, "+", " ")</f>
        <v>#DIV/0!</v>
      </c>
      <c r="BP958" s="149" t="e">
        <f t="shared" ref="BP958:BP998" si="2088">IF(AR958&gt;BD958, "+", " ")</f>
        <v>#DIV/0!</v>
      </c>
      <c r="BQ958" s="149" t="e">
        <f t="shared" ref="BQ958:BQ998" si="2089">IF(AS958&gt;BE958, "+", " ")</f>
        <v>#DIV/0!</v>
      </c>
      <c r="BR958" s="149" t="e">
        <f t="shared" ref="BR958:BR998" si="2090">IF(AT958&gt;BF958, "+", " ")</f>
        <v>#DIV/0!</v>
      </c>
      <c r="BS958" s="149" t="str">
        <f t="shared" ref="BS958:BS998" si="2091">IF(AU958&gt;BG958, "+", " ")</f>
        <v xml:space="preserve"> </v>
      </c>
      <c r="BT958" s="149" t="e">
        <f t="shared" ref="BT958:BT998" si="2092">IF(AV958&gt;BH958, "+", " ")</f>
        <v>#DIV/0!</v>
      </c>
      <c r="BU958" s="149" t="e">
        <f t="shared" ref="BU958:BU998" si="2093">IF(AW958&gt;BI958, "+", " ")</f>
        <v>#DIV/0!</v>
      </c>
      <c r="BV958" s="149" t="e">
        <f t="shared" ref="BV958:BV998" si="2094">IF(AX958&gt;BJ958, "+", " ")</f>
        <v>#DIV/0!</v>
      </c>
      <c r="BW958" s="149" t="e">
        <f t="shared" ref="BW958:BW998" si="2095">IF(AY958&gt;BK958, "+", " ")</f>
        <v>#REF!</v>
      </c>
      <c r="BY958" s="150">
        <f t="shared" ref="BY958:BY998" si="2096">AJ958/G958*100</f>
        <v>3.0000000588400288</v>
      </c>
      <c r="BZ958" s="151">
        <f t="shared" ref="BZ958:BZ998" si="2097">AK958/G958*100</f>
        <v>1.5000000294200142</v>
      </c>
      <c r="CA958" s="152">
        <f t="shared" ref="CA958:CA998" si="2098">G958/W958</f>
        <v>4038.471207920792</v>
      </c>
      <c r="CB958" s="148">
        <f t="shared" si="2003"/>
        <v>4852.9799999999996</v>
      </c>
      <c r="CC958" s="153" t="str">
        <f t="shared" ref="CC958:CC998" si="2099">IF(CA958&gt;CB958, "+", " ")</f>
        <v xml:space="preserve"> </v>
      </c>
    </row>
    <row r="959" spans="1:82" s="147" customFormat="1" ht="12" customHeight="1">
      <c r="A959" s="399" t="s">
        <v>992</v>
      </c>
      <c r="B959" s="400"/>
      <c r="C959" s="400"/>
      <c r="D959" s="400"/>
      <c r="E959" s="400"/>
      <c r="F959" s="400"/>
      <c r="G959" s="400"/>
      <c r="H959" s="400"/>
      <c r="I959" s="400"/>
      <c r="J959" s="400"/>
      <c r="K959" s="400"/>
      <c r="L959" s="400"/>
      <c r="M959" s="400"/>
      <c r="N959" s="400"/>
      <c r="O959" s="400"/>
      <c r="P959" s="400"/>
      <c r="Q959" s="400"/>
      <c r="R959" s="400"/>
      <c r="S959" s="400"/>
      <c r="T959" s="400"/>
      <c r="U959" s="400"/>
      <c r="V959" s="400"/>
      <c r="W959" s="400"/>
      <c r="X959" s="400"/>
      <c r="Y959" s="400"/>
      <c r="Z959" s="400"/>
      <c r="AA959" s="400"/>
      <c r="AB959" s="400"/>
      <c r="AC959" s="400"/>
      <c r="AD959" s="400"/>
      <c r="AE959" s="400"/>
      <c r="AF959" s="400"/>
      <c r="AG959" s="400"/>
      <c r="AH959" s="400"/>
      <c r="AI959" s="400"/>
      <c r="AJ959" s="400"/>
      <c r="AK959" s="400"/>
      <c r="AL959" s="423"/>
      <c r="AN959" s="148" t="e">
        <f>I959/#REF!</f>
        <v>#REF!</v>
      </c>
      <c r="AO959" s="148" t="e">
        <f>K959/J959</f>
        <v>#DIV/0!</v>
      </c>
      <c r="AP959" s="148" t="e">
        <f>M959/L959</f>
        <v>#DIV/0!</v>
      </c>
      <c r="AQ959" s="148" t="e">
        <f>O959/N959</f>
        <v>#DIV/0!</v>
      </c>
      <c r="AR959" s="148" t="e">
        <f>Q959/P959</f>
        <v>#DIV/0!</v>
      </c>
      <c r="AS959" s="148" t="e">
        <f>S959/R959</f>
        <v>#DIV/0!</v>
      </c>
      <c r="AT959" s="148" t="e">
        <f>U959/T959</f>
        <v>#DIV/0!</v>
      </c>
      <c r="AU959" s="148" t="e">
        <f>X959/W959</f>
        <v>#DIV/0!</v>
      </c>
      <c r="AV959" s="148" t="e">
        <f>Z959/Y959</f>
        <v>#DIV/0!</v>
      </c>
      <c r="AW959" s="148" t="e">
        <f>AB959/AA959</f>
        <v>#DIV/0!</v>
      </c>
      <c r="AX959" s="148" t="e">
        <f>AH959/AG959</f>
        <v>#DIV/0!</v>
      </c>
      <c r="AY959" s="148" t="e">
        <f>AI959/#REF!</f>
        <v>#REF!</v>
      </c>
      <c r="AZ959" s="148">
        <v>730.08</v>
      </c>
      <c r="BA959" s="148">
        <v>2070.12</v>
      </c>
      <c r="BB959" s="148">
        <v>848.92</v>
      </c>
      <c r="BC959" s="148">
        <v>819.73</v>
      </c>
      <c r="BD959" s="148">
        <v>611.5</v>
      </c>
      <c r="BE959" s="148">
        <v>1080.04</v>
      </c>
      <c r="BF959" s="148">
        <v>2671800.0099999998</v>
      </c>
      <c r="BG959" s="148">
        <f>IF(V959="ПК",4607.6,4422.85)</f>
        <v>4422.8500000000004</v>
      </c>
      <c r="BH959" s="148">
        <v>8748.57</v>
      </c>
      <c r="BI959" s="148">
        <v>3389.61</v>
      </c>
      <c r="BJ959" s="148">
        <v>5995.76</v>
      </c>
      <c r="BK959" s="148">
        <v>548.62</v>
      </c>
      <c r="BL959" s="149" t="e">
        <f t="shared" si="2084"/>
        <v>#REF!</v>
      </c>
      <c r="BM959" s="149" t="e">
        <f t="shared" si="2085"/>
        <v>#DIV/0!</v>
      </c>
      <c r="BN959" s="149" t="e">
        <f t="shared" si="2086"/>
        <v>#DIV/0!</v>
      </c>
      <c r="BO959" s="149" t="e">
        <f t="shared" si="2087"/>
        <v>#DIV/0!</v>
      </c>
      <c r="BP959" s="149" t="e">
        <f t="shared" si="2088"/>
        <v>#DIV/0!</v>
      </c>
      <c r="BQ959" s="149" t="e">
        <f t="shared" si="2089"/>
        <v>#DIV/0!</v>
      </c>
      <c r="BR959" s="149" t="e">
        <f t="shared" si="2090"/>
        <v>#DIV/0!</v>
      </c>
      <c r="BS959" s="149" t="e">
        <f t="shared" si="2091"/>
        <v>#DIV/0!</v>
      </c>
      <c r="BT959" s="149" t="e">
        <f t="shared" si="2092"/>
        <v>#DIV/0!</v>
      </c>
      <c r="BU959" s="149" t="e">
        <f t="shared" si="2093"/>
        <v>#DIV/0!</v>
      </c>
      <c r="BV959" s="149" t="e">
        <f t="shared" si="2094"/>
        <v>#DIV/0!</v>
      </c>
      <c r="BW959" s="149" t="e">
        <f t="shared" si="2095"/>
        <v>#REF!</v>
      </c>
      <c r="BY959" s="150" t="e">
        <f>AJ959/G959*100</f>
        <v>#DIV/0!</v>
      </c>
      <c r="BZ959" s="151" t="e">
        <f>AK959/G959*100</f>
        <v>#DIV/0!</v>
      </c>
      <c r="CA959" s="152" t="e">
        <f>G959/W959</f>
        <v>#DIV/0!</v>
      </c>
      <c r="CB959" s="148">
        <f>IF(V959="ПК",4814.95,4621.88)</f>
        <v>4621.88</v>
      </c>
      <c r="CC959" s="153" t="e">
        <f>IF(CA959&gt;CB959, "+", " ")</f>
        <v>#DIV/0!</v>
      </c>
    </row>
    <row r="960" spans="1:82" s="147" customFormat="1" ht="12" customHeight="1">
      <c r="A960" s="401">
        <v>268</v>
      </c>
      <c r="B960" s="438" t="s">
        <v>880</v>
      </c>
      <c r="C960" s="425">
        <v>862.8</v>
      </c>
      <c r="D960" s="370"/>
      <c r="E960" s="425"/>
      <c r="F960" s="425"/>
      <c r="G960" s="362">
        <f>ROUND(H960+U960+X960+Z960+AB960+AD960+AF960+AH960+AI960+AJ960+AK960+AL960,2)</f>
        <v>806886.55</v>
      </c>
      <c r="H960" s="356">
        <f>I960+K960+M960+O960+Q960+S960</f>
        <v>0</v>
      </c>
      <c r="I960" s="365">
        <v>0</v>
      </c>
      <c r="J960" s="365">
        <v>0</v>
      </c>
      <c r="K960" s="365">
        <v>0</v>
      </c>
      <c r="L960" s="365">
        <v>0</v>
      </c>
      <c r="M960" s="365">
        <v>0</v>
      </c>
      <c r="N960" s="356">
        <v>0</v>
      </c>
      <c r="O960" s="356">
        <v>0</v>
      </c>
      <c r="P960" s="356">
        <v>0</v>
      </c>
      <c r="Q960" s="356">
        <v>0</v>
      </c>
      <c r="R960" s="356">
        <v>0</v>
      </c>
      <c r="S960" s="356">
        <v>0</v>
      </c>
      <c r="T960" s="366">
        <v>0</v>
      </c>
      <c r="U960" s="356">
        <v>0</v>
      </c>
      <c r="V960" s="425" t="s">
        <v>112</v>
      </c>
      <c r="W960" s="439">
        <v>199.8</v>
      </c>
      <c r="X960" s="356">
        <f t="shared" ref="X960" si="2100">ROUND(IF(V960="СК",3856.74,3886.86)*W960,2)</f>
        <v>770576.65</v>
      </c>
      <c r="Y960" s="177">
        <v>0</v>
      </c>
      <c r="Z960" s="177">
        <v>0</v>
      </c>
      <c r="AA960" s="177">
        <v>0</v>
      </c>
      <c r="AB960" s="177">
        <v>0</v>
      </c>
      <c r="AC960" s="177">
        <v>0</v>
      </c>
      <c r="AD960" s="177">
        <v>0</v>
      </c>
      <c r="AE960" s="177">
        <v>0</v>
      </c>
      <c r="AF960" s="177">
        <v>0</v>
      </c>
      <c r="AG960" s="177">
        <v>0</v>
      </c>
      <c r="AH960" s="177">
        <v>0</v>
      </c>
      <c r="AI960" s="177">
        <v>0</v>
      </c>
      <c r="AJ960" s="177">
        <f t="shared" ref="AJ960" si="2101">ROUND(X960/95.5*3,2)</f>
        <v>24206.6</v>
      </c>
      <c r="AK960" s="177">
        <f t="shared" ref="AK960" si="2102">ROUND(X960/95.5*1.5,2)</f>
        <v>12103.3</v>
      </c>
      <c r="AL960" s="177">
        <v>0</v>
      </c>
      <c r="AN960" s="148" t="e">
        <f>I960/#REF!</f>
        <v>#REF!</v>
      </c>
      <c r="AO960" s="148" t="e">
        <f>K960/J960</f>
        <v>#DIV/0!</v>
      </c>
      <c r="AP960" s="148" t="e">
        <f>M960/L960</f>
        <v>#DIV/0!</v>
      </c>
      <c r="AQ960" s="148" t="e">
        <f>O960/N960</f>
        <v>#DIV/0!</v>
      </c>
      <c r="AR960" s="148" t="e">
        <f>Q960/P960</f>
        <v>#DIV/0!</v>
      </c>
      <c r="AS960" s="148" t="e">
        <f>S960/R960</f>
        <v>#DIV/0!</v>
      </c>
      <c r="AT960" s="148" t="e">
        <f>U960/T960</f>
        <v>#DIV/0!</v>
      </c>
      <c r="AU960" s="148">
        <f>X960/W960</f>
        <v>3856.7399899899897</v>
      </c>
      <c r="AV960" s="148" t="e">
        <f>Z960/Y960</f>
        <v>#DIV/0!</v>
      </c>
      <c r="AW960" s="148" t="e">
        <f>AB960/AA960</f>
        <v>#DIV/0!</v>
      </c>
      <c r="AX960" s="148" t="e">
        <f>AH960/AG960</f>
        <v>#DIV/0!</v>
      </c>
      <c r="AY960" s="148" t="e">
        <f>AI960/#REF!</f>
        <v>#REF!</v>
      </c>
      <c r="AZ960" s="148">
        <v>730.08</v>
      </c>
      <c r="BA960" s="148">
        <v>2070.12</v>
      </c>
      <c r="BB960" s="148">
        <v>848.92</v>
      </c>
      <c r="BC960" s="148">
        <v>819.73</v>
      </c>
      <c r="BD960" s="148">
        <v>611.5</v>
      </c>
      <c r="BE960" s="148">
        <v>1080.04</v>
      </c>
      <c r="BF960" s="148">
        <v>2671800.0099999998</v>
      </c>
      <c r="BG960" s="148">
        <f>IF(V960="ПК",4607.6,4422.85)</f>
        <v>4422.8500000000004</v>
      </c>
      <c r="BH960" s="148">
        <v>8748.57</v>
      </c>
      <c r="BI960" s="148">
        <v>3389.61</v>
      </c>
      <c r="BJ960" s="148">
        <v>5995.76</v>
      </c>
      <c r="BK960" s="148">
        <v>548.62</v>
      </c>
      <c r="BL960" s="149" t="e">
        <f t="shared" si="2084"/>
        <v>#REF!</v>
      </c>
      <c r="BM960" s="149" t="e">
        <f t="shared" si="2085"/>
        <v>#DIV/0!</v>
      </c>
      <c r="BN960" s="149" t="e">
        <f t="shared" si="2086"/>
        <v>#DIV/0!</v>
      </c>
      <c r="BO960" s="149" t="e">
        <f t="shared" si="2087"/>
        <v>#DIV/0!</v>
      </c>
      <c r="BP960" s="149" t="e">
        <f t="shared" si="2088"/>
        <v>#DIV/0!</v>
      </c>
      <c r="BQ960" s="149" t="e">
        <f t="shared" si="2089"/>
        <v>#DIV/0!</v>
      </c>
      <c r="BR960" s="149" t="e">
        <f t="shared" si="2090"/>
        <v>#DIV/0!</v>
      </c>
      <c r="BS960" s="149" t="str">
        <f t="shared" si="2091"/>
        <v xml:space="preserve"> </v>
      </c>
      <c r="BT960" s="149" t="e">
        <f t="shared" si="2092"/>
        <v>#DIV/0!</v>
      </c>
      <c r="BU960" s="149" t="e">
        <f t="shared" si="2093"/>
        <v>#DIV/0!</v>
      </c>
      <c r="BV960" s="149" t="e">
        <f t="shared" si="2094"/>
        <v>#DIV/0!</v>
      </c>
      <c r="BW960" s="149" t="e">
        <f t="shared" si="2095"/>
        <v>#REF!</v>
      </c>
      <c r="BY960" s="150">
        <f>AJ960/G960*100</f>
        <v>3.00000043376606</v>
      </c>
      <c r="BZ960" s="151">
        <f>AK960/G960*100</f>
        <v>1.50000021688303</v>
      </c>
      <c r="CA960" s="152">
        <f>G960/W960</f>
        <v>4038.4712212212212</v>
      </c>
      <c r="CB960" s="148">
        <f>IF(V960="ПК",4814.95,4621.88)</f>
        <v>4621.88</v>
      </c>
      <c r="CC960" s="153" t="str">
        <f>IF(CA960&gt;CB960, "+", " ")</f>
        <v xml:space="preserve"> </v>
      </c>
    </row>
    <row r="961" spans="1:82" s="147" customFormat="1" ht="42" customHeight="1">
      <c r="A961" s="424" t="s">
        <v>993</v>
      </c>
      <c r="B961" s="424"/>
      <c r="C961" s="425">
        <f>SUM(C960:C960)</f>
        <v>862.8</v>
      </c>
      <c r="D961" s="426"/>
      <c r="E961" s="425"/>
      <c r="F961" s="425"/>
      <c r="G961" s="425">
        <f>ROUND(SUM(G960:G960),2)</f>
        <v>806886.55</v>
      </c>
      <c r="H961" s="425">
        <f t="shared" ref="H961:U961" si="2103">SUM(H960:H960)</f>
        <v>0</v>
      </c>
      <c r="I961" s="425">
        <f t="shared" si="2103"/>
        <v>0</v>
      </c>
      <c r="J961" s="425">
        <f t="shared" si="2103"/>
        <v>0</v>
      </c>
      <c r="K961" s="425">
        <f t="shared" si="2103"/>
        <v>0</v>
      </c>
      <c r="L961" s="425">
        <f t="shared" si="2103"/>
        <v>0</v>
      </c>
      <c r="M961" s="425">
        <f t="shared" si="2103"/>
        <v>0</v>
      </c>
      <c r="N961" s="425">
        <f t="shared" si="2103"/>
        <v>0</v>
      </c>
      <c r="O961" s="425">
        <f t="shared" si="2103"/>
        <v>0</v>
      </c>
      <c r="P961" s="425">
        <f t="shared" si="2103"/>
        <v>0</v>
      </c>
      <c r="Q961" s="425">
        <f t="shared" si="2103"/>
        <v>0</v>
      </c>
      <c r="R961" s="425">
        <f t="shared" si="2103"/>
        <v>0</v>
      </c>
      <c r="S961" s="425">
        <f t="shared" si="2103"/>
        <v>0</v>
      </c>
      <c r="T961" s="431">
        <f t="shared" si="2103"/>
        <v>0</v>
      </c>
      <c r="U961" s="425">
        <f t="shared" si="2103"/>
        <v>0</v>
      </c>
      <c r="V961" s="425" t="s">
        <v>68</v>
      </c>
      <c r="W961" s="425">
        <f t="shared" ref="W961:AL961" si="2104">SUM(W960:W960)</f>
        <v>199.8</v>
      </c>
      <c r="X961" s="425">
        <f t="shared" si="2104"/>
        <v>770576.65</v>
      </c>
      <c r="Y961" s="425">
        <f t="shared" si="2104"/>
        <v>0</v>
      </c>
      <c r="Z961" s="425">
        <f t="shared" si="2104"/>
        <v>0</v>
      </c>
      <c r="AA961" s="425">
        <f t="shared" si="2104"/>
        <v>0</v>
      </c>
      <c r="AB961" s="425">
        <f t="shared" si="2104"/>
        <v>0</v>
      </c>
      <c r="AC961" s="425">
        <f t="shared" si="2104"/>
        <v>0</v>
      </c>
      <c r="AD961" s="425">
        <f t="shared" si="2104"/>
        <v>0</v>
      </c>
      <c r="AE961" s="425">
        <f t="shared" si="2104"/>
        <v>0</v>
      </c>
      <c r="AF961" s="425">
        <f t="shared" si="2104"/>
        <v>0</v>
      </c>
      <c r="AG961" s="425">
        <f t="shared" si="2104"/>
        <v>0</v>
      </c>
      <c r="AH961" s="425">
        <f t="shared" si="2104"/>
        <v>0</v>
      </c>
      <c r="AI961" s="425">
        <f t="shared" si="2104"/>
        <v>0</v>
      </c>
      <c r="AJ961" s="425">
        <f t="shared" si="2104"/>
        <v>24206.6</v>
      </c>
      <c r="AK961" s="425">
        <f t="shared" si="2104"/>
        <v>12103.3</v>
      </c>
      <c r="AL961" s="425">
        <f t="shared" si="2104"/>
        <v>0</v>
      </c>
      <c r="AN961" s="148" t="e">
        <f>I961/#REF!</f>
        <v>#REF!</v>
      </c>
      <c r="AO961" s="148" t="e">
        <f>K961/J961</f>
        <v>#DIV/0!</v>
      </c>
      <c r="AP961" s="148" t="e">
        <f>M961/L961</f>
        <v>#DIV/0!</v>
      </c>
      <c r="AQ961" s="148" t="e">
        <f>O961/N961</f>
        <v>#DIV/0!</v>
      </c>
      <c r="AR961" s="148" t="e">
        <f>Q961/P961</f>
        <v>#DIV/0!</v>
      </c>
      <c r="AS961" s="148" t="e">
        <f>S961/R961</f>
        <v>#DIV/0!</v>
      </c>
      <c r="AT961" s="148" t="e">
        <f>U961/T961</f>
        <v>#DIV/0!</v>
      </c>
      <c r="AU961" s="148">
        <f>X961/W961</f>
        <v>3856.7399899899897</v>
      </c>
      <c r="AV961" s="148" t="e">
        <f>Z961/Y961</f>
        <v>#DIV/0!</v>
      </c>
      <c r="AW961" s="148" t="e">
        <f>AB961/AA961</f>
        <v>#DIV/0!</v>
      </c>
      <c r="AX961" s="148" t="e">
        <f>AH961/AG961</f>
        <v>#DIV/0!</v>
      </c>
      <c r="AY961" s="148" t="e">
        <f>AI961/#REF!</f>
        <v>#REF!</v>
      </c>
      <c r="AZ961" s="148">
        <v>730.08</v>
      </c>
      <c r="BA961" s="148">
        <v>2070.12</v>
      </c>
      <c r="BB961" s="148">
        <v>848.92</v>
      </c>
      <c r="BC961" s="148">
        <v>819.73</v>
      </c>
      <c r="BD961" s="148">
        <v>611.5</v>
      </c>
      <c r="BE961" s="148">
        <v>1080.04</v>
      </c>
      <c r="BF961" s="148">
        <v>2671800.0099999998</v>
      </c>
      <c r="BG961" s="148">
        <f>IF(V961="ПК",4607.6,4422.85)</f>
        <v>4422.8500000000004</v>
      </c>
      <c r="BH961" s="148">
        <v>8748.57</v>
      </c>
      <c r="BI961" s="148">
        <v>3389.61</v>
      </c>
      <c r="BJ961" s="148">
        <v>5995.76</v>
      </c>
      <c r="BK961" s="148">
        <v>548.62</v>
      </c>
      <c r="BL961" s="149" t="e">
        <f t="shared" si="2084"/>
        <v>#REF!</v>
      </c>
      <c r="BM961" s="149" t="e">
        <f t="shared" si="2085"/>
        <v>#DIV/0!</v>
      </c>
      <c r="BN961" s="149" t="e">
        <f t="shared" si="2086"/>
        <v>#DIV/0!</v>
      </c>
      <c r="BO961" s="149" t="e">
        <f t="shared" si="2087"/>
        <v>#DIV/0!</v>
      </c>
      <c r="BP961" s="149" t="e">
        <f t="shared" si="2088"/>
        <v>#DIV/0!</v>
      </c>
      <c r="BQ961" s="149" t="e">
        <f t="shared" si="2089"/>
        <v>#DIV/0!</v>
      </c>
      <c r="BR961" s="149" t="e">
        <f t="shared" si="2090"/>
        <v>#DIV/0!</v>
      </c>
      <c r="BS961" s="149" t="str">
        <f t="shared" si="2091"/>
        <v xml:space="preserve"> </v>
      </c>
      <c r="BT961" s="149" t="e">
        <f t="shared" si="2092"/>
        <v>#DIV/0!</v>
      </c>
      <c r="BU961" s="149" t="e">
        <f t="shared" si="2093"/>
        <v>#DIV/0!</v>
      </c>
      <c r="BV961" s="149" t="e">
        <f t="shared" si="2094"/>
        <v>#DIV/0!</v>
      </c>
      <c r="BW961" s="149" t="e">
        <f t="shared" si="2095"/>
        <v>#REF!</v>
      </c>
      <c r="BY961" s="150">
        <f>AJ961/G961*100</f>
        <v>3.00000043376606</v>
      </c>
      <c r="BZ961" s="151">
        <f>AK961/G961*100</f>
        <v>1.50000021688303</v>
      </c>
      <c r="CA961" s="152">
        <f>G961/W961</f>
        <v>4038.4712212212212</v>
      </c>
      <c r="CB961" s="148">
        <f>IF(V961="ПК",4814.95,4621.88)</f>
        <v>4621.88</v>
      </c>
      <c r="CC961" s="153" t="str">
        <f>IF(CA961&gt;CB961, "+", " ")</f>
        <v xml:space="preserve"> </v>
      </c>
    </row>
    <row r="962" spans="1:82" s="147" customFormat="1" ht="12" customHeight="1">
      <c r="A962" s="463" t="s">
        <v>69</v>
      </c>
      <c r="B962" s="463"/>
      <c r="C962" s="463"/>
      <c r="D962" s="463"/>
      <c r="E962" s="463"/>
      <c r="F962" s="463"/>
      <c r="G962" s="463"/>
      <c r="H962" s="463"/>
      <c r="I962" s="463"/>
      <c r="J962" s="463"/>
      <c r="K962" s="463"/>
      <c r="L962" s="463"/>
      <c r="M962" s="463"/>
      <c r="N962" s="463"/>
      <c r="O962" s="463"/>
      <c r="P962" s="463"/>
      <c r="Q962" s="463"/>
      <c r="R962" s="463"/>
      <c r="S962" s="463"/>
      <c r="T962" s="463"/>
      <c r="U962" s="463"/>
      <c r="V962" s="463"/>
      <c r="W962" s="463"/>
      <c r="X962" s="463"/>
      <c r="Y962" s="463"/>
      <c r="Z962" s="463"/>
      <c r="AA962" s="463"/>
      <c r="AB962" s="463"/>
      <c r="AC962" s="463"/>
      <c r="AD962" s="463"/>
      <c r="AE962" s="463"/>
      <c r="AF962" s="463"/>
      <c r="AG962" s="463"/>
      <c r="AH962" s="463"/>
      <c r="AI962" s="463"/>
      <c r="AJ962" s="463"/>
      <c r="AK962" s="463"/>
      <c r="AL962" s="463"/>
      <c r="AN962" s="148" t="e">
        <f>I962/#REF!</f>
        <v>#REF!</v>
      </c>
      <c r="AO962" s="148" t="e">
        <f t="shared" si="2074"/>
        <v>#DIV/0!</v>
      </c>
      <c r="AP962" s="148" t="e">
        <f t="shared" si="2075"/>
        <v>#DIV/0!</v>
      </c>
      <c r="AQ962" s="148" t="e">
        <f t="shared" si="2076"/>
        <v>#DIV/0!</v>
      </c>
      <c r="AR962" s="148" t="e">
        <f t="shared" si="2077"/>
        <v>#DIV/0!</v>
      </c>
      <c r="AS962" s="148" t="e">
        <f t="shared" si="2078"/>
        <v>#DIV/0!</v>
      </c>
      <c r="AT962" s="148" t="e">
        <f t="shared" si="2079"/>
        <v>#DIV/0!</v>
      </c>
      <c r="AU962" s="148" t="e">
        <f t="shared" si="2080"/>
        <v>#DIV/0!</v>
      </c>
      <c r="AV962" s="148" t="e">
        <f t="shared" si="2081"/>
        <v>#DIV/0!</v>
      </c>
      <c r="AW962" s="148" t="e">
        <f t="shared" si="2082"/>
        <v>#DIV/0!</v>
      </c>
      <c r="AX962" s="148" t="e">
        <f t="shared" si="2083"/>
        <v>#DIV/0!</v>
      </c>
      <c r="AY962" s="148" t="e">
        <f>AI962/#REF!</f>
        <v>#REF!</v>
      </c>
      <c r="AZ962" s="148">
        <v>766.59</v>
      </c>
      <c r="BA962" s="148">
        <v>2173.62</v>
      </c>
      <c r="BB962" s="148">
        <v>891.36</v>
      </c>
      <c r="BC962" s="148">
        <v>860.72</v>
      </c>
      <c r="BD962" s="148">
        <v>1699.83</v>
      </c>
      <c r="BE962" s="148">
        <v>1134.04</v>
      </c>
      <c r="BF962" s="148">
        <v>2338035</v>
      </c>
      <c r="BG962" s="148">
        <f t="shared" si="1956"/>
        <v>4644</v>
      </c>
      <c r="BH962" s="148">
        <v>9186</v>
      </c>
      <c r="BI962" s="148">
        <v>3559.09</v>
      </c>
      <c r="BJ962" s="148">
        <v>6295.55</v>
      </c>
      <c r="BK962" s="148">
        <f t="shared" si="1445"/>
        <v>934101.09</v>
      </c>
      <c r="BL962" s="149" t="e">
        <f t="shared" si="2084"/>
        <v>#REF!</v>
      </c>
      <c r="BM962" s="149" t="e">
        <f t="shared" si="2085"/>
        <v>#DIV/0!</v>
      </c>
      <c r="BN962" s="149" t="e">
        <f t="shared" si="2086"/>
        <v>#DIV/0!</v>
      </c>
      <c r="BO962" s="149" t="e">
        <f t="shared" si="2087"/>
        <v>#DIV/0!</v>
      </c>
      <c r="BP962" s="149" t="e">
        <f t="shared" si="2088"/>
        <v>#DIV/0!</v>
      </c>
      <c r="BQ962" s="149" t="e">
        <f t="shared" si="2089"/>
        <v>#DIV/0!</v>
      </c>
      <c r="BR962" s="149" t="e">
        <f t="shared" si="2090"/>
        <v>#DIV/0!</v>
      </c>
      <c r="BS962" s="149" t="e">
        <f t="shared" si="2091"/>
        <v>#DIV/0!</v>
      </c>
      <c r="BT962" s="149" t="e">
        <f t="shared" si="2092"/>
        <v>#DIV/0!</v>
      </c>
      <c r="BU962" s="149" t="e">
        <f t="shared" si="2093"/>
        <v>#DIV/0!</v>
      </c>
      <c r="BV962" s="149" t="e">
        <f t="shared" si="2094"/>
        <v>#DIV/0!</v>
      </c>
      <c r="BW962" s="149" t="e">
        <f t="shared" si="2095"/>
        <v>#REF!</v>
      </c>
      <c r="BY962" s="150" t="e">
        <f t="shared" si="2096"/>
        <v>#DIV/0!</v>
      </c>
      <c r="BZ962" s="151" t="e">
        <f t="shared" si="2097"/>
        <v>#DIV/0!</v>
      </c>
      <c r="CA962" s="152" t="e">
        <f t="shared" si="2098"/>
        <v>#DIV/0!</v>
      </c>
      <c r="CB962" s="148">
        <f t="shared" si="2003"/>
        <v>4852.9799999999996</v>
      </c>
      <c r="CC962" s="153" t="e">
        <f t="shared" si="2099"/>
        <v>#DIV/0!</v>
      </c>
    </row>
    <row r="963" spans="1:82" s="147" customFormat="1" ht="12" customHeight="1">
      <c r="A963" s="401">
        <v>269</v>
      </c>
      <c r="B963" s="443" t="s">
        <v>882</v>
      </c>
      <c r="C963" s="415">
        <v>164.9</v>
      </c>
      <c r="D963" s="370"/>
      <c r="E963" s="415"/>
      <c r="F963" s="415"/>
      <c r="G963" s="362">
        <f t="shared" ref="G963:G964" si="2105">ROUND(H963+U963+X963+Z963+AB963+AD963+AF963+AH963+AI963+AJ963+AK963+AL963,2)</f>
        <v>1251926.07</v>
      </c>
      <c r="H963" s="356">
        <f t="shared" ref="H963:H964" si="2106">I963+K963+M963+O963+Q963+S963</f>
        <v>0</v>
      </c>
      <c r="I963" s="365">
        <v>0</v>
      </c>
      <c r="J963" s="365">
        <v>0</v>
      </c>
      <c r="K963" s="365">
        <v>0</v>
      </c>
      <c r="L963" s="365">
        <v>0</v>
      </c>
      <c r="M963" s="365">
        <v>0</v>
      </c>
      <c r="N963" s="356">
        <v>0</v>
      </c>
      <c r="O963" s="356">
        <v>0</v>
      </c>
      <c r="P963" s="356">
        <v>0</v>
      </c>
      <c r="Q963" s="356">
        <v>0</v>
      </c>
      <c r="R963" s="356">
        <v>0</v>
      </c>
      <c r="S963" s="356">
        <v>0</v>
      </c>
      <c r="T963" s="366">
        <v>0</v>
      </c>
      <c r="U963" s="356">
        <v>0</v>
      </c>
      <c r="V963" s="371" t="s">
        <v>112</v>
      </c>
      <c r="W963" s="177">
        <v>310</v>
      </c>
      <c r="X963" s="356">
        <f t="shared" ref="X963:X964" si="2107">ROUND(IF(V963="СК",3856.74,3886.86)*W963,2)</f>
        <v>1195589.3999999999</v>
      </c>
      <c r="Y963" s="177">
        <v>0</v>
      </c>
      <c r="Z963" s="177">
        <v>0</v>
      </c>
      <c r="AA963" s="177">
        <v>0</v>
      </c>
      <c r="AB963" s="177">
        <v>0</v>
      </c>
      <c r="AC963" s="177">
        <v>0</v>
      </c>
      <c r="AD963" s="177">
        <v>0</v>
      </c>
      <c r="AE963" s="177">
        <v>0</v>
      </c>
      <c r="AF963" s="177">
        <v>0</v>
      </c>
      <c r="AG963" s="177">
        <v>0</v>
      </c>
      <c r="AH963" s="177">
        <v>0</v>
      </c>
      <c r="AI963" s="177">
        <v>0</v>
      </c>
      <c r="AJ963" s="177">
        <f t="shared" ref="AJ963:AJ964" si="2108">ROUND(X963/95.5*3,2)</f>
        <v>37557.78</v>
      </c>
      <c r="AK963" s="177">
        <f t="shared" ref="AK963:AK964" si="2109">ROUND(X963/95.5*1.5,2)</f>
        <v>18778.89</v>
      </c>
      <c r="AL963" s="177">
        <v>0</v>
      </c>
      <c r="AN963" s="148" t="e">
        <f>I963/#REF!</f>
        <v>#REF!</v>
      </c>
      <c r="AO963" s="148" t="e">
        <f t="shared" si="2074"/>
        <v>#DIV/0!</v>
      </c>
      <c r="AP963" s="148" t="e">
        <f t="shared" si="2075"/>
        <v>#DIV/0!</v>
      </c>
      <c r="AQ963" s="148" t="e">
        <f t="shared" si="2076"/>
        <v>#DIV/0!</v>
      </c>
      <c r="AR963" s="148" t="e">
        <f t="shared" si="2077"/>
        <v>#DIV/0!</v>
      </c>
      <c r="AS963" s="148" t="e">
        <f t="shared" si="2078"/>
        <v>#DIV/0!</v>
      </c>
      <c r="AT963" s="148" t="e">
        <f t="shared" si="2079"/>
        <v>#DIV/0!</v>
      </c>
      <c r="AU963" s="148">
        <f t="shared" si="2080"/>
        <v>3856.74</v>
      </c>
      <c r="AV963" s="148" t="e">
        <f t="shared" si="2081"/>
        <v>#DIV/0!</v>
      </c>
      <c r="AW963" s="148" t="e">
        <f t="shared" si="2082"/>
        <v>#DIV/0!</v>
      </c>
      <c r="AX963" s="148" t="e">
        <f t="shared" si="2083"/>
        <v>#DIV/0!</v>
      </c>
      <c r="AY963" s="148" t="e">
        <f>AI963/#REF!</f>
        <v>#REF!</v>
      </c>
      <c r="AZ963" s="148">
        <v>766.59</v>
      </c>
      <c r="BA963" s="148">
        <v>2173.62</v>
      </c>
      <c r="BB963" s="148">
        <v>891.36</v>
      </c>
      <c r="BC963" s="148">
        <v>860.72</v>
      </c>
      <c r="BD963" s="148">
        <v>1699.83</v>
      </c>
      <c r="BE963" s="148">
        <v>1134.04</v>
      </c>
      <c r="BF963" s="148">
        <v>2338035</v>
      </c>
      <c r="BG963" s="148">
        <f t="shared" si="1956"/>
        <v>4644</v>
      </c>
      <c r="BH963" s="148">
        <v>9186</v>
      </c>
      <c r="BI963" s="148">
        <v>3559.09</v>
      </c>
      <c r="BJ963" s="148">
        <v>6295.55</v>
      </c>
      <c r="BK963" s="148">
        <f t="shared" si="1445"/>
        <v>934101.09</v>
      </c>
      <c r="BL963" s="149" t="e">
        <f t="shared" si="2084"/>
        <v>#REF!</v>
      </c>
      <c r="BM963" s="149" t="e">
        <f t="shared" si="2085"/>
        <v>#DIV/0!</v>
      </c>
      <c r="BN963" s="149" t="e">
        <f t="shared" si="2086"/>
        <v>#DIV/0!</v>
      </c>
      <c r="BO963" s="149" t="e">
        <f t="shared" si="2087"/>
        <v>#DIV/0!</v>
      </c>
      <c r="BP963" s="149" t="e">
        <f t="shared" si="2088"/>
        <v>#DIV/0!</v>
      </c>
      <c r="BQ963" s="149" t="e">
        <f t="shared" si="2089"/>
        <v>#DIV/0!</v>
      </c>
      <c r="BR963" s="149" t="e">
        <f t="shared" si="2090"/>
        <v>#DIV/0!</v>
      </c>
      <c r="BS963" s="149" t="str">
        <f t="shared" si="2091"/>
        <v xml:space="preserve"> </v>
      </c>
      <c r="BT963" s="149" t="e">
        <f t="shared" si="2092"/>
        <v>#DIV/0!</v>
      </c>
      <c r="BU963" s="149" t="e">
        <f t="shared" si="2093"/>
        <v>#DIV/0!</v>
      </c>
      <c r="BV963" s="149" t="e">
        <f t="shared" si="2094"/>
        <v>#DIV/0!</v>
      </c>
      <c r="BW963" s="149" t="e">
        <f t="shared" si="2095"/>
        <v>#REF!</v>
      </c>
      <c r="BY963" s="150">
        <f t="shared" si="2096"/>
        <v>2.9999998322584656</v>
      </c>
      <c r="BZ963" s="151">
        <f t="shared" si="2097"/>
        <v>1.4999999161292328</v>
      </c>
      <c r="CA963" s="152">
        <f t="shared" si="2098"/>
        <v>4038.4711935483874</v>
      </c>
      <c r="CB963" s="148">
        <f t="shared" si="2003"/>
        <v>4852.9799999999996</v>
      </c>
      <c r="CC963" s="153" t="str">
        <f t="shared" si="2099"/>
        <v xml:space="preserve"> </v>
      </c>
      <c r="CD963" s="156">
        <f>CA963-CB963</f>
        <v>-814.50880645161214</v>
      </c>
    </row>
    <row r="964" spans="1:82" s="147" customFormat="1" ht="12" customHeight="1">
      <c r="A964" s="401">
        <v>270</v>
      </c>
      <c r="B964" s="443" t="s">
        <v>883</v>
      </c>
      <c r="C964" s="415"/>
      <c r="D964" s="370"/>
      <c r="E964" s="415"/>
      <c r="F964" s="415"/>
      <c r="G964" s="362">
        <f t="shared" si="2105"/>
        <v>848078.95</v>
      </c>
      <c r="H964" s="356">
        <f t="shared" si="2106"/>
        <v>0</v>
      </c>
      <c r="I964" s="365">
        <v>0</v>
      </c>
      <c r="J964" s="365">
        <v>0</v>
      </c>
      <c r="K964" s="365">
        <v>0</v>
      </c>
      <c r="L964" s="365">
        <v>0</v>
      </c>
      <c r="M964" s="365">
        <v>0</v>
      </c>
      <c r="N964" s="356">
        <v>0</v>
      </c>
      <c r="O964" s="356">
        <v>0</v>
      </c>
      <c r="P964" s="356">
        <v>0</v>
      </c>
      <c r="Q964" s="356">
        <v>0</v>
      </c>
      <c r="R964" s="356">
        <v>0</v>
      </c>
      <c r="S964" s="356">
        <v>0</v>
      </c>
      <c r="T964" s="366">
        <v>0</v>
      </c>
      <c r="U964" s="356">
        <v>0</v>
      </c>
      <c r="V964" s="371" t="s">
        <v>112</v>
      </c>
      <c r="W964" s="177">
        <v>210</v>
      </c>
      <c r="X964" s="356">
        <f t="shared" si="2107"/>
        <v>809915.4</v>
      </c>
      <c r="Y964" s="177">
        <v>0</v>
      </c>
      <c r="Z964" s="177">
        <v>0</v>
      </c>
      <c r="AA964" s="177">
        <v>0</v>
      </c>
      <c r="AB964" s="177">
        <v>0</v>
      </c>
      <c r="AC964" s="177">
        <v>0</v>
      </c>
      <c r="AD964" s="177">
        <v>0</v>
      </c>
      <c r="AE964" s="177">
        <v>0</v>
      </c>
      <c r="AF964" s="177">
        <v>0</v>
      </c>
      <c r="AG964" s="177">
        <v>0</v>
      </c>
      <c r="AH964" s="177">
        <v>0</v>
      </c>
      <c r="AI964" s="177">
        <v>0</v>
      </c>
      <c r="AJ964" s="177">
        <f t="shared" si="2108"/>
        <v>25442.37</v>
      </c>
      <c r="AK964" s="177">
        <f t="shared" si="2109"/>
        <v>12721.18</v>
      </c>
      <c r="AL964" s="177">
        <v>0</v>
      </c>
      <c r="AN964" s="148" t="e">
        <f>I964/#REF!</f>
        <v>#REF!</v>
      </c>
      <c r="AO964" s="148" t="e">
        <f t="shared" si="2074"/>
        <v>#DIV/0!</v>
      </c>
      <c r="AP964" s="148" t="e">
        <f t="shared" si="2075"/>
        <v>#DIV/0!</v>
      </c>
      <c r="AQ964" s="148" t="e">
        <f t="shared" si="2076"/>
        <v>#DIV/0!</v>
      </c>
      <c r="AR964" s="148" t="e">
        <f t="shared" si="2077"/>
        <v>#DIV/0!</v>
      </c>
      <c r="AS964" s="148" t="e">
        <f t="shared" si="2078"/>
        <v>#DIV/0!</v>
      </c>
      <c r="AT964" s="148" t="e">
        <f t="shared" si="2079"/>
        <v>#DIV/0!</v>
      </c>
      <c r="AU964" s="148">
        <f t="shared" si="2080"/>
        <v>3856.7400000000002</v>
      </c>
      <c r="AV964" s="148" t="e">
        <f t="shared" si="2081"/>
        <v>#DIV/0!</v>
      </c>
      <c r="AW964" s="148" t="e">
        <f t="shared" si="2082"/>
        <v>#DIV/0!</v>
      </c>
      <c r="AX964" s="148" t="e">
        <f t="shared" si="2083"/>
        <v>#DIV/0!</v>
      </c>
      <c r="AY964" s="148" t="e">
        <f>AI964/#REF!</f>
        <v>#REF!</v>
      </c>
      <c r="AZ964" s="148">
        <v>766.59</v>
      </c>
      <c r="BA964" s="148">
        <v>2173.62</v>
      </c>
      <c r="BB964" s="148">
        <v>891.36</v>
      </c>
      <c r="BC964" s="148">
        <v>860.72</v>
      </c>
      <c r="BD964" s="148">
        <v>1699.83</v>
      </c>
      <c r="BE964" s="148">
        <v>1134.04</v>
      </c>
      <c r="BF964" s="148">
        <v>2338035</v>
      </c>
      <c r="BG964" s="148">
        <f t="shared" si="1956"/>
        <v>4644</v>
      </c>
      <c r="BH964" s="148">
        <v>9186</v>
      </c>
      <c r="BI964" s="148">
        <v>3559.09</v>
      </c>
      <c r="BJ964" s="148">
        <v>6295.55</v>
      </c>
      <c r="BK964" s="148">
        <f t="shared" si="1445"/>
        <v>934101.09</v>
      </c>
      <c r="BL964" s="149" t="e">
        <f t="shared" si="2084"/>
        <v>#REF!</v>
      </c>
      <c r="BM964" s="149" t="e">
        <f t="shared" si="2085"/>
        <v>#DIV/0!</v>
      </c>
      <c r="BN964" s="149" t="e">
        <f t="shared" si="2086"/>
        <v>#DIV/0!</v>
      </c>
      <c r="BO964" s="149" t="e">
        <f t="shared" si="2087"/>
        <v>#DIV/0!</v>
      </c>
      <c r="BP964" s="149" t="e">
        <f t="shared" si="2088"/>
        <v>#DIV/0!</v>
      </c>
      <c r="BQ964" s="149" t="e">
        <f t="shared" si="2089"/>
        <v>#DIV/0!</v>
      </c>
      <c r="BR964" s="149" t="e">
        <f t="shared" si="2090"/>
        <v>#DIV/0!</v>
      </c>
      <c r="BS964" s="149" t="str">
        <f t="shared" si="2091"/>
        <v xml:space="preserve"> </v>
      </c>
      <c r="BT964" s="149" t="e">
        <f t="shared" si="2092"/>
        <v>#DIV/0!</v>
      </c>
      <c r="BU964" s="149" t="e">
        <f t="shared" si="2093"/>
        <v>#DIV/0!</v>
      </c>
      <c r="BV964" s="149" t="e">
        <f t="shared" si="2094"/>
        <v>#DIV/0!</v>
      </c>
      <c r="BW964" s="149" t="e">
        <f t="shared" si="2095"/>
        <v>#REF!</v>
      </c>
      <c r="BY964" s="150">
        <f t="shared" si="2096"/>
        <v>3.0000001768703255</v>
      </c>
      <c r="BZ964" s="151">
        <f t="shared" si="2097"/>
        <v>1.499999498867411</v>
      </c>
      <c r="CA964" s="152">
        <f t="shared" si="2098"/>
        <v>4038.4711904761903</v>
      </c>
      <c r="CB964" s="148">
        <f t="shared" si="2003"/>
        <v>4852.9799999999996</v>
      </c>
      <c r="CC964" s="153" t="str">
        <f t="shared" si="2099"/>
        <v xml:space="preserve"> </v>
      </c>
      <c r="CD964" s="156"/>
    </row>
    <row r="965" spans="1:82" s="147" customFormat="1" ht="43.5" customHeight="1">
      <c r="A965" s="414" t="s">
        <v>4</v>
      </c>
      <c r="B965" s="414"/>
      <c r="C965" s="415">
        <f>SUM(C963)</f>
        <v>164.9</v>
      </c>
      <c r="D965" s="403"/>
      <c r="E965" s="369"/>
      <c r="F965" s="369"/>
      <c r="G965" s="415">
        <f t="shared" ref="G965:U965" si="2110">SUM(G963:G964)</f>
        <v>2100005.02</v>
      </c>
      <c r="H965" s="415">
        <f t="shared" si="2110"/>
        <v>0</v>
      </c>
      <c r="I965" s="415">
        <f t="shared" si="2110"/>
        <v>0</v>
      </c>
      <c r="J965" s="415">
        <f t="shared" si="2110"/>
        <v>0</v>
      </c>
      <c r="K965" s="415">
        <f t="shared" si="2110"/>
        <v>0</v>
      </c>
      <c r="L965" s="415">
        <f t="shared" si="2110"/>
        <v>0</v>
      </c>
      <c r="M965" s="415">
        <f t="shared" si="2110"/>
        <v>0</v>
      </c>
      <c r="N965" s="415">
        <f t="shared" si="2110"/>
        <v>0</v>
      </c>
      <c r="O965" s="415">
        <f t="shared" si="2110"/>
        <v>0</v>
      </c>
      <c r="P965" s="415">
        <f t="shared" si="2110"/>
        <v>0</v>
      </c>
      <c r="Q965" s="415">
        <f t="shared" si="2110"/>
        <v>0</v>
      </c>
      <c r="R965" s="415">
        <f t="shared" si="2110"/>
        <v>0</v>
      </c>
      <c r="S965" s="415">
        <f t="shared" si="2110"/>
        <v>0</v>
      </c>
      <c r="T965" s="416">
        <f t="shared" si="2110"/>
        <v>0</v>
      </c>
      <c r="U965" s="415">
        <f t="shared" si="2110"/>
        <v>0</v>
      </c>
      <c r="V965" s="369" t="s">
        <v>68</v>
      </c>
      <c r="W965" s="415">
        <f t="shared" ref="W965:AL965" si="2111">SUM(W963:W964)</f>
        <v>520</v>
      </c>
      <c r="X965" s="415">
        <f t="shared" si="2111"/>
        <v>2005504.7999999998</v>
      </c>
      <c r="Y965" s="415">
        <f t="shared" si="2111"/>
        <v>0</v>
      </c>
      <c r="Z965" s="415">
        <f t="shared" si="2111"/>
        <v>0</v>
      </c>
      <c r="AA965" s="415">
        <f t="shared" si="2111"/>
        <v>0</v>
      </c>
      <c r="AB965" s="415">
        <f t="shared" si="2111"/>
        <v>0</v>
      </c>
      <c r="AC965" s="415">
        <f t="shared" si="2111"/>
        <v>0</v>
      </c>
      <c r="AD965" s="415">
        <f t="shared" si="2111"/>
        <v>0</v>
      </c>
      <c r="AE965" s="415">
        <f t="shared" si="2111"/>
        <v>0</v>
      </c>
      <c r="AF965" s="415">
        <f t="shared" si="2111"/>
        <v>0</v>
      </c>
      <c r="AG965" s="415">
        <f t="shared" si="2111"/>
        <v>0</v>
      </c>
      <c r="AH965" s="415">
        <f t="shared" si="2111"/>
        <v>0</v>
      </c>
      <c r="AI965" s="415">
        <f t="shared" si="2111"/>
        <v>0</v>
      </c>
      <c r="AJ965" s="415">
        <f t="shared" si="2111"/>
        <v>63000.149999999994</v>
      </c>
      <c r="AK965" s="415">
        <f t="shared" si="2111"/>
        <v>31500.07</v>
      </c>
      <c r="AL965" s="415">
        <f t="shared" si="2111"/>
        <v>0</v>
      </c>
      <c r="AM965" s="147" t="s">
        <v>113</v>
      </c>
      <c r="AN965" s="148" t="e">
        <f>I965/#REF!</f>
        <v>#REF!</v>
      </c>
      <c r="AO965" s="148" t="e">
        <f t="shared" si="2074"/>
        <v>#DIV/0!</v>
      </c>
      <c r="AP965" s="148" t="e">
        <f t="shared" si="2075"/>
        <v>#DIV/0!</v>
      </c>
      <c r="AQ965" s="148" t="e">
        <f t="shared" si="2076"/>
        <v>#DIV/0!</v>
      </c>
      <c r="AR965" s="148" t="e">
        <f t="shared" si="2077"/>
        <v>#DIV/0!</v>
      </c>
      <c r="AS965" s="148" t="e">
        <f t="shared" si="2078"/>
        <v>#DIV/0!</v>
      </c>
      <c r="AT965" s="148" t="e">
        <f t="shared" si="2079"/>
        <v>#DIV/0!</v>
      </c>
      <c r="AU965" s="148">
        <f t="shared" si="2080"/>
        <v>3856.74</v>
      </c>
      <c r="AV965" s="148" t="e">
        <f t="shared" si="2081"/>
        <v>#DIV/0!</v>
      </c>
      <c r="AW965" s="148" t="e">
        <f t="shared" si="2082"/>
        <v>#DIV/0!</v>
      </c>
      <c r="AX965" s="148" t="e">
        <f t="shared" si="2083"/>
        <v>#DIV/0!</v>
      </c>
      <c r="AY965" s="148" t="e">
        <f>AI965/#REF!</f>
        <v>#REF!</v>
      </c>
      <c r="AZ965" s="148">
        <v>766.59</v>
      </c>
      <c r="BA965" s="148">
        <v>2173.62</v>
      </c>
      <c r="BB965" s="148">
        <v>891.36</v>
      </c>
      <c r="BC965" s="148">
        <v>860.72</v>
      </c>
      <c r="BD965" s="148">
        <v>1699.83</v>
      </c>
      <c r="BE965" s="148">
        <v>1134.04</v>
      </c>
      <c r="BF965" s="148">
        <v>2338035</v>
      </c>
      <c r="BG965" s="148">
        <f t="shared" si="1956"/>
        <v>4644</v>
      </c>
      <c r="BH965" s="148">
        <v>9186</v>
      </c>
      <c r="BI965" s="148">
        <v>3559.09</v>
      </c>
      <c r="BJ965" s="148">
        <v>6295.55</v>
      </c>
      <c r="BK965" s="148">
        <f t="shared" si="1445"/>
        <v>934101.09</v>
      </c>
      <c r="BL965" s="149" t="e">
        <f t="shared" si="2084"/>
        <v>#REF!</v>
      </c>
      <c r="BM965" s="149" t="e">
        <f t="shared" si="2085"/>
        <v>#DIV/0!</v>
      </c>
      <c r="BN965" s="149" t="e">
        <f t="shared" si="2086"/>
        <v>#DIV/0!</v>
      </c>
      <c r="BO965" s="149" t="e">
        <f t="shared" si="2087"/>
        <v>#DIV/0!</v>
      </c>
      <c r="BP965" s="149" t="e">
        <f t="shared" si="2088"/>
        <v>#DIV/0!</v>
      </c>
      <c r="BQ965" s="149" t="e">
        <f t="shared" si="2089"/>
        <v>#DIV/0!</v>
      </c>
      <c r="BR965" s="149" t="e">
        <f t="shared" si="2090"/>
        <v>#DIV/0!</v>
      </c>
      <c r="BS965" s="149" t="str">
        <f t="shared" si="2091"/>
        <v xml:space="preserve"> </v>
      </c>
      <c r="BT965" s="149" t="e">
        <f t="shared" si="2092"/>
        <v>#DIV/0!</v>
      </c>
      <c r="BU965" s="149" t="e">
        <f t="shared" si="2093"/>
        <v>#DIV/0!</v>
      </c>
      <c r="BV965" s="149" t="e">
        <f t="shared" si="2094"/>
        <v>#DIV/0!</v>
      </c>
      <c r="BW965" s="149" t="e">
        <f t="shared" si="2095"/>
        <v>#REF!</v>
      </c>
      <c r="BY965" s="150">
        <f t="shared" si="2096"/>
        <v>2.9999999714286392</v>
      </c>
      <c r="BZ965" s="151">
        <f t="shared" si="2097"/>
        <v>1.4999997476196509</v>
      </c>
      <c r="CA965" s="152">
        <f t="shared" si="2098"/>
        <v>4038.4711923076925</v>
      </c>
      <c r="CB965" s="148">
        <f t="shared" si="2003"/>
        <v>4852.9799999999996</v>
      </c>
      <c r="CC965" s="153" t="str">
        <f t="shared" si="2099"/>
        <v xml:space="preserve"> </v>
      </c>
    </row>
    <row r="966" spans="1:82" s="147" customFormat="1" ht="12" customHeight="1">
      <c r="A966" s="463" t="s">
        <v>995</v>
      </c>
      <c r="B966" s="463"/>
      <c r="C966" s="463"/>
      <c r="D966" s="463"/>
      <c r="E966" s="463"/>
      <c r="F966" s="463"/>
      <c r="G966" s="463"/>
      <c r="H966" s="463"/>
      <c r="I966" s="463"/>
      <c r="J966" s="463"/>
      <c r="K966" s="463"/>
      <c r="L966" s="463"/>
      <c r="M966" s="463"/>
      <c r="N966" s="463"/>
      <c r="O966" s="463"/>
      <c r="P966" s="463"/>
      <c r="Q966" s="463"/>
      <c r="R966" s="463"/>
      <c r="S966" s="463"/>
      <c r="T966" s="463"/>
      <c r="U966" s="463"/>
      <c r="V966" s="463"/>
      <c r="W966" s="463"/>
      <c r="X966" s="463"/>
      <c r="Y966" s="463"/>
      <c r="Z966" s="463"/>
      <c r="AA966" s="463"/>
      <c r="AB966" s="463"/>
      <c r="AC966" s="463"/>
      <c r="AD966" s="463"/>
      <c r="AE966" s="463"/>
      <c r="AF966" s="463"/>
      <c r="AG966" s="463"/>
      <c r="AH966" s="463"/>
      <c r="AI966" s="463"/>
      <c r="AJ966" s="463"/>
      <c r="AK966" s="463"/>
      <c r="AL966" s="415"/>
      <c r="AN966" s="148"/>
      <c r="AO966" s="148"/>
      <c r="AP966" s="148"/>
      <c r="AQ966" s="148"/>
      <c r="AR966" s="148"/>
      <c r="AS966" s="148"/>
      <c r="AT966" s="148"/>
      <c r="AU966" s="148"/>
      <c r="AV966" s="148"/>
      <c r="AW966" s="148"/>
      <c r="AX966" s="148"/>
      <c r="AY966" s="148"/>
      <c r="AZ966" s="148"/>
      <c r="BA966" s="148"/>
      <c r="BB966" s="148"/>
      <c r="BC966" s="148"/>
      <c r="BD966" s="148"/>
      <c r="BE966" s="148"/>
      <c r="BF966" s="148"/>
      <c r="BG966" s="148"/>
      <c r="BH966" s="148"/>
      <c r="BI966" s="148"/>
      <c r="BJ966" s="148"/>
      <c r="BK966" s="148"/>
      <c r="BL966" s="149"/>
      <c r="BM966" s="149"/>
      <c r="BN966" s="149"/>
      <c r="BO966" s="149"/>
      <c r="BP966" s="149"/>
      <c r="BQ966" s="149"/>
      <c r="BR966" s="149"/>
      <c r="BS966" s="149"/>
      <c r="BT966" s="149"/>
      <c r="BU966" s="149"/>
      <c r="BV966" s="149"/>
      <c r="BW966" s="149"/>
      <c r="BY966" s="150"/>
      <c r="BZ966" s="151"/>
      <c r="CA966" s="152"/>
      <c r="CB966" s="148"/>
      <c r="CC966" s="153"/>
    </row>
    <row r="967" spans="1:82" s="147" customFormat="1" ht="12" customHeight="1">
      <c r="A967" s="401">
        <v>271</v>
      </c>
      <c r="B967" s="443" t="s">
        <v>244</v>
      </c>
      <c r="C967" s="425"/>
      <c r="D967" s="426"/>
      <c r="E967" s="425"/>
      <c r="F967" s="425"/>
      <c r="G967" s="362">
        <f>ROUND(H967+U967+X967+Z967+AB967+AD967+AF967+AH967+AI967+AJ967+AK967+AL967,2)</f>
        <v>1938466.18</v>
      </c>
      <c r="H967" s="356">
        <f>I967+K967+M967+O967+Q967+S967</f>
        <v>0</v>
      </c>
      <c r="I967" s="365">
        <v>0</v>
      </c>
      <c r="J967" s="365">
        <v>0</v>
      </c>
      <c r="K967" s="365">
        <v>0</v>
      </c>
      <c r="L967" s="365">
        <v>0</v>
      </c>
      <c r="M967" s="365">
        <v>0</v>
      </c>
      <c r="N967" s="356">
        <v>0</v>
      </c>
      <c r="O967" s="356">
        <v>0</v>
      </c>
      <c r="P967" s="356">
        <v>0</v>
      </c>
      <c r="Q967" s="356">
        <v>0</v>
      </c>
      <c r="R967" s="356">
        <v>0</v>
      </c>
      <c r="S967" s="356">
        <v>0</v>
      </c>
      <c r="T967" s="366">
        <v>0</v>
      </c>
      <c r="U967" s="356">
        <v>0</v>
      </c>
      <c r="V967" s="425" t="s">
        <v>112</v>
      </c>
      <c r="W967" s="439">
        <v>480</v>
      </c>
      <c r="X967" s="356">
        <f t="shared" ref="X967" si="2112">ROUND(IF(V967="СК",3856.74,3886.86)*W967,2)</f>
        <v>1851235.2</v>
      </c>
      <c r="Y967" s="177">
        <v>0</v>
      </c>
      <c r="Z967" s="177">
        <v>0</v>
      </c>
      <c r="AA967" s="177">
        <v>0</v>
      </c>
      <c r="AB967" s="177">
        <v>0</v>
      </c>
      <c r="AC967" s="177">
        <v>0</v>
      </c>
      <c r="AD967" s="177">
        <v>0</v>
      </c>
      <c r="AE967" s="177">
        <v>0</v>
      </c>
      <c r="AF967" s="177">
        <v>0</v>
      </c>
      <c r="AG967" s="177">
        <v>0</v>
      </c>
      <c r="AH967" s="177">
        <v>0</v>
      </c>
      <c r="AI967" s="177">
        <v>0</v>
      </c>
      <c r="AJ967" s="177">
        <f t="shared" ref="AJ967" si="2113">ROUND(X967/95.5*3,2)</f>
        <v>58153.99</v>
      </c>
      <c r="AK967" s="177">
        <f t="shared" ref="AK967" si="2114">ROUND(X967/95.5*1.5,2)</f>
        <v>29076.99</v>
      </c>
      <c r="AL967" s="445">
        <v>0</v>
      </c>
      <c r="AN967" s="148"/>
      <c r="AO967" s="148"/>
      <c r="AP967" s="148"/>
      <c r="AQ967" s="148"/>
      <c r="AR967" s="148"/>
      <c r="AS967" s="148"/>
      <c r="AT967" s="148"/>
      <c r="AU967" s="148"/>
      <c r="AV967" s="148"/>
      <c r="AW967" s="148"/>
      <c r="AX967" s="148"/>
      <c r="AY967" s="148"/>
      <c r="AZ967" s="148"/>
      <c r="BA967" s="148"/>
      <c r="BB967" s="148"/>
      <c r="BC967" s="148"/>
      <c r="BD967" s="148"/>
      <c r="BE967" s="148"/>
      <c r="BF967" s="148"/>
      <c r="BG967" s="148"/>
      <c r="BH967" s="148"/>
      <c r="BI967" s="148"/>
      <c r="BJ967" s="148"/>
      <c r="BK967" s="148"/>
      <c r="BL967" s="149"/>
      <c r="BM967" s="149"/>
      <c r="BN967" s="149"/>
      <c r="BO967" s="149"/>
      <c r="BP967" s="149"/>
      <c r="BQ967" s="149"/>
      <c r="BR967" s="149"/>
      <c r="BS967" s="149"/>
      <c r="BT967" s="149"/>
      <c r="BU967" s="149"/>
      <c r="BV967" s="149"/>
      <c r="BW967" s="149"/>
      <c r="BY967" s="150"/>
      <c r="BZ967" s="151"/>
      <c r="CA967" s="152"/>
      <c r="CB967" s="148"/>
      <c r="CC967" s="153"/>
    </row>
    <row r="968" spans="1:82" s="147" customFormat="1" ht="43.5" customHeight="1">
      <c r="A968" s="476" t="s">
        <v>994</v>
      </c>
      <c r="B968" s="477"/>
      <c r="C968" s="415"/>
      <c r="D968" s="403"/>
      <c r="E968" s="369"/>
      <c r="F968" s="369"/>
      <c r="G968" s="415">
        <f t="shared" ref="G968:U968" si="2115">SUM(G967:G967)</f>
        <v>1938466.18</v>
      </c>
      <c r="H968" s="415">
        <f t="shared" si="2115"/>
        <v>0</v>
      </c>
      <c r="I968" s="415">
        <f t="shared" si="2115"/>
        <v>0</v>
      </c>
      <c r="J968" s="415">
        <f t="shared" si="2115"/>
        <v>0</v>
      </c>
      <c r="K968" s="415">
        <f t="shared" si="2115"/>
        <v>0</v>
      </c>
      <c r="L968" s="415">
        <f t="shared" si="2115"/>
        <v>0</v>
      </c>
      <c r="M968" s="415">
        <f t="shared" si="2115"/>
        <v>0</v>
      </c>
      <c r="N968" s="415">
        <f t="shared" si="2115"/>
        <v>0</v>
      </c>
      <c r="O968" s="415">
        <f t="shared" si="2115"/>
        <v>0</v>
      </c>
      <c r="P968" s="415">
        <f t="shared" si="2115"/>
        <v>0</v>
      </c>
      <c r="Q968" s="415">
        <f t="shared" si="2115"/>
        <v>0</v>
      </c>
      <c r="R968" s="415">
        <f t="shared" si="2115"/>
        <v>0</v>
      </c>
      <c r="S968" s="415">
        <f t="shared" si="2115"/>
        <v>0</v>
      </c>
      <c r="T968" s="478">
        <f t="shared" si="2115"/>
        <v>0</v>
      </c>
      <c r="U968" s="415">
        <f t="shared" si="2115"/>
        <v>0</v>
      </c>
      <c r="V968" s="415" t="s">
        <v>68</v>
      </c>
      <c r="W968" s="415">
        <f t="shared" ref="W968:AK968" si="2116">SUM(W967:W967)</f>
        <v>480</v>
      </c>
      <c r="X968" s="415">
        <f t="shared" si="2116"/>
        <v>1851235.2</v>
      </c>
      <c r="Y968" s="415">
        <f t="shared" si="2116"/>
        <v>0</v>
      </c>
      <c r="Z968" s="415">
        <f t="shared" si="2116"/>
        <v>0</v>
      </c>
      <c r="AA968" s="415">
        <f t="shared" si="2116"/>
        <v>0</v>
      </c>
      <c r="AB968" s="415">
        <f t="shared" si="2116"/>
        <v>0</v>
      </c>
      <c r="AC968" s="415">
        <f t="shared" si="2116"/>
        <v>0</v>
      </c>
      <c r="AD968" s="415">
        <f t="shared" si="2116"/>
        <v>0</v>
      </c>
      <c r="AE968" s="415">
        <f t="shared" si="2116"/>
        <v>0</v>
      </c>
      <c r="AF968" s="415">
        <f t="shared" si="2116"/>
        <v>0</v>
      </c>
      <c r="AG968" s="415">
        <f t="shared" si="2116"/>
        <v>0</v>
      </c>
      <c r="AH968" s="415">
        <f t="shared" si="2116"/>
        <v>0</v>
      </c>
      <c r="AI968" s="415">
        <f t="shared" si="2116"/>
        <v>0</v>
      </c>
      <c r="AJ968" s="415">
        <f t="shared" si="2116"/>
        <v>58153.99</v>
      </c>
      <c r="AK968" s="415">
        <f t="shared" si="2116"/>
        <v>29076.99</v>
      </c>
      <c r="AL968" s="415"/>
      <c r="AN968" s="148"/>
      <c r="AO968" s="148"/>
      <c r="AP968" s="148"/>
      <c r="AQ968" s="148"/>
      <c r="AR968" s="148"/>
      <c r="AS968" s="148"/>
      <c r="AT968" s="148"/>
      <c r="AU968" s="148"/>
      <c r="AV968" s="148"/>
      <c r="AW968" s="148"/>
      <c r="AX968" s="148"/>
      <c r="AY968" s="148"/>
      <c r="AZ968" s="148"/>
      <c r="BA968" s="148"/>
      <c r="BB968" s="148"/>
      <c r="BC968" s="148"/>
      <c r="BD968" s="148"/>
      <c r="BE968" s="148"/>
      <c r="BF968" s="148"/>
      <c r="BG968" s="148"/>
      <c r="BH968" s="148"/>
      <c r="BI968" s="148"/>
      <c r="BJ968" s="148"/>
      <c r="BK968" s="148"/>
      <c r="BL968" s="149"/>
      <c r="BM968" s="149"/>
      <c r="BN968" s="149"/>
      <c r="BO968" s="149"/>
      <c r="BP968" s="149"/>
      <c r="BQ968" s="149"/>
      <c r="BR968" s="149"/>
      <c r="BS968" s="149"/>
      <c r="BT968" s="149"/>
      <c r="BU968" s="149"/>
      <c r="BV968" s="149"/>
      <c r="BW968" s="149"/>
      <c r="BY968" s="150"/>
      <c r="BZ968" s="151"/>
      <c r="CA968" s="152"/>
      <c r="CB968" s="148"/>
      <c r="CC968" s="153"/>
    </row>
    <row r="969" spans="1:82" s="147" customFormat="1" ht="12" customHeight="1">
      <c r="A969" s="463" t="s">
        <v>80</v>
      </c>
      <c r="B969" s="463"/>
      <c r="C969" s="463"/>
      <c r="D969" s="463"/>
      <c r="E969" s="463"/>
      <c r="F969" s="463"/>
      <c r="G969" s="463"/>
      <c r="H969" s="463"/>
      <c r="I969" s="463"/>
      <c r="J969" s="463"/>
      <c r="K969" s="463"/>
      <c r="L969" s="463"/>
      <c r="M969" s="463"/>
      <c r="N969" s="463"/>
      <c r="O969" s="463"/>
      <c r="P969" s="463"/>
      <c r="Q969" s="463"/>
      <c r="R969" s="463"/>
      <c r="S969" s="463"/>
      <c r="T969" s="463"/>
      <c r="U969" s="463"/>
      <c r="V969" s="463"/>
      <c r="W969" s="463"/>
      <c r="X969" s="463"/>
      <c r="Y969" s="463"/>
      <c r="Z969" s="463"/>
      <c r="AA969" s="463"/>
      <c r="AB969" s="463"/>
      <c r="AC969" s="463"/>
      <c r="AD969" s="463"/>
      <c r="AE969" s="463"/>
      <c r="AF969" s="463"/>
      <c r="AG969" s="463"/>
      <c r="AH969" s="463"/>
      <c r="AI969" s="463"/>
      <c r="AJ969" s="463"/>
      <c r="AK969" s="463"/>
      <c r="AL969" s="463"/>
      <c r="AN969" s="148" t="e">
        <f>I969/#REF!</f>
        <v>#REF!</v>
      </c>
      <c r="AO969" s="148" t="e">
        <f t="shared" si="2074"/>
        <v>#DIV/0!</v>
      </c>
      <c r="AP969" s="148" t="e">
        <f t="shared" si="2075"/>
        <v>#DIV/0!</v>
      </c>
      <c r="AQ969" s="148" t="e">
        <f t="shared" si="2076"/>
        <v>#DIV/0!</v>
      </c>
      <c r="AR969" s="148" t="e">
        <f t="shared" si="2077"/>
        <v>#DIV/0!</v>
      </c>
      <c r="AS969" s="148" t="e">
        <f t="shared" si="2078"/>
        <v>#DIV/0!</v>
      </c>
      <c r="AT969" s="148" t="e">
        <f t="shared" si="2079"/>
        <v>#DIV/0!</v>
      </c>
      <c r="AU969" s="148" t="e">
        <f t="shared" si="2080"/>
        <v>#DIV/0!</v>
      </c>
      <c r="AV969" s="148" t="e">
        <f t="shared" si="2081"/>
        <v>#DIV/0!</v>
      </c>
      <c r="AW969" s="148" t="e">
        <f t="shared" si="2082"/>
        <v>#DIV/0!</v>
      </c>
      <c r="AX969" s="148" t="e">
        <f t="shared" si="2083"/>
        <v>#DIV/0!</v>
      </c>
      <c r="AY969" s="148" t="e">
        <f>AI969/#REF!</f>
        <v>#REF!</v>
      </c>
      <c r="AZ969" s="148">
        <v>766.59</v>
      </c>
      <c r="BA969" s="148">
        <v>2173.62</v>
      </c>
      <c r="BB969" s="148">
        <v>891.36</v>
      </c>
      <c r="BC969" s="148">
        <v>860.72</v>
      </c>
      <c r="BD969" s="148">
        <v>1699.83</v>
      </c>
      <c r="BE969" s="148">
        <v>1134.04</v>
      </c>
      <c r="BF969" s="148">
        <v>2338035</v>
      </c>
      <c r="BG969" s="148">
        <f t="shared" ref="BG969:BG998" si="2117">IF(V969="ПК",4837.98,4644)</f>
        <v>4644</v>
      </c>
      <c r="BH969" s="148">
        <v>9186</v>
      </c>
      <c r="BI969" s="148">
        <v>3559.09</v>
      </c>
      <c r="BJ969" s="148">
        <v>6295.55</v>
      </c>
      <c r="BK969" s="148">
        <f t="shared" si="1451"/>
        <v>934101.09</v>
      </c>
      <c r="BL969" s="149" t="e">
        <f t="shared" si="2084"/>
        <v>#REF!</v>
      </c>
      <c r="BM969" s="149" t="e">
        <f t="shared" si="2085"/>
        <v>#DIV/0!</v>
      </c>
      <c r="BN969" s="149" t="e">
        <f t="shared" si="2086"/>
        <v>#DIV/0!</v>
      </c>
      <c r="BO969" s="149" t="e">
        <f t="shared" si="2087"/>
        <v>#DIV/0!</v>
      </c>
      <c r="BP969" s="149" t="e">
        <f t="shared" si="2088"/>
        <v>#DIV/0!</v>
      </c>
      <c r="BQ969" s="149" t="e">
        <f t="shared" si="2089"/>
        <v>#DIV/0!</v>
      </c>
      <c r="BR969" s="149" t="e">
        <f t="shared" si="2090"/>
        <v>#DIV/0!</v>
      </c>
      <c r="BS969" s="149" t="e">
        <f t="shared" si="2091"/>
        <v>#DIV/0!</v>
      </c>
      <c r="BT969" s="149" t="e">
        <f t="shared" si="2092"/>
        <v>#DIV/0!</v>
      </c>
      <c r="BU969" s="149" t="e">
        <f t="shared" si="2093"/>
        <v>#DIV/0!</v>
      </c>
      <c r="BV969" s="149" t="e">
        <f t="shared" si="2094"/>
        <v>#DIV/0!</v>
      </c>
      <c r="BW969" s="149" t="e">
        <f t="shared" si="2095"/>
        <v>#REF!</v>
      </c>
      <c r="BY969" s="150" t="e">
        <f t="shared" si="2096"/>
        <v>#DIV/0!</v>
      </c>
      <c r="BZ969" s="151" t="e">
        <f t="shared" si="2097"/>
        <v>#DIV/0!</v>
      </c>
      <c r="CA969" s="152" t="e">
        <f t="shared" si="2098"/>
        <v>#DIV/0!</v>
      </c>
      <c r="CB969" s="148">
        <f t="shared" si="2003"/>
        <v>4852.9799999999996</v>
      </c>
      <c r="CC969" s="153" t="e">
        <f t="shared" si="2099"/>
        <v>#DIV/0!</v>
      </c>
    </row>
    <row r="970" spans="1:82" s="147" customFormat="1" ht="12" customHeight="1">
      <c r="A970" s="360">
        <v>272</v>
      </c>
      <c r="B970" s="178" t="s">
        <v>891</v>
      </c>
      <c r="C970" s="356">
        <v>1477.42</v>
      </c>
      <c r="D970" s="370"/>
      <c r="E970" s="356"/>
      <c r="F970" s="356"/>
      <c r="G970" s="362">
        <f>ROUND(H970+U970+X970+Z970+AB970+AD970+AF970+AH970+AI970+AJ970+AK970+AL970,2)</f>
        <v>2922237.76</v>
      </c>
      <c r="H970" s="356">
        <f t="shared" ref="H970" si="2118">I970+K970+M970+O970+Q970+S970</f>
        <v>0</v>
      </c>
      <c r="I970" s="365">
        <v>0</v>
      </c>
      <c r="J970" s="365">
        <v>0</v>
      </c>
      <c r="K970" s="365">
        <v>0</v>
      </c>
      <c r="L970" s="365">
        <v>0</v>
      </c>
      <c r="M970" s="365">
        <v>0</v>
      </c>
      <c r="N970" s="356">
        <v>0</v>
      </c>
      <c r="O970" s="356">
        <v>0</v>
      </c>
      <c r="P970" s="356">
        <v>0</v>
      </c>
      <c r="Q970" s="356">
        <v>0</v>
      </c>
      <c r="R970" s="356">
        <v>0</v>
      </c>
      <c r="S970" s="356">
        <v>0</v>
      </c>
      <c r="T970" s="366">
        <v>0</v>
      </c>
      <c r="U970" s="356">
        <v>0</v>
      </c>
      <c r="V970" s="371" t="s">
        <v>112</v>
      </c>
      <c r="W970" s="177">
        <v>723.6</v>
      </c>
      <c r="X970" s="356">
        <f t="shared" ref="X970" si="2119">ROUND(IF(V970="СК",3856.74,3886.86)*W970,2)</f>
        <v>2790737.06</v>
      </c>
      <c r="Y970" s="177">
        <v>0</v>
      </c>
      <c r="Z970" s="177">
        <v>0</v>
      </c>
      <c r="AA970" s="177">
        <v>0</v>
      </c>
      <c r="AB970" s="177">
        <v>0</v>
      </c>
      <c r="AC970" s="177">
        <v>0</v>
      </c>
      <c r="AD970" s="177">
        <v>0</v>
      </c>
      <c r="AE970" s="177">
        <v>0</v>
      </c>
      <c r="AF970" s="177">
        <v>0</v>
      </c>
      <c r="AG970" s="177">
        <v>0</v>
      </c>
      <c r="AH970" s="177">
        <v>0</v>
      </c>
      <c r="AI970" s="177">
        <v>0</v>
      </c>
      <c r="AJ970" s="177">
        <f t="shared" ref="AJ970" si="2120">ROUND(X970/95.5*3,2)</f>
        <v>87667.13</v>
      </c>
      <c r="AK970" s="177">
        <f t="shared" ref="AK970" si="2121">ROUND(X970/95.5*1.5,2)</f>
        <v>43833.57</v>
      </c>
      <c r="AL970" s="177">
        <v>0</v>
      </c>
      <c r="AN970" s="148" t="e">
        <f>I970/#REF!</f>
        <v>#REF!</v>
      </c>
      <c r="AO970" s="148" t="e">
        <f t="shared" si="2074"/>
        <v>#DIV/0!</v>
      </c>
      <c r="AP970" s="148" t="e">
        <f t="shared" si="2075"/>
        <v>#DIV/0!</v>
      </c>
      <c r="AQ970" s="148" t="e">
        <f t="shared" si="2076"/>
        <v>#DIV/0!</v>
      </c>
      <c r="AR970" s="148" t="e">
        <f t="shared" si="2077"/>
        <v>#DIV/0!</v>
      </c>
      <c r="AS970" s="148" t="e">
        <f t="shared" si="2078"/>
        <v>#DIV/0!</v>
      </c>
      <c r="AT970" s="148" t="e">
        <f t="shared" si="2079"/>
        <v>#DIV/0!</v>
      </c>
      <c r="AU970" s="148">
        <f t="shared" si="2080"/>
        <v>3856.7399944720842</v>
      </c>
      <c r="AV970" s="148" t="e">
        <f t="shared" si="2081"/>
        <v>#DIV/0!</v>
      </c>
      <c r="AW970" s="148" t="e">
        <f t="shared" si="2082"/>
        <v>#DIV/0!</v>
      </c>
      <c r="AX970" s="148" t="e">
        <f t="shared" si="2083"/>
        <v>#DIV/0!</v>
      </c>
      <c r="AY970" s="148" t="e">
        <f>AI970/#REF!</f>
        <v>#REF!</v>
      </c>
      <c r="AZ970" s="148">
        <v>766.59</v>
      </c>
      <c r="BA970" s="148">
        <v>2173.62</v>
      </c>
      <c r="BB970" s="148">
        <v>891.36</v>
      </c>
      <c r="BC970" s="148">
        <v>860.72</v>
      </c>
      <c r="BD970" s="148">
        <v>1699.83</v>
      </c>
      <c r="BE970" s="148">
        <v>1134.04</v>
      </c>
      <c r="BF970" s="148">
        <v>2338035</v>
      </c>
      <c r="BG970" s="148">
        <f t="shared" si="2117"/>
        <v>4644</v>
      </c>
      <c r="BH970" s="148">
        <v>9186</v>
      </c>
      <c r="BI970" s="148">
        <v>3559.09</v>
      </c>
      <c r="BJ970" s="148">
        <v>6295.55</v>
      </c>
      <c r="BK970" s="148">
        <f t="shared" si="1451"/>
        <v>934101.09</v>
      </c>
      <c r="BL970" s="149" t="e">
        <f t="shared" si="2084"/>
        <v>#REF!</v>
      </c>
      <c r="BM970" s="149" t="e">
        <f t="shared" si="2085"/>
        <v>#DIV/0!</v>
      </c>
      <c r="BN970" s="149" t="e">
        <f t="shared" si="2086"/>
        <v>#DIV/0!</v>
      </c>
      <c r="BO970" s="149" t="e">
        <f t="shared" si="2087"/>
        <v>#DIV/0!</v>
      </c>
      <c r="BP970" s="149" t="e">
        <f t="shared" si="2088"/>
        <v>#DIV/0!</v>
      </c>
      <c r="BQ970" s="149" t="e">
        <f t="shared" si="2089"/>
        <v>#DIV/0!</v>
      </c>
      <c r="BR970" s="149" t="e">
        <f t="shared" si="2090"/>
        <v>#DIV/0!</v>
      </c>
      <c r="BS970" s="149" t="str">
        <f t="shared" si="2091"/>
        <v xml:space="preserve"> </v>
      </c>
      <c r="BT970" s="149" t="e">
        <f t="shared" si="2092"/>
        <v>#DIV/0!</v>
      </c>
      <c r="BU970" s="149" t="e">
        <f t="shared" si="2093"/>
        <v>#DIV/0!</v>
      </c>
      <c r="BV970" s="149" t="e">
        <f t="shared" si="2094"/>
        <v>#DIV/0!</v>
      </c>
      <c r="BW970" s="149" t="e">
        <f t="shared" si="2095"/>
        <v>#REF!</v>
      </c>
      <c r="BY970" s="150">
        <f t="shared" si="2096"/>
        <v>2.9999999041830194</v>
      </c>
      <c r="BZ970" s="151">
        <f t="shared" si="2097"/>
        <v>1.5000001231932614</v>
      </c>
      <c r="CA970" s="152">
        <f t="shared" si="2098"/>
        <v>4038.4711995577663</v>
      </c>
      <c r="CB970" s="148">
        <f t="shared" si="2003"/>
        <v>4852.9799999999996</v>
      </c>
      <c r="CC970" s="153" t="str">
        <f t="shared" si="2099"/>
        <v xml:space="preserve"> </v>
      </c>
    </row>
    <row r="971" spans="1:82" s="147" customFormat="1" ht="43.5" customHeight="1">
      <c r="A971" s="374" t="s">
        <v>81</v>
      </c>
      <c r="B971" s="374"/>
      <c r="C971" s="356">
        <f>SUM(C970)</f>
        <v>1477.42</v>
      </c>
      <c r="D971" s="413"/>
      <c r="E971" s="369"/>
      <c r="F971" s="369"/>
      <c r="G971" s="356">
        <f t="shared" ref="G971:U971" si="2122">SUM(G970:G970)</f>
        <v>2922237.76</v>
      </c>
      <c r="H971" s="356">
        <f t="shared" si="2122"/>
        <v>0</v>
      </c>
      <c r="I971" s="356">
        <f t="shared" si="2122"/>
        <v>0</v>
      </c>
      <c r="J971" s="356">
        <f t="shared" si="2122"/>
        <v>0</v>
      </c>
      <c r="K971" s="356">
        <f t="shared" si="2122"/>
        <v>0</v>
      </c>
      <c r="L971" s="356">
        <f t="shared" si="2122"/>
        <v>0</v>
      </c>
      <c r="M971" s="356">
        <f t="shared" si="2122"/>
        <v>0</v>
      </c>
      <c r="N971" s="356">
        <f t="shared" si="2122"/>
        <v>0</v>
      </c>
      <c r="O971" s="356">
        <f t="shared" si="2122"/>
        <v>0</v>
      </c>
      <c r="P971" s="356">
        <f t="shared" si="2122"/>
        <v>0</v>
      </c>
      <c r="Q971" s="356">
        <f t="shared" si="2122"/>
        <v>0</v>
      </c>
      <c r="R971" s="356">
        <f t="shared" si="2122"/>
        <v>0</v>
      </c>
      <c r="S971" s="356">
        <f t="shared" si="2122"/>
        <v>0</v>
      </c>
      <c r="T971" s="366">
        <f t="shared" si="2122"/>
        <v>0</v>
      </c>
      <c r="U971" s="356">
        <f t="shared" si="2122"/>
        <v>0</v>
      </c>
      <c r="V971" s="369" t="s">
        <v>68</v>
      </c>
      <c r="W971" s="356">
        <f t="shared" ref="W971:AL971" si="2123">SUM(W970:W970)</f>
        <v>723.6</v>
      </c>
      <c r="X971" s="356">
        <f t="shared" si="2123"/>
        <v>2790737.06</v>
      </c>
      <c r="Y971" s="356">
        <f t="shared" si="2123"/>
        <v>0</v>
      </c>
      <c r="Z971" s="356">
        <f t="shared" si="2123"/>
        <v>0</v>
      </c>
      <c r="AA971" s="356">
        <f t="shared" si="2123"/>
        <v>0</v>
      </c>
      <c r="AB971" s="356">
        <f t="shared" si="2123"/>
        <v>0</v>
      </c>
      <c r="AC971" s="356">
        <f t="shared" si="2123"/>
        <v>0</v>
      </c>
      <c r="AD971" s="356">
        <f t="shared" si="2123"/>
        <v>0</v>
      </c>
      <c r="AE971" s="356">
        <f t="shared" si="2123"/>
        <v>0</v>
      </c>
      <c r="AF971" s="356">
        <f t="shared" si="2123"/>
        <v>0</v>
      </c>
      <c r="AG971" s="356">
        <f t="shared" si="2123"/>
        <v>0</v>
      </c>
      <c r="AH971" s="356">
        <f t="shared" si="2123"/>
        <v>0</v>
      </c>
      <c r="AI971" s="356">
        <f t="shared" si="2123"/>
        <v>0</v>
      </c>
      <c r="AJ971" s="356">
        <f t="shared" si="2123"/>
        <v>87667.13</v>
      </c>
      <c r="AK971" s="356">
        <f t="shared" si="2123"/>
        <v>43833.57</v>
      </c>
      <c r="AL971" s="356">
        <f t="shared" si="2123"/>
        <v>0</v>
      </c>
      <c r="AN971" s="148" t="e">
        <f>I971/#REF!</f>
        <v>#REF!</v>
      </c>
      <c r="AO971" s="148" t="e">
        <f t="shared" si="2074"/>
        <v>#DIV/0!</v>
      </c>
      <c r="AP971" s="148" t="e">
        <f t="shared" si="2075"/>
        <v>#DIV/0!</v>
      </c>
      <c r="AQ971" s="148" t="e">
        <f t="shared" si="2076"/>
        <v>#DIV/0!</v>
      </c>
      <c r="AR971" s="148" t="e">
        <f t="shared" si="2077"/>
        <v>#DIV/0!</v>
      </c>
      <c r="AS971" s="148" t="e">
        <f t="shared" si="2078"/>
        <v>#DIV/0!</v>
      </c>
      <c r="AT971" s="148" t="e">
        <f t="shared" si="2079"/>
        <v>#DIV/0!</v>
      </c>
      <c r="AU971" s="148">
        <f t="shared" si="2080"/>
        <v>3856.7399944720842</v>
      </c>
      <c r="AV971" s="148" t="e">
        <f t="shared" si="2081"/>
        <v>#DIV/0!</v>
      </c>
      <c r="AW971" s="148" t="e">
        <f t="shared" si="2082"/>
        <v>#DIV/0!</v>
      </c>
      <c r="AX971" s="148" t="e">
        <f t="shared" si="2083"/>
        <v>#DIV/0!</v>
      </c>
      <c r="AY971" s="148" t="e">
        <f>AI971/#REF!</f>
        <v>#REF!</v>
      </c>
      <c r="AZ971" s="148">
        <v>766.59</v>
      </c>
      <c r="BA971" s="148">
        <v>2173.62</v>
      </c>
      <c r="BB971" s="148">
        <v>891.36</v>
      </c>
      <c r="BC971" s="148">
        <v>860.72</v>
      </c>
      <c r="BD971" s="148">
        <v>1699.83</v>
      </c>
      <c r="BE971" s="148">
        <v>1134.04</v>
      </c>
      <c r="BF971" s="148">
        <v>2338035</v>
      </c>
      <c r="BG971" s="148">
        <f t="shared" si="2117"/>
        <v>4644</v>
      </c>
      <c r="BH971" s="148">
        <v>9186</v>
      </c>
      <c r="BI971" s="148">
        <v>3559.09</v>
      </c>
      <c r="BJ971" s="148">
        <v>6295.55</v>
      </c>
      <c r="BK971" s="148">
        <f t="shared" si="1451"/>
        <v>934101.09</v>
      </c>
      <c r="BL971" s="149" t="e">
        <f t="shared" si="2084"/>
        <v>#REF!</v>
      </c>
      <c r="BM971" s="149" t="e">
        <f t="shared" si="2085"/>
        <v>#DIV/0!</v>
      </c>
      <c r="BN971" s="149" t="e">
        <f t="shared" si="2086"/>
        <v>#DIV/0!</v>
      </c>
      <c r="BO971" s="149" t="e">
        <f t="shared" si="2087"/>
        <v>#DIV/0!</v>
      </c>
      <c r="BP971" s="149" t="e">
        <f t="shared" si="2088"/>
        <v>#DIV/0!</v>
      </c>
      <c r="BQ971" s="149" t="e">
        <f t="shared" si="2089"/>
        <v>#DIV/0!</v>
      </c>
      <c r="BR971" s="149" t="e">
        <f t="shared" si="2090"/>
        <v>#DIV/0!</v>
      </c>
      <c r="BS971" s="149" t="str">
        <f t="shared" si="2091"/>
        <v xml:space="preserve"> </v>
      </c>
      <c r="BT971" s="149" t="e">
        <f t="shared" si="2092"/>
        <v>#DIV/0!</v>
      </c>
      <c r="BU971" s="149" t="e">
        <f t="shared" si="2093"/>
        <v>#DIV/0!</v>
      </c>
      <c r="BV971" s="149" t="e">
        <f t="shared" si="2094"/>
        <v>#DIV/0!</v>
      </c>
      <c r="BW971" s="149" t="e">
        <f t="shared" si="2095"/>
        <v>#REF!</v>
      </c>
      <c r="BY971" s="150">
        <f t="shared" si="2096"/>
        <v>2.9999999041830194</v>
      </c>
      <c r="BZ971" s="151">
        <f t="shared" si="2097"/>
        <v>1.5000001231932614</v>
      </c>
      <c r="CA971" s="152">
        <f t="shared" si="2098"/>
        <v>4038.4711995577663</v>
      </c>
      <c r="CB971" s="148">
        <f t="shared" si="2003"/>
        <v>4852.9799999999996</v>
      </c>
      <c r="CC971" s="153" t="str">
        <f t="shared" si="2099"/>
        <v xml:space="preserve"> </v>
      </c>
    </row>
    <row r="972" spans="1:82" s="147" customFormat="1" ht="12" customHeight="1">
      <c r="A972" s="358" t="s">
        <v>980</v>
      </c>
      <c r="B972" s="359"/>
      <c r="C972" s="359"/>
      <c r="D972" s="359"/>
      <c r="E972" s="359"/>
      <c r="F972" s="359"/>
      <c r="G972" s="359"/>
      <c r="H972" s="359"/>
      <c r="I972" s="359"/>
      <c r="J972" s="359"/>
      <c r="K972" s="359"/>
      <c r="L972" s="359"/>
      <c r="M972" s="359"/>
      <c r="N972" s="359"/>
      <c r="O972" s="359"/>
      <c r="P972" s="359"/>
      <c r="Q972" s="359"/>
      <c r="R972" s="359"/>
      <c r="S972" s="359"/>
      <c r="T972" s="359"/>
      <c r="U972" s="359"/>
      <c r="V972" s="359"/>
      <c r="W972" s="359"/>
      <c r="X972" s="359"/>
      <c r="Y972" s="359"/>
      <c r="Z972" s="359"/>
      <c r="AA972" s="359"/>
      <c r="AB972" s="359"/>
      <c r="AC972" s="359"/>
      <c r="AD972" s="359"/>
      <c r="AE972" s="359"/>
      <c r="AF972" s="359"/>
      <c r="AG972" s="359"/>
      <c r="AH972" s="359"/>
      <c r="AI972" s="359"/>
      <c r="AJ972" s="359"/>
      <c r="AK972" s="359"/>
      <c r="AL972" s="434"/>
      <c r="AN972" s="148" t="e">
        <f>I972/#REF!</f>
        <v>#REF!</v>
      </c>
      <c r="AO972" s="148" t="e">
        <f t="shared" si="2074"/>
        <v>#DIV/0!</v>
      </c>
      <c r="AP972" s="148" t="e">
        <f t="shared" si="2075"/>
        <v>#DIV/0!</v>
      </c>
      <c r="AQ972" s="148" t="e">
        <f t="shared" si="2076"/>
        <v>#DIV/0!</v>
      </c>
      <c r="AR972" s="148" t="e">
        <f t="shared" si="2077"/>
        <v>#DIV/0!</v>
      </c>
      <c r="AS972" s="148" t="e">
        <f t="shared" si="2078"/>
        <v>#DIV/0!</v>
      </c>
      <c r="AT972" s="148" t="e">
        <f t="shared" si="2079"/>
        <v>#DIV/0!</v>
      </c>
      <c r="AU972" s="148" t="e">
        <f t="shared" si="2080"/>
        <v>#DIV/0!</v>
      </c>
      <c r="AV972" s="148" t="e">
        <f t="shared" si="2081"/>
        <v>#DIV/0!</v>
      </c>
      <c r="AW972" s="148" t="e">
        <f t="shared" si="2082"/>
        <v>#DIV/0!</v>
      </c>
      <c r="AX972" s="148" t="e">
        <f t="shared" si="2083"/>
        <v>#DIV/0!</v>
      </c>
      <c r="AY972" s="148" t="e">
        <f>AI972/#REF!</f>
        <v>#REF!</v>
      </c>
      <c r="AZ972" s="148">
        <v>766.59</v>
      </c>
      <c r="BA972" s="148">
        <v>2173.62</v>
      </c>
      <c r="BB972" s="148">
        <v>891.36</v>
      </c>
      <c r="BC972" s="148">
        <v>860.72</v>
      </c>
      <c r="BD972" s="148">
        <v>1699.83</v>
      </c>
      <c r="BE972" s="148">
        <v>1134.04</v>
      </c>
      <c r="BF972" s="148">
        <v>2338035</v>
      </c>
      <c r="BG972" s="148">
        <f t="shared" si="2117"/>
        <v>4644</v>
      </c>
      <c r="BH972" s="148">
        <v>9186</v>
      </c>
      <c r="BI972" s="148">
        <v>3559.09</v>
      </c>
      <c r="BJ972" s="148">
        <v>6295.55</v>
      </c>
      <c r="BK972" s="148">
        <f t="shared" si="1451"/>
        <v>934101.09</v>
      </c>
      <c r="BL972" s="149" t="e">
        <f t="shared" si="2084"/>
        <v>#REF!</v>
      </c>
      <c r="BM972" s="149" t="e">
        <f t="shared" si="2085"/>
        <v>#DIV/0!</v>
      </c>
      <c r="BN972" s="149" t="e">
        <f t="shared" si="2086"/>
        <v>#DIV/0!</v>
      </c>
      <c r="BO972" s="149" t="e">
        <f t="shared" si="2087"/>
        <v>#DIV/0!</v>
      </c>
      <c r="BP972" s="149" t="e">
        <f t="shared" si="2088"/>
        <v>#DIV/0!</v>
      </c>
      <c r="BQ972" s="149" t="e">
        <f t="shared" si="2089"/>
        <v>#DIV/0!</v>
      </c>
      <c r="BR972" s="149" t="e">
        <f t="shared" si="2090"/>
        <v>#DIV/0!</v>
      </c>
      <c r="BS972" s="149" t="e">
        <f t="shared" si="2091"/>
        <v>#DIV/0!</v>
      </c>
      <c r="BT972" s="149" t="e">
        <f t="shared" si="2092"/>
        <v>#DIV/0!</v>
      </c>
      <c r="BU972" s="149" t="e">
        <f t="shared" si="2093"/>
        <v>#DIV/0!</v>
      </c>
      <c r="BV972" s="149" t="e">
        <f t="shared" si="2094"/>
        <v>#DIV/0!</v>
      </c>
      <c r="BW972" s="149" t="e">
        <f t="shared" si="2095"/>
        <v>#REF!</v>
      </c>
      <c r="BY972" s="150" t="e">
        <f t="shared" si="2096"/>
        <v>#DIV/0!</v>
      </c>
      <c r="BZ972" s="151" t="e">
        <f t="shared" si="2097"/>
        <v>#DIV/0!</v>
      </c>
      <c r="CA972" s="152" t="e">
        <f t="shared" si="2098"/>
        <v>#DIV/0!</v>
      </c>
      <c r="CB972" s="148">
        <f t="shared" si="2003"/>
        <v>4852.9799999999996</v>
      </c>
      <c r="CC972" s="153" t="e">
        <f t="shared" si="2099"/>
        <v>#DIV/0!</v>
      </c>
    </row>
    <row r="973" spans="1:82" s="147" customFormat="1" ht="12" customHeight="1">
      <c r="A973" s="456">
        <v>273</v>
      </c>
      <c r="B973" s="178" t="s">
        <v>896</v>
      </c>
      <c r="C973" s="356">
        <v>901.2</v>
      </c>
      <c r="D973" s="370"/>
      <c r="E973" s="356"/>
      <c r="F973" s="356"/>
      <c r="G973" s="362">
        <f t="shared" ref="G973:G974" si="2124">ROUND(H973+U973+X973+Z973+AB973+AD973+AF973+AH973+AI973+AJ973+AK973+AL973,2)</f>
        <v>3333757.98</v>
      </c>
      <c r="H973" s="356">
        <f t="shared" ref="H973:H974" si="2125">I973+K973+M973+O973+Q973+S973</f>
        <v>0</v>
      </c>
      <c r="I973" s="365">
        <v>0</v>
      </c>
      <c r="J973" s="365">
        <v>0</v>
      </c>
      <c r="K973" s="365">
        <v>0</v>
      </c>
      <c r="L973" s="365">
        <v>0</v>
      </c>
      <c r="M973" s="365">
        <v>0</v>
      </c>
      <c r="N973" s="356">
        <v>0</v>
      </c>
      <c r="O973" s="356">
        <v>0</v>
      </c>
      <c r="P973" s="356">
        <v>0</v>
      </c>
      <c r="Q973" s="356">
        <v>0</v>
      </c>
      <c r="R973" s="356">
        <v>0</v>
      </c>
      <c r="S973" s="356">
        <v>0</v>
      </c>
      <c r="T973" s="366">
        <v>0</v>
      </c>
      <c r="U973" s="356">
        <v>0</v>
      </c>
      <c r="V973" s="371" t="s">
        <v>112</v>
      </c>
      <c r="W973" s="177">
        <v>825.5</v>
      </c>
      <c r="X973" s="356">
        <f t="shared" ref="X973:X974" si="2126">ROUND(IF(V973="СК",3856.74,3886.86)*W973,2)</f>
        <v>3183738.87</v>
      </c>
      <c r="Y973" s="177">
        <v>0</v>
      </c>
      <c r="Z973" s="177">
        <v>0</v>
      </c>
      <c r="AA973" s="177">
        <v>0</v>
      </c>
      <c r="AB973" s="177">
        <v>0</v>
      </c>
      <c r="AC973" s="177">
        <v>0</v>
      </c>
      <c r="AD973" s="177">
        <v>0</v>
      </c>
      <c r="AE973" s="177">
        <v>0</v>
      </c>
      <c r="AF973" s="177">
        <v>0</v>
      </c>
      <c r="AG973" s="177">
        <v>0</v>
      </c>
      <c r="AH973" s="177">
        <v>0</v>
      </c>
      <c r="AI973" s="177">
        <v>0</v>
      </c>
      <c r="AJ973" s="177">
        <f t="shared" ref="AJ973:AJ974" si="2127">ROUND(X973/95.5*3,2)</f>
        <v>100012.74</v>
      </c>
      <c r="AK973" s="177">
        <f t="shared" ref="AK973:AK974" si="2128">ROUND(X973/95.5*1.5,2)</f>
        <v>50006.37</v>
      </c>
      <c r="AL973" s="177">
        <v>0</v>
      </c>
      <c r="AN973" s="148" t="e">
        <f>I973/#REF!</f>
        <v>#REF!</v>
      </c>
      <c r="AO973" s="148" t="e">
        <f t="shared" si="2074"/>
        <v>#DIV/0!</v>
      </c>
      <c r="AP973" s="148" t="e">
        <f t="shared" si="2075"/>
        <v>#DIV/0!</v>
      </c>
      <c r="AQ973" s="148" t="e">
        <f t="shared" si="2076"/>
        <v>#DIV/0!</v>
      </c>
      <c r="AR973" s="148" t="e">
        <f t="shared" si="2077"/>
        <v>#DIV/0!</v>
      </c>
      <c r="AS973" s="148" t="e">
        <f t="shared" si="2078"/>
        <v>#DIV/0!</v>
      </c>
      <c r="AT973" s="148" t="e">
        <f t="shared" si="2079"/>
        <v>#DIV/0!</v>
      </c>
      <c r="AU973" s="148">
        <f t="shared" si="2080"/>
        <v>3856.7400000000002</v>
      </c>
      <c r="AV973" s="148" t="e">
        <f t="shared" si="2081"/>
        <v>#DIV/0!</v>
      </c>
      <c r="AW973" s="148" t="e">
        <f t="shared" si="2082"/>
        <v>#DIV/0!</v>
      </c>
      <c r="AX973" s="148" t="e">
        <f t="shared" si="2083"/>
        <v>#DIV/0!</v>
      </c>
      <c r="AY973" s="148" t="e">
        <f>AI973/#REF!</f>
        <v>#REF!</v>
      </c>
      <c r="AZ973" s="148">
        <v>766.59</v>
      </c>
      <c r="BA973" s="148">
        <v>2173.62</v>
      </c>
      <c r="BB973" s="148">
        <v>891.36</v>
      </c>
      <c r="BC973" s="148">
        <v>860.72</v>
      </c>
      <c r="BD973" s="148">
        <v>1699.83</v>
      </c>
      <c r="BE973" s="148">
        <v>1134.04</v>
      </c>
      <c r="BF973" s="148">
        <v>2338035</v>
      </c>
      <c r="BG973" s="148">
        <f t="shared" si="2117"/>
        <v>4644</v>
      </c>
      <c r="BH973" s="148">
        <v>9186</v>
      </c>
      <c r="BI973" s="148">
        <v>3559.09</v>
      </c>
      <c r="BJ973" s="148">
        <v>6295.55</v>
      </c>
      <c r="BK973" s="148">
        <f t="shared" si="1451"/>
        <v>934101.09</v>
      </c>
      <c r="BL973" s="149" t="e">
        <f t="shared" si="2084"/>
        <v>#REF!</v>
      </c>
      <c r="BM973" s="149" t="e">
        <f t="shared" si="2085"/>
        <v>#DIV/0!</v>
      </c>
      <c r="BN973" s="149" t="e">
        <f t="shared" si="2086"/>
        <v>#DIV/0!</v>
      </c>
      <c r="BO973" s="149" t="e">
        <f t="shared" si="2087"/>
        <v>#DIV/0!</v>
      </c>
      <c r="BP973" s="149" t="e">
        <f t="shared" si="2088"/>
        <v>#DIV/0!</v>
      </c>
      <c r="BQ973" s="149" t="e">
        <f t="shared" si="2089"/>
        <v>#DIV/0!</v>
      </c>
      <c r="BR973" s="149" t="e">
        <f t="shared" si="2090"/>
        <v>#DIV/0!</v>
      </c>
      <c r="BS973" s="149" t="str">
        <f t="shared" si="2091"/>
        <v xml:space="preserve"> </v>
      </c>
      <c r="BT973" s="149" t="e">
        <f t="shared" si="2092"/>
        <v>#DIV/0!</v>
      </c>
      <c r="BU973" s="149" t="e">
        <f t="shared" si="2093"/>
        <v>#DIV/0!</v>
      </c>
      <c r="BV973" s="149" t="e">
        <f t="shared" si="2094"/>
        <v>#DIV/0!</v>
      </c>
      <c r="BW973" s="149" t="e">
        <f t="shared" si="2095"/>
        <v>#REF!</v>
      </c>
      <c r="BY973" s="150">
        <f t="shared" si="2096"/>
        <v>3.0000000179977073</v>
      </c>
      <c r="BZ973" s="151">
        <f t="shared" si="2097"/>
        <v>1.5000000089988537</v>
      </c>
      <c r="CA973" s="152">
        <f t="shared" si="2098"/>
        <v>4038.4712053301027</v>
      </c>
      <c r="CB973" s="148">
        <f t="shared" si="2003"/>
        <v>4852.9799999999996</v>
      </c>
      <c r="CC973" s="153" t="str">
        <f t="shared" si="2099"/>
        <v xml:space="preserve"> </v>
      </c>
      <c r="CD973" s="156">
        <f>CA973-CB973</f>
        <v>-814.50879466989682</v>
      </c>
    </row>
    <row r="974" spans="1:82" s="147" customFormat="1" ht="12" customHeight="1">
      <c r="A974" s="456">
        <v>274</v>
      </c>
      <c r="B974" s="178" t="s">
        <v>897</v>
      </c>
      <c r="C974" s="356"/>
      <c r="D974" s="370"/>
      <c r="E974" s="356"/>
      <c r="F974" s="356"/>
      <c r="G974" s="362">
        <f t="shared" si="2124"/>
        <v>3311546.39</v>
      </c>
      <c r="H974" s="356">
        <f t="shared" si="2125"/>
        <v>0</v>
      </c>
      <c r="I974" s="365">
        <v>0</v>
      </c>
      <c r="J974" s="365">
        <v>0</v>
      </c>
      <c r="K974" s="365">
        <v>0</v>
      </c>
      <c r="L974" s="365">
        <v>0</v>
      </c>
      <c r="M974" s="365">
        <v>0</v>
      </c>
      <c r="N974" s="356">
        <v>0</v>
      </c>
      <c r="O974" s="356">
        <v>0</v>
      </c>
      <c r="P974" s="356">
        <v>0</v>
      </c>
      <c r="Q974" s="356">
        <v>0</v>
      </c>
      <c r="R974" s="356">
        <v>0</v>
      </c>
      <c r="S974" s="356">
        <v>0</v>
      </c>
      <c r="T974" s="366">
        <v>0</v>
      </c>
      <c r="U974" s="356">
        <v>0</v>
      </c>
      <c r="V974" s="371" t="s">
        <v>112</v>
      </c>
      <c r="W974" s="177">
        <v>820</v>
      </c>
      <c r="X974" s="356">
        <f t="shared" si="2126"/>
        <v>3162526.8</v>
      </c>
      <c r="Y974" s="177">
        <v>0</v>
      </c>
      <c r="Z974" s="177">
        <v>0</v>
      </c>
      <c r="AA974" s="177">
        <v>0</v>
      </c>
      <c r="AB974" s="177">
        <v>0</v>
      </c>
      <c r="AC974" s="177">
        <v>0</v>
      </c>
      <c r="AD974" s="177">
        <v>0</v>
      </c>
      <c r="AE974" s="177">
        <v>0</v>
      </c>
      <c r="AF974" s="177">
        <v>0</v>
      </c>
      <c r="AG974" s="177">
        <v>0</v>
      </c>
      <c r="AH974" s="177">
        <v>0</v>
      </c>
      <c r="AI974" s="177">
        <v>0</v>
      </c>
      <c r="AJ974" s="177">
        <f t="shared" si="2127"/>
        <v>99346.39</v>
      </c>
      <c r="AK974" s="177">
        <f t="shared" si="2128"/>
        <v>49673.2</v>
      </c>
      <c r="AL974" s="177">
        <v>0</v>
      </c>
      <c r="AN974" s="148"/>
      <c r="AO974" s="148"/>
      <c r="AP974" s="148"/>
      <c r="AQ974" s="148"/>
      <c r="AR974" s="148"/>
      <c r="AS974" s="148"/>
      <c r="AT974" s="148"/>
      <c r="AU974" s="148"/>
      <c r="AV974" s="148"/>
      <c r="AW974" s="148"/>
      <c r="AX974" s="148"/>
      <c r="AY974" s="148"/>
      <c r="AZ974" s="148"/>
      <c r="BA974" s="148"/>
      <c r="BB974" s="148"/>
      <c r="BC974" s="148"/>
      <c r="BD974" s="148"/>
      <c r="BE974" s="148"/>
      <c r="BF974" s="148"/>
      <c r="BG974" s="148"/>
      <c r="BH974" s="148"/>
      <c r="BI974" s="148"/>
      <c r="BJ974" s="148"/>
      <c r="BK974" s="148"/>
      <c r="BL974" s="149"/>
      <c r="BM974" s="149"/>
      <c r="BN974" s="149"/>
      <c r="BO974" s="149"/>
      <c r="BP974" s="149"/>
      <c r="BQ974" s="149"/>
      <c r="BR974" s="149"/>
      <c r="BS974" s="149"/>
      <c r="BT974" s="149"/>
      <c r="BU974" s="149"/>
      <c r="BV974" s="149"/>
      <c r="BW974" s="149"/>
      <c r="BY974" s="150"/>
      <c r="BZ974" s="151"/>
      <c r="CA974" s="152"/>
      <c r="CB974" s="148"/>
      <c r="CC974" s="153"/>
      <c r="CD974" s="156"/>
    </row>
    <row r="975" spans="1:82" s="147" customFormat="1" ht="43.5" customHeight="1">
      <c r="A975" s="374" t="s">
        <v>979</v>
      </c>
      <c r="B975" s="374"/>
      <c r="C975" s="356">
        <f>SUM(C973:C974)</f>
        <v>901.2</v>
      </c>
      <c r="D975" s="413"/>
      <c r="E975" s="369"/>
      <c r="F975" s="369"/>
      <c r="G975" s="356">
        <f t="shared" ref="G975:U975" si="2129">SUM(G973:G974)</f>
        <v>6645304.3700000001</v>
      </c>
      <c r="H975" s="356">
        <f t="shared" si="2129"/>
        <v>0</v>
      </c>
      <c r="I975" s="356">
        <f t="shared" si="2129"/>
        <v>0</v>
      </c>
      <c r="J975" s="356">
        <f t="shared" si="2129"/>
        <v>0</v>
      </c>
      <c r="K975" s="356">
        <f t="shared" si="2129"/>
        <v>0</v>
      </c>
      <c r="L975" s="356">
        <f t="shared" si="2129"/>
        <v>0</v>
      </c>
      <c r="M975" s="356">
        <f t="shared" si="2129"/>
        <v>0</v>
      </c>
      <c r="N975" s="356">
        <f t="shared" si="2129"/>
        <v>0</v>
      </c>
      <c r="O975" s="356">
        <f t="shared" si="2129"/>
        <v>0</v>
      </c>
      <c r="P975" s="356">
        <f t="shared" si="2129"/>
        <v>0</v>
      </c>
      <c r="Q975" s="356">
        <f t="shared" si="2129"/>
        <v>0</v>
      </c>
      <c r="R975" s="356">
        <f t="shared" si="2129"/>
        <v>0</v>
      </c>
      <c r="S975" s="356">
        <f t="shared" si="2129"/>
        <v>0</v>
      </c>
      <c r="T975" s="366">
        <f t="shared" si="2129"/>
        <v>0</v>
      </c>
      <c r="U975" s="356">
        <f t="shared" si="2129"/>
        <v>0</v>
      </c>
      <c r="V975" s="369" t="s">
        <v>68</v>
      </c>
      <c r="W975" s="356">
        <f t="shared" ref="W975:AL975" si="2130">SUM(W973:W974)</f>
        <v>1645.5</v>
      </c>
      <c r="X975" s="356">
        <f t="shared" si="2130"/>
        <v>6346265.6699999999</v>
      </c>
      <c r="Y975" s="356">
        <f t="shared" si="2130"/>
        <v>0</v>
      </c>
      <c r="Z975" s="356">
        <f t="shared" si="2130"/>
        <v>0</v>
      </c>
      <c r="AA975" s="356">
        <f t="shared" si="2130"/>
        <v>0</v>
      </c>
      <c r="AB975" s="356">
        <f t="shared" si="2130"/>
        <v>0</v>
      </c>
      <c r="AC975" s="356">
        <f t="shared" si="2130"/>
        <v>0</v>
      </c>
      <c r="AD975" s="356">
        <f t="shared" si="2130"/>
        <v>0</v>
      </c>
      <c r="AE975" s="356">
        <f t="shared" si="2130"/>
        <v>0</v>
      </c>
      <c r="AF975" s="356">
        <f t="shared" si="2130"/>
        <v>0</v>
      </c>
      <c r="AG975" s="356">
        <f t="shared" si="2130"/>
        <v>0</v>
      </c>
      <c r="AH975" s="356">
        <f t="shared" si="2130"/>
        <v>0</v>
      </c>
      <c r="AI975" s="356">
        <f t="shared" si="2130"/>
        <v>0</v>
      </c>
      <c r="AJ975" s="356">
        <f t="shared" si="2130"/>
        <v>199359.13</v>
      </c>
      <c r="AK975" s="356">
        <f t="shared" si="2130"/>
        <v>99679.57</v>
      </c>
      <c r="AL975" s="356">
        <f t="shared" si="2130"/>
        <v>0</v>
      </c>
      <c r="AN975" s="148" t="e">
        <f>I975/#REF!</f>
        <v>#REF!</v>
      </c>
      <c r="AO975" s="148" t="e">
        <f t="shared" si="2074"/>
        <v>#DIV/0!</v>
      </c>
      <c r="AP975" s="148" t="e">
        <f t="shared" si="2075"/>
        <v>#DIV/0!</v>
      </c>
      <c r="AQ975" s="148" t="e">
        <f t="shared" si="2076"/>
        <v>#DIV/0!</v>
      </c>
      <c r="AR975" s="148" t="e">
        <f t="shared" si="2077"/>
        <v>#DIV/0!</v>
      </c>
      <c r="AS975" s="148" t="e">
        <f t="shared" si="2078"/>
        <v>#DIV/0!</v>
      </c>
      <c r="AT975" s="148" t="e">
        <f t="shared" si="2079"/>
        <v>#DIV/0!</v>
      </c>
      <c r="AU975" s="148">
        <f t="shared" si="2080"/>
        <v>3856.74</v>
      </c>
      <c r="AV975" s="148" t="e">
        <f t="shared" si="2081"/>
        <v>#DIV/0!</v>
      </c>
      <c r="AW975" s="148" t="e">
        <f t="shared" si="2082"/>
        <v>#DIV/0!</v>
      </c>
      <c r="AX975" s="148" t="e">
        <f t="shared" si="2083"/>
        <v>#DIV/0!</v>
      </c>
      <c r="AY975" s="148" t="e">
        <f>AI975/#REF!</f>
        <v>#REF!</v>
      </c>
      <c r="AZ975" s="148">
        <v>766.59</v>
      </c>
      <c r="BA975" s="148">
        <v>2173.62</v>
      </c>
      <c r="BB975" s="148">
        <v>891.36</v>
      </c>
      <c r="BC975" s="148">
        <v>860.72</v>
      </c>
      <c r="BD975" s="148">
        <v>1699.83</v>
      </c>
      <c r="BE975" s="148">
        <v>1134.04</v>
      </c>
      <c r="BF975" s="148">
        <v>2338035</v>
      </c>
      <c r="BG975" s="148">
        <f t="shared" si="2117"/>
        <v>4644</v>
      </c>
      <c r="BH975" s="148">
        <v>9186</v>
      </c>
      <c r="BI975" s="148">
        <v>3559.09</v>
      </c>
      <c r="BJ975" s="148">
        <v>6295.55</v>
      </c>
      <c r="BK975" s="148">
        <f t="shared" si="1451"/>
        <v>934101.09</v>
      </c>
      <c r="BL975" s="149" t="e">
        <f t="shared" si="2084"/>
        <v>#REF!</v>
      </c>
      <c r="BM975" s="149" t="e">
        <f t="shared" si="2085"/>
        <v>#DIV/0!</v>
      </c>
      <c r="BN975" s="149" t="e">
        <f t="shared" si="2086"/>
        <v>#DIV/0!</v>
      </c>
      <c r="BO975" s="149" t="e">
        <f t="shared" si="2087"/>
        <v>#DIV/0!</v>
      </c>
      <c r="BP975" s="149" t="e">
        <f t="shared" si="2088"/>
        <v>#DIV/0!</v>
      </c>
      <c r="BQ975" s="149" t="e">
        <f t="shared" si="2089"/>
        <v>#DIV/0!</v>
      </c>
      <c r="BR975" s="149" t="e">
        <f t="shared" si="2090"/>
        <v>#DIV/0!</v>
      </c>
      <c r="BS975" s="149" t="str">
        <f t="shared" si="2091"/>
        <v xml:space="preserve"> </v>
      </c>
      <c r="BT975" s="149" t="e">
        <f t="shared" si="2092"/>
        <v>#DIV/0!</v>
      </c>
      <c r="BU975" s="149" t="e">
        <f t="shared" si="2093"/>
        <v>#DIV/0!</v>
      </c>
      <c r="BV975" s="149" t="e">
        <f t="shared" si="2094"/>
        <v>#DIV/0!</v>
      </c>
      <c r="BW975" s="149" t="e">
        <f t="shared" si="2095"/>
        <v>#REF!</v>
      </c>
      <c r="BY975" s="150">
        <f t="shared" si="2096"/>
        <v>2.9999999834469584</v>
      </c>
      <c r="BZ975" s="151">
        <f t="shared" si="2097"/>
        <v>1.5000000669645777</v>
      </c>
      <c r="CA975" s="152">
        <f t="shared" si="2098"/>
        <v>4038.4712063202674</v>
      </c>
      <c r="CB975" s="148">
        <f t="shared" si="2003"/>
        <v>4852.9799999999996</v>
      </c>
      <c r="CC975" s="153" t="str">
        <f t="shared" si="2099"/>
        <v xml:space="preserve"> </v>
      </c>
    </row>
    <row r="976" spans="1:82" s="147" customFormat="1" ht="12" customHeight="1">
      <c r="A976" s="358" t="s">
        <v>7</v>
      </c>
      <c r="B976" s="359"/>
      <c r="C976" s="359"/>
      <c r="D976" s="359"/>
      <c r="E976" s="359"/>
      <c r="F976" s="359"/>
      <c r="G976" s="359"/>
      <c r="H976" s="359"/>
      <c r="I976" s="359"/>
      <c r="J976" s="359"/>
      <c r="K976" s="359"/>
      <c r="L976" s="359"/>
      <c r="M976" s="359"/>
      <c r="N976" s="359"/>
      <c r="O976" s="359"/>
      <c r="P976" s="359"/>
      <c r="Q976" s="359"/>
      <c r="R976" s="359"/>
      <c r="S976" s="359"/>
      <c r="T976" s="359"/>
      <c r="U976" s="359"/>
      <c r="V976" s="359"/>
      <c r="W976" s="359"/>
      <c r="X976" s="359"/>
      <c r="Y976" s="359"/>
      <c r="Z976" s="359"/>
      <c r="AA976" s="359"/>
      <c r="AB976" s="359"/>
      <c r="AC976" s="359"/>
      <c r="AD976" s="359"/>
      <c r="AE976" s="359"/>
      <c r="AF976" s="359"/>
      <c r="AG976" s="359"/>
      <c r="AH976" s="359"/>
      <c r="AI976" s="359"/>
      <c r="AJ976" s="359"/>
      <c r="AK976" s="359"/>
      <c r="AL976" s="434"/>
      <c r="AN976" s="148" t="e">
        <f>I976/#REF!</f>
        <v>#REF!</v>
      </c>
      <c r="AO976" s="148" t="e">
        <f t="shared" si="2074"/>
        <v>#DIV/0!</v>
      </c>
      <c r="AP976" s="148" t="e">
        <f t="shared" si="2075"/>
        <v>#DIV/0!</v>
      </c>
      <c r="AQ976" s="148" t="e">
        <f t="shared" si="2076"/>
        <v>#DIV/0!</v>
      </c>
      <c r="AR976" s="148" t="e">
        <f t="shared" si="2077"/>
        <v>#DIV/0!</v>
      </c>
      <c r="AS976" s="148" t="e">
        <f t="shared" si="2078"/>
        <v>#DIV/0!</v>
      </c>
      <c r="AT976" s="148" t="e">
        <f t="shared" si="2079"/>
        <v>#DIV/0!</v>
      </c>
      <c r="AU976" s="148" t="e">
        <f t="shared" si="2080"/>
        <v>#DIV/0!</v>
      </c>
      <c r="AV976" s="148" t="e">
        <f t="shared" si="2081"/>
        <v>#DIV/0!</v>
      </c>
      <c r="AW976" s="148" t="e">
        <f t="shared" si="2082"/>
        <v>#DIV/0!</v>
      </c>
      <c r="AX976" s="148" t="e">
        <f t="shared" si="2083"/>
        <v>#DIV/0!</v>
      </c>
      <c r="AY976" s="148" t="e">
        <f>AI976/#REF!</f>
        <v>#REF!</v>
      </c>
      <c r="AZ976" s="148">
        <v>766.59</v>
      </c>
      <c r="BA976" s="148">
        <v>2173.62</v>
      </c>
      <c r="BB976" s="148">
        <v>891.36</v>
      </c>
      <c r="BC976" s="148">
        <v>860.72</v>
      </c>
      <c r="BD976" s="148">
        <v>1699.83</v>
      </c>
      <c r="BE976" s="148">
        <v>1134.04</v>
      </c>
      <c r="BF976" s="148">
        <v>2338035</v>
      </c>
      <c r="BG976" s="148">
        <f t="shared" si="2117"/>
        <v>4644</v>
      </c>
      <c r="BH976" s="148">
        <v>9186</v>
      </c>
      <c r="BI976" s="148">
        <v>3559.09</v>
      </c>
      <c r="BJ976" s="148">
        <v>6295.55</v>
      </c>
      <c r="BK976" s="148">
        <f t="shared" si="1451"/>
        <v>934101.09</v>
      </c>
      <c r="BL976" s="149" t="e">
        <f t="shared" si="2084"/>
        <v>#REF!</v>
      </c>
      <c r="BM976" s="149" t="e">
        <f t="shared" si="2085"/>
        <v>#DIV/0!</v>
      </c>
      <c r="BN976" s="149" t="e">
        <f t="shared" si="2086"/>
        <v>#DIV/0!</v>
      </c>
      <c r="BO976" s="149" t="e">
        <f t="shared" si="2087"/>
        <v>#DIV/0!</v>
      </c>
      <c r="BP976" s="149" t="e">
        <f t="shared" si="2088"/>
        <v>#DIV/0!</v>
      </c>
      <c r="BQ976" s="149" t="e">
        <f t="shared" si="2089"/>
        <v>#DIV/0!</v>
      </c>
      <c r="BR976" s="149" t="e">
        <f t="shared" si="2090"/>
        <v>#DIV/0!</v>
      </c>
      <c r="BS976" s="149" t="e">
        <f t="shared" si="2091"/>
        <v>#DIV/0!</v>
      </c>
      <c r="BT976" s="149" t="e">
        <f t="shared" si="2092"/>
        <v>#DIV/0!</v>
      </c>
      <c r="BU976" s="149" t="e">
        <f t="shared" si="2093"/>
        <v>#DIV/0!</v>
      </c>
      <c r="BV976" s="149" t="e">
        <f t="shared" si="2094"/>
        <v>#DIV/0!</v>
      </c>
      <c r="BW976" s="149" t="e">
        <f t="shared" si="2095"/>
        <v>#REF!</v>
      </c>
      <c r="BY976" s="150" t="e">
        <f t="shared" si="2096"/>
        <v>#DIV/0!</v>
      </c>
      <c r="BZ976" s="151" t="e">
        <f t="shared" si="2097"/>
        <v>#DIV/0!</v>
      </c>
      <c r="CA976" s="152" t="e">
        <f t="shared" si="2098"/>
        <v>#DIV/0!</v>
      </c>
      <c r="CB976" s="148">
        <f t="shared" si="2003"/>
        <v>4852.9799999999996</v>
      </c>
      <c r="CC976" s="153" t="e">
        <f t="shared" si="2099"/>
        <v>#DIV/0!</v>
      </c>
    </row>
    <row r="977" spans="1:81" s="147" customFormat="1" ht="12" customHeight="1">
      <c r="A977" s="360">
        <v>275</v>
      </c>
      <c r="B977" s="432" t="s">
        <v>904</v>
      </c>
      <c r="C977" s="356">
        <f>444.5+117.9</f>
        <v>562.4</v>
      </c>
      <c r="D977" s="370"/>
      <c r="E977" s="356"/>
      <c r="F977" s="356"/>
      <c r="G977" s="362">
        <f>ROUND(H977+U977+X977+Z977+AB977+AD977+AF977+AH977+AI977+AJ977+AK977+AL977,2)</f>
        <v>2342313.2999999998</v>
      </c>
      <c r="H977" s="356">
        <f>I977+K977+M977+O977+Q977+S977</f>
        <v>0</v>
      </c>
      <c r="I977" s="365">
        <v>0</v>
      </c>
      <c r="J977" s="365">
        <v>0</v>
      </c>
      <c r="K977" s="365">
        <v>0</v>
      </c>
      <c r="L977" s="365">
        <v>0</v>
      </c>
      <c r="M977" s="365">
        <v>0</v>
      </c>
      <c r="N977" s="356">
        <v>0</v>
      </c>
      <c r="O977" s="356">
        <v>0</v>
      </c>
      <c r="P977" s="356">
        <v>0</v>
      </c>
      <c r="Q977" s="356">
        <v>0</v>
      </c>
      <c r="R977" s="356">
        <v>0</v>
      </c>
      <c r="S977" s="356">
        <v>0</v>
      </c>
      <c r="T977" s="366">
        <v>0</v>
      </c>
      <c r="U977" s="356">
        <v>0</v>
      </c>
      <c r="V977" s="356" t="s">
        <v>112</v>
      </c>
      <c r="W977" s="177">
        <v>580</v>
      </c>
      <c r="X977" s="356">
        <f t="shared" ref="X977:X980" si="2131">ROUND(IF(V977="СК",3856.74,3886.86)*W977,2)</f>
        <v>2236909.2000000002</v>
      </c>
      <c r="Y977" s="177">
        <v>0</v>
      </c>
      <c r="Z977" s="177">
        <v>0</v>
      </c>
      <c r="AA977" s="177">
        <v>0</v>
      </c>
      <c r="AB977" s="177">
        <v>0</v>
      </c>
      <c r="AC977" s="177">
        <v>0</v>
      </c>
      <c r="AD977" s="177">
        <v>0</v>
      </c>
      <c r="AE977" s="177">
        <v>0</v>
      </c>
      <c r="AF977" s="177">
        <v>0</v>
      </c>
      <c r="AG977" s="177">
        <v>0</v>
      </c>
      <c r="AH977" s="177">
        <v>0</v>
      </c>
      <c r="AI977" s="177">
        <v>0</v>
      </c>
      <c r="AJ977" s="177">
        <f t="shared" ref="AJ977:AJ980" si="2132">ROUND(X977/95.5*3,2)</f>
        <v>70269.399999999994</v>
      </c>
      <c r="AK977" s="177">
        <f t="shared" ref="AK977:AK980" si="2133">ROUND(X977/95.5*1.5,2)</f>
        <v>35134.699999999997</v>
      </c>
      <c r="AL977" s="177">
        <v>0</v>
      </c>
      <c r="AN977" s="148" t="e">
        <f>I977/#REF!</f>
        <v>#REF!</v>
      </c>
      <c r="AO977" s="148" t="e">
        <f t="shared" si="2074"/>
        <v>#DIV/0!</v>
      </c>
      <c r="AP977" s="148" t="e">
        <f t="shared" si="2075"/>
        <v>#DIV/0!</v>
      </c>
      <c r="AQ977" s="148" t="e">
        <f t="shared" si="2076"/>
        <v>#DIV/0!</v>
      </c>
      <c r="AR977" s="148" t="e">
        <f t="shared" si="2077"/>
        <v>#DIV/0!</v>
      </c>
      <c r="AS977" s="148" t="e">
        <f t="shared" si="2078"/>
        <v>#DIV/0!</v>
      </c>
      <c r="AT977" s="148" t="e">
        <f t="shared" si="2079"/>
        <v>#DIV/0!</v>
      </c>
      <c r="AU977" s="148">
        <f t="shared" si="2080"/>
        <v>3856.7400000000002</v>
      </c>
      <c r="AV977" s="148" t="e">
        <f t="shared" si="2081"/>
        <v>#DIV/0!</v>
      </c>
      <c r="AW977" s="148" t="e">
        <f t="shared" si="2082"/>
        <v>#DIV/0!</v>
      </c>
      <c r="AX977" s="148" t="e">
        <f t="shared" si="2083"/>
        <v>#DIV/0!</v>
      </c>
      <c r="AY977" s="148" t="e">
        <f>AI977/#REF!</f>
        <v>#REF!</v>
      </c>
      <c r="AZ977" s="148">
        <v>730.08</v>
      </c>
      <c r="BA977" s="148">
        <v>2070.12</v>
      </c>
      <c r="BB977" s="148">
        <v>848.92</v>
      </c>
      <c r="BC977" s="148">
        <v>819.73</v>
      </c>
      <c r="BD977" s="148">
        <v>611.5</v>
      </c>
      <c r="BE977" s="148">
        <v>1080.04</v>
      </c>
      <c r="BF977" s="148">
        <v>2671800.0099999998</v>
      </c>
      <c r="BG977" s="148">
        <f t="shared" ref="BG977" si="2134">IF(V977="ПК",4607.6,4422.85)</f>
        <v>4422.8500000000004</v>
      </c>
      <c r="BH977" s="148">
        <v>8748.57</v>
      </c>
      <c r="BI977" s="148">
        <v>3389.61</v>
      </c>
      <c r="BJ977" s="148">
        <v>5995.76</v>
      </c>
      <c r="BK977" s="148">
        <v>548.62</v>
      </c>
      <c r="BL977" s="149" t="e">
        <f t="shared" si="2084"/>
        <v>#REF!</v>
      </c>
      <c r="BM977" s="149" t="e">
        <f t="shared" si="2085"/>
        <v>#DIV/0!</v>
      </c>
      <c r="BN977" s="149" t="e">
        <f t="shared" si="2086"/>
        <v>#DIV/0!</v>
      </c>
      <c r="BO977" s="149" t="e">
        <f t="shared" si="2087"/>
        <v>#DIV/0!</v>
      </c>
      <c r="BP977" s="149" t="e">
        <f t="shared" si="2088"/>
        <v>#DIV/0!</v>
      </c>
      <c r="BQ977" s="149" t="e">
        <f t="shared" si="2089"/>
        <v>#DIV/0!</v>
      </c>
      <c r="BR977" s="149" t="e">
        <f t="shared" si="2090"/>
        <v>#DIV/0!</v>
      </c>
      <c r="BS977" s="149" t="str">
        <f t="shared" si="2091"/>
        <v xml:space="preserve"> </v>
      </c>
      <c r="BT977" s="149" t="e">
        <f t="shared" si="2092"/>
        <v>#DIV/0!</v>
      </c>
      <c r="BU977" s="149" t="e">
        <f t="shared" si="2093"/>
        <v>#DIV/0!</v>
      </c>
      <c r="BV977" s="149" t="e">
        <f t="shared" si="2094"/>
        <v>#DIV/0!</v>
      </c>
      <c r="BW977" s="149" t="e">
        <f t="shared" si="2095"/>
        <v>#REF!</v>
      </c>
      <c r="BY977" s="150">
        <f t="shared" si="2096"/>
        <v>3.0000000426928368</v>
      </c>
      <c r="BZ977" s="151">
        <f t="shared" si="2097"/>
        <v>1.5000000213464184</v>
      </c>
      <c r="CA977" s="152">
        <f t="shared" si="2098"/>
        <v>4038.4712068965514</v>
      </c>
      <c r="CB977" s="148">
        <f t="shared" ref="CB977" si="2135">IF(V977="ПК",4814.95,4621.88)</f>
        <v>4621.88</v>
      </c>
      <c r="CC977" s="153" t="str">
        <f t="shared" si="2099"/>
        <v xml:space="preserve"> </v>
      </c>
    </row>
    <row r="978" spans="1:81" s="147" customFormat="1" ht="12" customHeight="1">
      <c r="A978" s="360">
        <v>276</v>
      </c>
      <c r="B978" s="432" t="s">
        <v>899</v>
      </c>
      <c r="C978" s="356"/>
      <c r="D978" s="370"/>
      <c r="E978" s="356"/>
      <c r="F978" s="356"/>
      <c r="G978" s="362">
        <f t="shared" ref="G978:G980" si="2136">ROUND(H978+U978+X978+Z978+AB978+AD978+AF978+AH978+AI978+AJ978+AK978+AL978,2)</f>
        <v>2935968.57</v>
      </c>
      <c r="H978" s="356">
        <f t="shared" ref="H978:H980" si="2137">I978+K978+M978+O978+Q978+S978</f>
        <v>0</v>
      </c>
      <c r="I978" s="365">
        <v>0</v>
      </c>
      <c r="J978" s="365">
        <v>0</v>
      </c>
      <c r="K978" s="365">
        <v>0</v>
      </c>
      <c r="L978" s="365">
        <v>0</v>
      </c>
      <c r="M978" s="365">
        <v>0</v>
      </c>
      <c r="N978" s="356">
        <v>0</v>
      </c>
      <c r="O978" s="356">
        <v>0</v>
      </c>
      <c r="P978" s="356">
        <v>0</v>
      </c>
      <c r="Q978" s="356">
        <v>0</v>
      </c>
      <c r="R978" s="356">
        <v>0</v>
      </c>
      <c r="S978" s="356">
        <v>0</v>
      </c>
      <c r="T978" s="366">
        <v>0</v>
      </c>
      <c r="U978" s="356">
        <v>0</v>
      </c>
      <c r="V978" s="371" t="s">
        <v>112</v>
      </c>
      <c r="W978" s="177">
        <v>727</v>
      </c>
      <c r="X978" s="356">
        <f t="shared" si="2131"/>
        <v>2803849.98</v>
      </c>
      <c r="Y978" s="177">
        <v>0</v>
      </c>
      <c r="Z978" s="177">
        <v>0</v>
      </c>
      <c r="AA978" s="177">
        <v>0</v>
      </c>
      <c r="AB978" s="177">
        <v>0</v>
      </c>
      <c r="AC978" s="177">
        <v>0</v>
      </c>
      <c r="AD978" s="177">
        <v>0</v>
      </c>
      <c r="AE978" s="177">
        <v>0</v>
      </c>
      <c r="AF978" s="177">
        <v>0</v>
      </c>
      <c r="AG978" s="177">
        <v>0</v>
      </c>
      <c r="AH978" s="177">
        <v>0</v>
      </c>
      <c r="AI978" s="177">
        <v>0</v>
      </c>
      <c r="AJ978" s="177">
        <f t="shared" si="2132"/>
        <v>88079.06</v>
      </c>
      <c r="AK978" s="177">
        <f t="shared" si="2133"/>
        <v>44039.53</v>
      </c>
      <c r="AL978" s="177">
        <v>0</v>
      </c>
      <c r="AN978" s="148"/>
      <c r="AO978" s="148"/>
      <c r="AP978" s="148"/>
      <c r="AQ978" s="148"/>
      <c r="AR978" s="148"/>
      <c r="AS978" s="148"/>
      <c r="AT978" s="148"/>
      <c r="AU978" s="148"/>
      <c r="AV978" s="148"/>
      <c r="AW978" s="148"/>
      <c r="AX978" s="148"/>
      <c r="AY978" s="148"/>
      <c r="AZ978" s="148"/>
      <c r="BA978" s="148"/>
      <c r="BB978" s="148"/>
      <c r="BC978" s="148"/>
      <c r="BD978" s="148"/>
      <c r="BE978" s="148"/>
      <c r="BF978" s="148"/>
      <c r="BG978" s="148"/>
      <c r="BH978" s="148"/>
      <c r="BI978" s="148"/>
      <c r="BJ978" s="148"/>
      <c r="BK978" s="148"/>
      <c r="BL978" s="149"/>
      <c r="BM978" s="149"/>
      <c r="BN978" s="149"/>
      <c r="BO978" s="149"/>
      <c r="BP978" s="149"/>
      <c r="BQ978" s="149"/>
      <c r="BR978" s="149"/>
      <c r="BS978" s="149"/>
      <c r="BT978" s="149"/>
      <c r="BU978" s="149"/>
      <c r="BV978" s="149"/>
      <c r="BW978" s="149"/>
      <c r="BY978" s="150"/>
      <c r="BZ978" s="151"/>
      <c r="CA978" s="152"/>
      <c r="CB978" s="148"/>
      <c r="CC978" s="153"/>
    </row>
    <row r="979" spans="1:81" s="147" customFormat="1" ht="12" customHeight="1">
      <c r="A979" s="360">
        <v>277</v>
      </c>
      <c r="B979" s="432" t="s">
        <v>901</v>
      </c>
      <c r="C979" s="356"/>
      <c r="D979" s="370"/>
      <c r="E979" s="356"/>
      <c r="F979" s="356"/>
      <c r="G979" s="362">
        <f t="shared" si="2136"/>
        <v>2322120.94</v>
      </c>
      <c r="H979" s="356">
        <f t="shared" si="2137"/>
        <v>0</v>
      </c>
      <c r="I979" s="365">
        <v>0</v>
      </c>
      <c r="J979" s="365">
        <v>0</v>
      </c>
      <c r="K979" s="365">
        <v>0</v>
      </c>
      <c r="L979" s="365">
        <v>0</v>
      </c>
      <c r="M979" s="365">
        <v>0</v>
      </c>
      <c r="N979" s="356">
        <v>0</v>
      </c>
      <c r="O979" s="356">
        <v>0</v>
      </c>
      <c r="P979" s="356">
        <v>0</v>
      </c>
      <c r="Q979" s="356">
        <v>0</v>
      </c>
      <c r="R979" s="356">
        <v>0</v>
      </c>
      <c r="S979" s="356">
        <v>0</v>
      </c>
      <c r="T979" s="366">
        <v>0</v>
      </c>
      <c r="U979" s="356">
        <v>0</v>
      </c>
      <c r="V979" s="371" t="s">
        <v>112</v>
      </c>
      <c r="W979" s="177">
        <v>575</v>
      </c>
      <c r="X979" s="356">
        <f t="shared" si="2131"/>
        <v>2217625.5</v>
      </c>
      <c r="Y979" s="177">
        <v>0</v>
      </c>
      <c r="Z979" s="177">
        <v>0</v>
      </c>
      <c r="AA979" s="177">
        <v>0</v>
      </c>
      <c r="AB979" s="177">
        <v>0</v>
      </c>
      <c r="AC979" s="177">
        <v>0</v>
      </c>
      <c r="AD979" s="177">
        <v>0</v>
      </c>
      <c r="AE979" s="177">
        <v>0</v>
      </c>
      <c r="AF979" s="177">
        <v>0</v>
      </c>
      <c r="AG979" s="177">
        <v>0</v>
      </c>
      <c r="AH979" s="177">
        <v>0</v>
      </c>
      <c r="AI979" s="177">
        <v>0</v>
      </c>
      <c r="AJ979" s="177">
        <f t="shared" si="2132"/>
        <v>69663.63</v>
      </c>
      <c r="AK979" s="177">
        <f t="shared" si="2133"/>
        <v>34831.81</v>
      </c>
      <c r="AL979" s="177">
        <v>0</v>
      </c>
      <c r="AN979" s="148"/>
      <c r="AO979" s="148"/>
      <c r="AP979" s="148"/>
      <c r="AQ979" s="148"/>
      <c r="AR979" s="148"/>
      <c r="AS979" s="148"/>
      <c r="AT979" s="148"/>
      <c r="AU979" s="148"/>
      <c r="AV979" s="148"/>
      <c r="AW979" s="148"/>
      <c r="AX979" s="148"/>
      <c r="AY979" s="148"/>
      <c r="AZ979" s="148"/>
      <c r="BA979" s="148"/>
      <c r="BB979" s="148"/>
      <c r="BC979" s="148"/>
      <c r="BD979" s="148"/>
      <c r="BE979" s="148"/>
      <c r="BF979" s="148"/>
      <c r="BG979" s="148"/>
      <c r="BH979" s="148"/>
      <c r="BI979" s="148"/>
      <c r="BJ979" s="148"/>
      <c r="BK979" s="148"/>
      <c r="BL979" s="149"/>
      <c r="BM979" s="149"/>
      <c r="BN979" s="149"/>
      <c r="BO979" s="149"/>
      <c r="BP979" s="149"/>
      <c r="BQ979" s="149"/>
      <c r="BR979" s="149"/>
      <c r="BS979" s="149"/>
      <c r="BT979" s="149"/>
      <c r="BU979" s="149"/>
      <c r="BV979" s="149"/>
      <c r="BW979" s="149"/>
      <c r="BY979" s="150"/>
      <c r="BZ979" s="151"/>
      <c r="CA979" s="152"/>
      <c r="CB979" s="148"/>
      <c r="CC979" s="153"/>
    </row>
    <row r="980" spans="1:81" s="147" customFormat="1" ht="12" customHeight="1">
      <c r="A980" s="360">
        <v>278</v>
      </c>
      <c r="B980" s="432" t="s">
        <v>902</v>
      </c>
      <c r="C980" s="356"/>
      <c r="D980" s="370"/>
      <c r="E980" s="356"/>
      <c r="F980" s="356"/>
      <c r="G980" s="362">
        <f t="shared" si="2136"/>
        <v>2988468.69</v>
      </c>
      <c r="H980" s="356">
        <f t="shared" si="2137"/>
        <v>0</v>
      </c>
      <c r="I980" s="365">
        <v>0</v>
      </c>
      <c r="J980" s="365">
        <v>0</v>
      </c>
      <c r="K980" s="365">
        <v>0</v>
      </c>
      <c r="L980" s="365">
        <v>0</v>
      </c>
      <c r="M980" s="365">
        <v>0</v>
      </c>
      <c r="N980" s="356">
        <v>0</v>
      </c>
      <c r="O980" s="356">
        <v>0</v>
      </c>
      <c r="P980" s="356">
        <v>0</v>
      </c>
      <c r="Q980" s="356">
        <v>0</v>
      </c>
      <c r="R980" s="356">
        <v>0</v>
      </c>
      <c r="S980" s="356">
        <v>0</v>
      </c>
      <c r="T980" s="366">
        <v>0</v>
      </c>
      <c r="U980" s="356">
        <v>0</v>
      </c>
      <c r="V980" s="371" t="s">
        <v>112</v>
      </c>
      <c r="W980" s="177">
        <v>740</v>
      </c>
      <c r="X980" s="356">
        <f t="shared" si="2131"/>
        <v>2853987.6</v>
      </c>
      <c r="Y980" s="177">
        <v>0</v>
      </c>
      <c r="Z980" s="177">
        <v>0</v>
      </c>
      <c r="AA980" s="177">
        <v>0</v>
      </c>
      <c r="AB980" s="177">
        <v>0</v>
      </c>
      <c r="AC980" s="177">
        <v>0</v>
      </c>
      <c r="AD980" s="177">
        <v>0</v>
      </c>
      <c r="AE980" s="177">
        <v>0</v>
      </c>
      <c r="AF980" s="177">
        <v>0</v>
      </c>
      <c r="AG980" s="177">
        <v>0</v>
      </c>
      <c r="AH980" s="177">
        <v>0</v>
      </c>
      <c r="AI980" s="177">
        <v>0</v>
      </c>
      <c r="AJ980" s="177">
        <f t="shared" si="2132"/>
        <v>89654.06</v>
      </c>
      <c r="AK980" s="177">
        <f t="shared" si="2133"/>
        <v>44827.03</v>
      </c>
      <c r="AL980" s="177">
        <v>0</v>
      </c>
      <c r="AN980" s="148"/>
      <c r="AO980" s="148"/>
      <c r="AP980" s="148"/>
      <c r="AQ980" s="148"/>
      <c r="AR980" s="148"/>
      <c r="AS980" s="148"/>
      <c r="AT980" s="148"/>
      <c r="AU980" s="148"/>
      <c r="AV980" s="148"/>
      <c r="AW980" s="148"/>
      <c r="AX980" s="148"/>
      <c r="AY980" s="148"/>
      <c r="AZ980" s="148"/>
      <c r="BA980" s="148"/>
      <c r="BB980" s="148"/>
      <c r="BC980" s="148"/>
      <c r="BD980" s="148"/>
      <c r="BE980" s="148"/>
      <c r="BF980" s="148"/>
      <c r="BG980" s="148"/>
      <c r="BH980" s="148"/>
      <c r="BI980" s="148"/>
      <c r="BJ980" s="148"/>
      <c r="BK980" s="148"/>
      <c r="BL980" s="149"/>
      <c r="BM980" s="149"/>
      <c r="BN980" s="149"/>
      <c r="BO980" s="149"/>
      <c r="BP980" s="149"/>
      <c r="BQ980" s="149"/>
      <c r="BR980" s="149"/>
      <c r="BS980" s="149"/>
      <c r="BT980" s="149"/>
      <c r="BU980" s="149"/>
      <c r="BV980" s="149"/>
      <c r="BW980" s="149"/>
      <c r="BY980" s="150"/>
      <c r="BZ980" s="151"/>
      <c r="CA980" s="152"/>
      <c r="CB980" s="148"/>
      <c r="CC980" s="153"/>
    </row>
    <row r="981" spans="1:81" s="147" customFormat="1" ht="30.75" customHeight="1">
      <c r="A981" s="374" t="s">
        <v>8</v>
      </c>
      <c r="B981" s="374"/>
      <c r="C981" s="356">
        <f>SUM(C977:C980)</f>
        <v>562.4</v>
      </c>
      <c r="D981" s="413"/>
      <c r="E981" s="369"/>
      <c r="F981" s="369"/>
      <c r="G981" s="356">
        <f t="shared" ref="G981:U981" si="2138">SUM(G977:G980)</f>
        <v>10588871.499999998</v>
      </c>
      <c r="H981" s="356">
        <f t="shared" si="2138"/>
        <v>0</v>
      </c>
      <c r="I981" s="356">
        <f t="shared" si="2138"/>
        <v>0</v>
      </c>
      <c r="J981" s="356">
        <f t="shared" si="2138"/>
        <v>0</v>
      </c>
      <c r="K981" s="356">
        <f t="shared" si="2138"/>
        <v>0</v>
      </c>
      <c r="L981" s="356">
        <f t="shared" si="2138"/>
        <v>0</v>
      </c>
      <c r="M981" s="356">
        <f t="shared" si="2138"/>
        <v>0</v>
      </c>
      <c r="N981" s="356">
        <f t="shared" si="2138"/>
        <v>0</v>
      </c>
      <c r="O981" s="356">
        <f t="shared" si="2138"/>
        <v>0</v>
      </c>
      <c r="P981" s="356">
        <f t="shared" si="2138"/>
        <v>0</v>
      </c>
      <c r="Q981" s="356">
        <f t="shared" si="2138"/>
        <v>0</v>
      </c>
      <c r="R981" s="356">
        <f t="shared" si="2138"/>
        <v>0</v>
      </c>
      <c r="S981" s="356">
        <f t="shared" si="2138"/>
        <v>0</v>
      </c>
      <c r="T981" s="366">
        <f t="shared" si="2138"/>
        <v>0</v>
      </c>
      <c r="U981" s="356">
        <f t="shared" si="2138"/>
        <v>0</v>
      </c>
      <c r="V981" s="356" t="s">
        <v>68</v>
      </c>
      <c r="W981" s="356">
        <f t="shared" ref="W981:AL981" si="2139">SUM(W977:W980)</f>
        <v>2622</v>
      </c>
      <c r="X981" s="356">
        <f t="shared" si="2139"/>
        <v>10112372.279999999</v>
      </c>
      <c r="Y981" s="356">
        <f t="shared" si="2139"/>
        <v>0</v>
      </c>
      <c r="Z981" s="356">
        <f t="shared" si="2139"/>
        <v>0</v>
      </c>
      <c r="AA981" s="356">
        <f t="shared" si="2139"/>
        <v>0</v>
      </c>
      <c r="AB981" s="356">
        <f t="shared" si="2139"/>
        <v>0</v>
      </c>
      <c r="AC981" s="356">
        <f t="shared" si="2139"/>
        <v>0</v>
      </c>
      <c r="AD981" s="356">
        <f t="shared" si="2139"/>
        <v>0</v>
      </c>
      <c r="AE981" s="356">
        <f t="shared" si="2139"/>
        <v>0</v>
      </c>
      <c r="AF981" s="356">
        <f t="shared" si="2139"/>
        <v>0</v>
      </c>
      <c r="AG981" s="356">
        <f t="shared" si="2139"/>
        <v>0</v>
      </c>
      <c r="AH981" s="356">
        <f t="shared" si="2139"/>
        <v>0</v>
      </c>
      <c r="AI981" s="356">
        <f t="shared" si="2139"/>
        <v>0</v>
      </c>
      <c r="AJ981" s="356">
        <f t="shared" si="2139"/>
        <v>317666.15000000002</v>
      </c>
      <c r="AK981" s="356">
        <f t="shared" si="2139"/>
        <v>158833.07</v>
      </c>
      <c r="AL981" s="356">
        <f t="shared" si="2139"/>
        <v>0</v>
      </c>
      <c r="AN981" s="148" t="e">
        <f>I981/#REF!</f>
        <v>#REF!</v>
      </c>
      <c r="AO981" s="148" t="e">
        <f t="shared" si="2074"/>
        <v>#DIV/0!</v>
      </c>
      <c r="AP981" s="148" t="e">
        <f t="shared" si="2075"/>
        <v>#DIV/0!</v>
      </c>
      <c r="AQ981" s="148" t="e">
        <f t="shared" si="2076"/>
        <v>#DIV/0!</v>
      </c>
      <c r="AR981" s="148" t="e">
        <f t="shared" si="2077"/>
        <v>#DIV/0!</v>
      </c>
      <c r="AS981" s="148" t="e">
        <f t="shared" si="2078"/>
        <v>#DIV/0!</v>
      </c>
      <c r="AT981" s="148" t="e">
        <f t="shared" si="2079"/>
        <v>#DIV/0!</v>
      </c>
      <c r="AU981" s="148">
        <f t="shared" si="2080"/>
        <v>3856.74</v>
      </c>
      <c r="AV981" s="148" t="e">
        <f t="shared" si="2081"/>
        <v>#DIV/0!</v>
      </c>
      <c r="AW981" s="148" t="e">
        <f t="shared" si="2082"/>
        <v>#DIV/0!</v>
      </c>
      <c r="AX981" s="148" t="e">
        <f t="shared" si="2083"/>
        <v>#DIV/0!</v>
      </c>
      <c r="AY981" s="148" t="e">
        <f>AI981/#REF!</f>
        <v>#REF!</v>
      </c>
      <c r="AZ981" s="148">
        <v>766.59</v>
      </c>
      <c r="BA981" s="148">
        <v>2173.62</v>
      </c>
      <c r="BB981" s="148">
        <v>891.36</v>
      </c>
      <c r="BC981" s="148">
        <v>860.72</v>
      </c>
      <c r="BD981" s="148">
        <v>1699.83</v>
      </c>
      <c r="BE981" s="148">
        <v>1134.04</v>
      </c>
      <c r="BF981" s="148">
        <v>2338035</v>
      </c>
      <c r="BG981" s="148">
        <f t="shared" si="2117"/>
        <v>4644</v>
      </c>
      <c r="BH981" s="148">
        <v>9186</v>
      </c>
      <c r="BI981" s="148">
        <v>3559.09</v>
      </c>
      <c r="BJ981" s="148">
        <v>6295.55</v>
      </c>
      <c r="BK981" s="148">
        <f t="shared" si="1451"/>
        <v>934101.09</v>
      </c>
      <c r="BL981" s="149" t="e">
        <f t="shared" si="2084"/>
        <v>#REF!</v>
      </c>
      <c r="BM981" s="149" t="e">
        <f t="shared" si="2085"/>
        <v>#DIV/0!</v>
      </c>
      <c r="BN981" s="149" t="e">
        <f t="shared" si="2086"/>
        <v>#DIV/0!</v>
      </c>
      <c r="BO981" s="149" t="e">
        <f t="shared" si="2087"/>
        <v>#DIV/0!</v>
      </c>
      <c r="BP981" s="149" t="e">
        <f t="shared" si="2088"/>
        <v>#DIV/0!</v>
      </c>
      <c r="BQ981" s="149" t="e">
        <f t="shared" si="2089"/>
        <v>#DIV/0!</v>
      </c>
      <c r="BR981" s="149" t="e">
        <f t="shared" si="2090"/>
        <v>#DIV/0!</v>
      </c>
      <c r="BS981" s="149" t="str">
        <f t="shared" si="2091"/>
        <v xml:space="preserve"> </v>
      </c>
      <c r="BT981" s="149" t="e">
        <f t="shared" si="2092"/>
        <v>#DIV/0!</v>
      </c>
      <c r="BU981" s="149" t="e">
        <f t="shared" si="2093"/>
        <v>#DIV/0!</v>
      </c>
      <c r="BV981" s="149" t="e">
        <f t="shared" si="2094"/>
        <v>#DIV/0!</v>
      </c>
      <c r="BW981" s="149" t="e">
        <f t="shared" si="2095"/>
        <v>#REF!</v>
      </c>
      <c r="BY981" s="150">
        <f t="shared" si="2096"/>
        <v>3.0000000472193857</v>
      </c>
      <c r="BZ981" s="151">
        <f t="shared" si="2097"/>
        <v>1.4999999763903078</v>
      </c>
      <c r="CA981" s="152">
        <f t="shared" si="2098"/>
        <v>4038.4712051868796</v>
      </c>
      <c r="CB981" s="148">
        <f t="shared" si="2003"/>
        <v>4852.9799999999996</v>
      </c>
      <c r="CC981" s="153" t="str">
        <f t="shared" si="2099"/>
        <v xml:space="preserve"> </v>
      </c>
    </row>
    <row r="982" spans="1:81" s="147" customFormat="1" ht="12" customHeight="1">
      <c r="A982" s="358" t="s">
        <v>10</v>
      </c>
      <c r="B982" s="359"/>
      <c r="C982" s="359"/>
      <c r="D982" s="359"/>
      <c r="E982" s="359"/>
      <c r="F982" s="359"/>
      <c r="G982" s="359"/>
      <c r="H982" s="359"/>
      <c r="I982" s="359"/>
      <c r="J982" s="359"/>
      <c r="K982" s="359"/>
      <c r="L982" s="359"/>
      <c r="M982" s="359"/>
      <c r="N982" s="359"/>
      <c r="O982" s="359"/>
      <c r="P982" s="359"/>
      <c r="Q982" s="359"/>
      <c r="R982" s="359"/>
      <c r="S982" s="359"/>
      <c r="T982" s="359"/>
      <c r="U982" s="359"/>
      <c r="V982" s="359"/>
      <c r="W982" s="359"/>
      <c r="X982" s="359"/>
      <c r="Y982" s="359"/>
      <c r="Z982" s="359"/>
      <c r="AA982" s="359"/>
      <c r="AB982" s="359"/>
      <c r="AC982" s="359"/>
      <c r="AD982" s="359"/>
      <c r="AE982" s="359"/>
      <c r="AF982" s="359"/>
      <c r="AG982" s="359"/>
      <c r="AH982" s="359"/>
      <c r="AI982" s="359"/>
      <c r="AJ982" s="359"/>
      <c r="AK982" s="359"/>
      <c r="AL982" s="434"/>
      <c r="AN982" s="148" t="e">
        <f>I982/#REF!</f>
        <v>#REF!</v>
      </c>
      <c r="AO982" s="148" t="e">
        <f t="shared" si="2074"/>
        <v>#DIV/0!</v>
      </c>
      <c r="AP982" s="148" t="e">
        <f t="shared" si="2075"/>
        <v>#DIV/0!</v>
      </c>
      <c r="AQ982" s="148" t="e">
        <f t="shared" si="2076"/>
        <v>#DIV/0!</v>
      </c>
      <c r="AR982" s="148" t="e">
        <f t="shared" si="2077"/>
        <v>#DIV/0!</v>
      </c>
      <c r="AS982" s="148" t="e">
        <f t="shared" si="2078"/>
        <v>#DIV/0!</v>
      </c>
      <c r="AT982" s="148" t="e">
        <f t="shared" si="2079"/>
        <v>#DIV/0!</v>
      </c>
      <c r="AU982" s="148" t="e">
        <f t="shared" si="2080"/>
        <v>#DIV/0!</v>
      </c>
      <c r="AV982" s="148" t="e">
        <f t="shared" si="2081"/>
        <v>#DIV/0!</v>
      </c>
      <c r="AW982" s="148" t="e">
        <f t="shared" si="2082"/>
        <v>#DIV/0!</v>
      </c>
      <c r="AX982" s="148" t="e">
        <f t="shared" si="2083"/>
        <v>#DIV/0!</v>
      </c>
      <c r="AY982" s="148" t="e">
        <f>AI982/#REF!</f>
        <v>#REF!</v>
      </c>
      <c r="AZ982" s="148">
        <v>766.59</v>
      </c>
      <c r="BA982" s="148">
        <v>2173.62</v>
      </c>
      <c r="BB982" s="148">
        <v>891.36</v>
      </c>
      <c r="BC982" s="148">
        <v>860.72</v>
      </c>
      <c r="BD982" s="148">
        <v>1699.83</v>
      </c>
      <c r="BE982" s="148">
        <v>1134.04</v>
      </c>
      <c r="BF982" s="148">
        <v>2338035</v>
      </c>
      <c r="BG982" s="148">
        <f t="shared" si="2117"/>
        <v>4644</v>
      </c>
      <c r="BH982" s="148">
        <v>9186</v>
      </c>
      <c r="BI982" s="148">
        <v>3559.09</v>
      </c>
      <c r="BJ982" s="148">
        <v>6295.55</v>
      </c>
      <c r="BK982" s="148">
        <f t="shared" si="1451"/>
        <v>934101.09</v>
      </c>
      <c r="BL982" s="149" t="e">
        <f t="shared" si="2084"/>
        <v>#REF!</v>
      </c>
      <c r="BM982" s="149" t="e">
        <f t="shared" si="2085"/>
        <v>#DIV/0!</v>
      </c>
      <c r="BN982" s="149" t="e">
        <f t="shared" si="2086"/>
        <v>#DIV/0!</v>
      </c>
      <c r="BO982" s="149" t="e">
        <f t="shared" si="2087"/>
        <v>#DIV/0!</v>
      </c>
      <c r="BP982" s="149" t="e">
        <f t="shared" si="2088"/>
        <v>#DIV/0!</v>
      </c>
      <c r="BQ982" s="149" t="e">
        <f t="shared" si="2089"/>
        <v>#DIV/0!</v>
      </c>
      <c r="BR982" s="149" t="e">
        <f t="shared" si="2090"/>
        <v>#DIV/0!</v>
      </c>
      <c r="BS982" s="149" t="e">
        <f t="shared" si="2091"/>
        <v>#DIV/0!</v>
      </c>
      <c r="BT982" s="149" t="e">
        <f t="shared" si="2092"/>
        <v>#DIV/0!</v>
      </c>
      <c r="BU982" s="149" t="e">
        <f t="shared" si="2093"/>
        <v>#DIV/0!</v>
      </c>
      <c r="BV982" s="149" t="e">
        <f t="shared" si="2094"/>
        <v>#DIV/0!</v>
      </c>
      <c r="BW982" s="149" t="e">
        <f t="shared" si="2095"/>
        <v>#REF!</v>
      </c>
      <c r="BY982" s="150" t="e">
        <f t="shared" si="2096"/>
        <v>#DIV/0!</v>
      </c>
      <c r="BZ982" s="151" t="e">
        <f t="shared" si="2097"/>
        <v>#DIV/0!</v>
      </c>
      <c r="CA982" s="152" t="e">
        <f t="shared" si="2098"/>
        <v>#DIV/0!</v>
      </c>
      <c r="CB982" s="148">
        <f t="shared" si="2003"/>
        <v>4852.9799999999996</v>
      </c>
      <c r="CC982" s="153" t="e">
        <f t="shared" si="2099"/>
        <v>#DIV/0!</v>
      </c>
    </row>
    <row r="983" spans="1:81" s="147" customFormat="1" ht="12" customHeight="1">
      <c r="A983" s="360">
        <v>279</v>
      </c>
      <c r="B983" s="178" t="s">
        <v>906</v>
      </c>
      <c r="C983" s="356">
        <v>373.12</v>
      </c>
      <c r="D983" s="370"/>
      <c r="E983" s="356"/>
      <c r="F983" s="356"/>
      <c r="G983" s="362">
        <f>ROUND(H983+U983+X983+Z983+AB983+AD983+AF983+AH983+AI983+AJ983+AK983+AL983,2)</f>
        <v>2826929.85</v>
      </c>
      <c r="H983" s="356">
        <f t="shared" ref="H983" si="2140">I983+K983+M983+O983+Q983+S983</f>
        <v>0</v>
      </c>
      <c r="I983" s="365">
        <v>0</v>
      </c>
      <c r="J983" s="365">
        <v>0</v>
      </c>
      <c r="K983" s="365">
        <v>0</v>
      </c>
      <c r="L983" s="365">
        <v>0</v>
      </c>
      <c r="M983" s="365">
        <v>0</v>
      </c>
      <c r="N983" s="356">
        <v>0</v>
      </c>
      <c r="O983" s="356">
        <v>0</v>
      </c>
      <c r="P983" s="356">
        <v>0</v>
      </c>
      <c r="Q983" s="356">
        <v>0</v>
      </c>
      <c r="R983" s="356">
        <v>0</v>
      </c>
      <c r="S983" s="356">
        <v>0</v>
      </c>
      <c r="T983" s="366">
        <v>0</v>
      </c>
      <c r="U983" s="356">
        <v>0</v>
      </c>
      <c r="V983" s="371" t="s">
        <v>112</v>
      </c>
      <c r="W983" s="177">
        <v>700</v>
      </c>
      <c r="X983" s="356">
        <f t="shared" ref="X983" si="2141">ROUND(IF(V983="СК",3856.74,3886.86)*W983,2)</f>
        <v>2699718</v>
      </c>
      <c r="Y983" s="177">
        <v>0</v>
      </c>
      <c r="Z983" s="177">
        <v>0</v>
      </c>
      <c r="AA983" s="177">
        <v>0</v>
      </c>
      <c r="AB983" s="177">
        <v>0</v>
      </c>
      <c r="AC983" s="177">
        <v>0</v>
      </c>
      <c r="AD983" s="177">
        <v>0</v>
      </c>
      <c r="AE983" s="177">
        <v>0</v>
      </c>
      <c r="AF983" s="177">
        <v>0</v>
      </c>
      <c r="AG983" s="177">
        <v>0</v>
      </c>
      <c r="AH983" s="177">
        <v>0</v>
      </c>
      <c r="AI983" s="177">
        <v>0</v>
      </c>
      <c r="AJ983" s="177">
        <f t="shared" ref="AJ983" si="2142">ROUND(X983/95.5*3,2)</f>
        <v>84807.9</v>
      </c>
      <c r="AK983" s="177">
        <f t="shared" ref="AK983" si="2143">ROUND(X983/95.5*1.5,2)</f>
        <v>42403.95</v>
      </c>
      <c r="AL983" s="177">
        <v>0</v>
      </c>
      <c r="AN983" s="148" t="e">
        <f>I983/#REF!</f>
        <v>#REF!</v>
      </c>
      <c r="AO983" s="148" t="e">
        <f t="shared" si="2074"/>
        <v>#DIV/0!</v>
      </c>
      <c r="AP983" s="148" t="e">
        <f t="shared" si="2075"/>
        <v>#DIV/0!</v>
      </c>
      <c r="AQ983" s="148" t="e">
        <f t="shared" si="2076"/>
        <v>#DIV/0!</v>
      </c>
      <c r="AR983" s="148" t="e">
        <f t="shared" si="2077"/>
        <v>#DIV/0!</v>
      </c>
      <c r="AS983" s="148" t="e">
        <f t="shared" si="2078"/>
        <v>#DIV/0!</v>
      </c>
      <c r="AT983" s="148" t="e">
        <f t="shared" si="2079"/>
        <v>#DIV/0!</v>
      </c>
      <c r="AU983" s="148">
        <f t="shared" si="2080"/>
        <v>3856.74</v>
      </c>
      <c r="AV983" s="148" t="e">
        <f t="shared" si="2081"/>
        <v>#DIV/0!</v>
      </c>
      <c r="AW983" s="148" t="e">
        <f t="shared" si="2082"/>
        <v>#DIV/0!</v>
      </c>
      <c r="AX983" s="148" t="e">
        <f t="shared" si="2083"/>
        <v>#DIV/0!</v>
      </c>
      <c r="AY983" s="148" t="e">
        <f>AI983/#REF!</f>
        <v>#REF!</v>
      </c>
      <c r="AZ983" s="148">
        <v>766.59</v>
      </c>
      <c r="BA983" s="148">
        <v>2173.62</v>
      </c>
      <c r="BB983" s="148">
        <v>891.36</v>
      </c>
      <c r="BC983" s="148">
        <v>860.72</v>
      </c>
      <c r="BD983" s="148">
        <v>1699.83</v>
      </c>
      <c r="BE983" s="148">
        <v>1134.04</v>
      </c>
      <c r="BF983" s="148">
        <v>2338035</v>
      </c>
      <c r="BG983" s="148">
        <f t="shared" si="2117"/>
        <v>4644</v>
      </c>
      <c r="BH983" s="148">
        <v>9186</v>
      </c>
      <c r="BI983" s="148">
        <v>3559.09</v>
      </c>
      <c r="BJ983" s="148">
        <v>6295.55</v>
      </c>
      <c r="BK983" s="148">
        <f t="shared" si="1451"/>
        <v>934101.09</v>
      </c>
      <c r="BL983" s="149" t="e">
        <f t="shared" si="2084"/>
        <v>#REF!</v>
      </c>
      <c r="BM983" s="149" t="e">
        <f t="shared" si="2085"/>
        <v>#DIV/0!</v>
      </c>
      <c r="BN983" s="149" t="e">
        <f t="shared" si="2086"/>
        <v>#DIV/0!</v>
      </c>
      <c r="BO983" s="149" t="e">
        <f t="shared" si="2087"/>
        <v>#DIV/0!</v>
      </c>
      <c r="BP983" s="149" t="e">
        <f t="shared" si="2088"/>
        <v>#DIV/0!</v>
      </c>
      <c r="BQ983" s="149" t="e">
        <f t="shared" si="2089"/>
        <v>#DIV/0!</v>
      </c>
      <c r="BR983" s="149" t="e">
        <f t="shared" si="2090"/>
        <v>#DIV/0!</v>
      </c>
      <c r="BS983" s="149" t="str">
        <f t="shared" si="2091"/>
        <v xml:space="preserve"> </v>
      </c>
      <c r="BT983" s="149" t="e">
        <f t="shared" si="2092"/>
        <v>#DIV/0!</v>
      </c>
      <c r="BU983" s="149" t="e">
        <f t="shared" si="2093"/>
        <v>#DIV/0!</v>
      </c>
      <c r="BV983" s="149" t="e">
        <f t="shared" si="2094"/>
        <v>#DIV/0!</v>
      </c>
      <c r="BW983" s="149" t="e">
        <f t="shared" si="2095"/>
        <v>#REF!</v>
      </c>
      <c r="BY983" s="150">
        <f t="shared" si="2096"/>
        <v>3.0000001591832919</v>
      </c>
      <c r="BZ983" s="151">
        <f t="shared" si="2097"/>
        <v>1.5000000795916459</v>
      </c>
      <c r="CA983" s="152">
        <f t="shared" si="2098"/>
        <v>4038.4712142857143</v>
      </c>
      <c r="CB983" s="148">
        <f t="shared" si="2003"/>
        <v>4852.9799999999996</v>
      </c>
      <c r="CC983" s="153" t="str">
        <f t="shared" si="2099"/>
        <v xml:space="preserve"> </v>
      </c>
    </row>
    <row r="984" spans="1:81" s="147" customFormat="1" ht="43.5" customHeight="1">
      <c r="A984" s="374" t="s">
        <v>9</v>
      </c>
      <c r="B984" s="374"/>
      <c r="C984" s="356">
        <f>SUM(C983:C983)</f>
        <v>373.12</v>
      </c>
      <c r="D984" s="413"/>
      <c r="E984" s="369"/>
      <c r="F984" s="369"/>
      <c r="G984" s="356">
        <f t="shared" ref="G984:U984" si="2144">SUM(G983:G983)</f>
        <v>2826929.85</v>
      </c>
      <c r="H984" s="356">
        <f t="shared" si="2144"/>
        <v>0</v>
      </c>
      <c r="I984" s="356">
        <f t="shared" si="2144"/>
        <v>0</v>
      </c>
      <c r="J984" s="356">
        <f t="shared" si="2144"/>
        <v>0</v>
      </c>
      <c r="K984" s="356">
        <f t="shared" si="2144"/>
        <v>0</v>
      </c>
      <c r="L984" s="356">
        <f t="shared" si="2144"/>
        <v>0</v>
      </c>
      <c r="M984" s="356">
        <f t="shared" si="2144"/>
        <v>0</v>
      </c>
      <c r="N984" s="356">
        <f t="shared" si="2144"/>
        <v>0</v>
      </c>
      <c r="O984" s="356">
        <f t="shared" si="2144"/>
        <v>0</v>
      </c>
      <c r="P984" s="356">
        <f t="shared" si="2144"/>
        <v>0</v>
      </c>
      <c r="Q984" s="356">
        <f t="shared" si="2144"/>
        <v>0</v>
      </c>
      <c r="R984" s="356">
        <f t="shared" si="2144"/>
        <v>0</v>
      </c>
      <c r="S984" s="356">
        <f t="shared" si="2144"/>
        <v>0</v>
      </c>
      <c r="T984" s="366">
        <f t="shared" si="2144"/>
        <v>0</v>
      </c>
      <c r="U984" s="356">
        <f t="shared" si="2144"/>
        <v>0</v>
      </c>
      <c r="V984" s="369" t="s">
        <v>68</v>
      </c>
      <c r="W984" s="356">
        <f t="shared" ref="W984:AL984" si="2145">SUM(W983:W983)</f>
        <v>700</v>
      </c>
      <c r="X984" s="356">
        <f t="shared" si="2145"/>
        <v>2699718</v>
      </c>
      <c r="Y984" s="356">
        <f t="shared" si="2145"/>
        <v>0</v>
      </c>
      <c r="Z984" s="356">
        <f t="shared" si="2145"/>
        <v>0</v>
      </c>
      <c r="AA984" s="356">
        <f t="shared" si="2145"/>
        <v>0</v>
      </c>
      <c r="AB984" s="356">
        <f t="shared" si="2145"/>
        <v>0</v>
      </c>
      <c r="AC984" s="356">
        <f t="shared" si="2145"/>
        <v>0</v>
      </c>
      <c r="AD984" s="356">
        <f t="shared" si="2145"/>
        <v>0</v>
      </c>
      <c r="AE984" s="356">
        <f t="shared" si="2145"/>
        <v>0</v>
      </c>
      <c r="AF984" s="356">
        <f t="shared" si="2145"/>
        <v>0</v>
      </c>
      <c r="AG984" s="356">
        <f t="shared" si="2145"/>
        <v>0</v>
      </c>
      <c r="AH984" s="356">
        <f t="shared" si="2145"/>
        <v>0</v>
      </c>
      <c r="AI984" s="356">
        <f t="shared" si="2145"/>
        <v>0</v>
      </c>
      <c r="AJ984" s="356">
        <f t="shared" si="2145"/>
        <v>84807.9</v>
      </c>
      <c r="AK984" s="356">
        <f t="shared" si="2145"/>
        <v>42403.95</v>
      </c>
      <c r="AL984" s="356">
        <f t="shared" si="2145"/>
        <v>0</v>
      </c>
      <c r="AN984" s="148" t="e">
        <f>I984/#REF!</f>
        <v>#REF!</v>
      </c>
      <c r="AO984" s="148" t="e">
        <f t="shared" si="2074"/>
        <v>#DIV/0!</v>
      </c>
      <c r="AP984" s="148" t="e">
        <f t="shared" si="2075"/>
        <v>#DIV/0!</v>
      </c>
      <c r="AQ984" s="148" t="e">
        <f t="shared" si="2076"/>
        <v>#DIV/0!</v>
      </c>
      <c r="AR984" s="148" t="e">
        <f t="shared" si="2077"/>
        <v>#DIV/0!</v>
      </c>
      <c r="AS984" s="148" t="e">
        <f t="shared" si="2078"/>
        <v>#DIV/0!</v>
      </c>
      <c r="AT984" s="148" t="e">
        <f t="shared" si="2079"/>
        <v>#DIV/0!</v>
      </c>
      <c r="AU984" s="148">
        <f t="shared" si="2080"/>
        <v>3856.74</v>
      </c>
      <c r="AV984" s="148" t="e">
        <f t="shared" si="2081"/>
        <v>#DIV/0!</v>
      </c>
      <c r="AW984" s="148" t="e">
        <f t="shared" si="2082"/>
        <v>#DIV/0!</v>
      </c>
      <c r="AX984" s="148" t="e">
        <f t="shared" si="2083"/>
        <v>#DIV/0!</v>
      </c>
      <c r="AY984" s="148" t="e">
        <f>AI984/#REF!</f>
        <v>#REF!</v>
      </c>
      <c r="AZ984" s="148">
        <v>766.59</v>
      </c>
      <c r="BA984" s="148">
        <v>2173.62</v>
      </c>
      <c r="BB984" s="148">
        <v>891.36</v>
      </c>
      <c r="BC984" s="148">
        <v>860.72</v>
      </c>
      <c r="BD984" s="148">
        <v>1699.83</v>
      </c>
      <c r="BE984" s="148">
        <v>1134.04</v>
      </c>
      <c r="BF984" s="148">
        <v>2338035</v>
      </c>
      <c r="BG984" s="148">
        <f t="shared" si="2117"/>
        <v>4644</v>
      </c>
      <c r="BH984" s="148">
        <v>9186</v>
      </c>
      <c r="BI984" s="148">
        <v>3559.09</v>
      </c>
      <c r="BJ984" s="148">
        <v>6295.55</v>
      </c>
      <c r="BK984" s="148">
        <f t="shared" si="1451"/>
        <v>934101.09</v>
      </c>
      <c r="BL984" s="149" t="e">
        <f t="shared" si="2084"/>
        <v>#REF!</v>
      </c>
      <c r="BM984" s="149" t="e">
        <f t="shared" si="2085"/>
        <v>#DIV/0!</v>
      </c>
      <c r="BN984" s="149" t="e">
        <f t="shared" si="2086"/>
        <v>#DIV/0!</v>
      </c>
      <c r="BO984" s="149" t="e">
        <f t="shared" si="2087"/>
        <v>#DIV/0!</v>
      </c>
      <c r="BP984" s="149" t="e">
        <f t="shared" si="2088"/>
        <v>#DIV/0!</v>
      </c>
      <c r="BQ984" s="149" t="e">
        <f t="shared" si="2089"/>
        <v>#DIV/0!</v>
      </c>
      <c r="BR984" s="149" t="e">
        <f t="shared" si="2090"/>
        <v>#DIV/0!</v>
      </c>
      <c r="BS984" s="149" t="str">
        <f t="shared" si="2091"/>
        <v xml:space="preserve"> </v>
      </c>
      <c r="BT984" s="149" t="e">
        <f t="shared" si="2092"/>
        <v>#DIV/0!</v>
      </c>
      <c r="BU984" s="149" t="e">
        <f t="shared" si="2093"/>
        <v>#DIV/0!</v>
      </c>
      <c r="BV984" s="149" t="e">
        <f t="shared" si="2094"/>
        <v>#DIV/0!</v>
      </c>
      <c r="BW984" s="149" t="e">
        <f t="shared" si="2095"/>
        <v>#REF!</v>
      </c>
      <c r="BY984" s="150">
        <f t="shared" si="2096"/>
        <v>3.0000001591832919</v>
      </c>
      <c r="BZ984" s="151">
        <f t="shared" si="2097"/>
        <v>1.5000000795916459</v>
      </c>
      <c r="CA984" s="152">
        <f t="shared" si="2098"/>
        <v>4038.4712142857143</v>
      </c>
      <c r="CB984" s="148">
        <f t="shared" si="2003"/>
        <v>4852.9799999999996</v>
      </c>
      <c r="CC984" s="153" t="str">
        <f t="shared" si="2099"/>
        <v xml:space="preserve"> </v>
      </c>
    </row>
    <row r="985" spans="1:81" s="147" customFormat="1" ht="12" customHeight="1">
      <c r="A985" s="358" t="s">
        <v>12</v>
      </c>
      <c r="B985" s="359"/>
      <c r="C985" s="359"/>
      <c r="D985" s="359"/>
      <c r="E985" s="359"/>
      <c r="F985" s="359"/>
      <c r="G985" s="359"/>
      <c r="H985" s="359"/>
      <c r="I985" s="359"/>
      <c r="J985" s="359"/>
      <c r="K985" s="359"/>
      <c r="L985" s="359"/>
      <c r="M985" s="359"/>
      <c r="N985" s="359"/>
      <c r="O985" s="359"/>
      <c r="P985" s="359"/>
      <c r="Q985" s="359"/>
      <c r="R985" s="359"/>
      <c r="S985" s="359"/>
      <c r="T985" s="359"/>
      <c r="U985" s="359"/>
      <c r="V985" s="359"/>
      <c r="W985" s="359"/>
      <c r="X985" s="359"/>
      <c r="Y985" s="359"/>
      <c r="Z985" s="359"/>
      <c r="AA985" s="359"/>
      <c r="AB985" s="359"/>
      <c r="AC985" s="359"/>
      <c r="AD985" s="359"/>
      <c r="AE985" s="359"/>
      <c r="AF985" s="359"/>
      <c r="AG985" s="359"/>
      <c r="AH985" s="359"/>
      <c r="AI985" s="359"/>
      <c r="AJ985" s="359"/>
      <c r="AK985" s="359"/>
      <c r="AL985" s="434"/>
      <c r="AN985" s="148" t="e">
        <f>I985/#REF!</f>
        <v>#REF!</v>
      </c>
      <c r="AO985" s="148" t="e">
        <f t="shared" si="2074"/>
        <v>#DIV/0!</v>
      </c>
      <c r="AP985" s="148" t="e">
        <f t="shared" si="2075"/>
        <v>#DIV/0!</v>
      </c>
      <c r="AQ985" s="148" t="e">
        <f t="shared" si="2076"/>
        <v>#DIV/0!</v>
      </c>
      <c r="AR985" s="148" t="e">
        <f t="shared" si="2077"/>
        <v>#DIV/0!</v>
      </c>
      <c r="AS985" s="148" t="e">
        <f t="shared" si="2078"/>
        <v>#DIV/0!</v>
      </c>
      <c r="AT985" s="148" t="e">
        <f t="shared" si="2079"/>
        <v>#DIV/0!</v>
      </c>
      <c r="AU985" s="148" t="e">
        <f t="shared" si="2080"/>
        <v>#DIV/0!</v>
      </c>
      <c r="AV985" s="148" t="e">
        <f t="shared" si="2081"/>
        <v>#DIV/0!</v>
      </c>
      <c r="AW985" s="148" t="e">
        <f t="shared" si="2082"/>
        <v>#DIV/0!</v>
      </c>
      <c r="AX985" s="148" t="e">
        <f t="shared" si="2083"/>
        <v>#DIV/0!</v>
      </c>
      <c r="AY985" s="148" t="e">
        <f>AI985/#REF!</f>
        <v>#REF!</v>
      </c>
      <c r="AZ985" s="148">
        <v>766.59</v>
      </c>
      <c r="BA985" s="148">
        <v>2173.62</v>
      </c>
      <c r="BB985" s="148">
        <v>891.36</v>
      </c>
      <c r="BC985" s="148">
        <v>860.72</v>
      </c>
      <c r="BD985" s="148">
        <v>1699.83</v>
      </c>
      <c r="BE985" s="148">
        <v>1134.04</v>
      </c>
      <c r="BF985" s="148">
        <v>2338035</v>
      </c>
      <c r="BG985" s="148">
        <f t="shared" si="2117"/>
        <v>4644</v>
      </c>
      <c r="BH985" s="148">
        <v>9186</v>
      </c>
      <c r="BI985" s="148">
        <v>3559.09</v>
      </c>
      <c r="BJ985" s="148">
        <v>6295.55</v>
      </c>
      <c r="BK985" s="148">
        <f t="shared" si="1451"/>
        <v>934101.09</v>
      </c>
      <c r="BL985" s="149" t="e">
        <f t="shared" si="2084"/>
        <v>#REF!</v>
      </c>
      <c r="BM985" s="149" t="e">
        <f t="shared" si="2085"/>
        <v>#DIV/0!</v>
      </c>
      <c r="BN985" s="149" t="e">
        <f t="shared" si="2086"/>
        <v>#DIV/0!</v>
      </c>
      <c r="BO985" s="149" t="e">
        <f t="shared" si="2087"/>
        <v>#DIV/0!</v>
      </c>
      <c r="BP985" s="149" t="e">
        <f t="shared" si="2088"/>
        <v>#DIV/0!</v>
      </c>
      <c r="BQ985" s="149" t="e">
        <f t="shared" si="2089"/>
        <v>#DIV/0!</v>
      </c>
      <c r="BR985" s="149" t="e">
        <f t="shared" si="2090"/>
        <v>#DIV/0!</v>
      </c>
      <c r="BS985" s="149" t="e">
        <f t="shared" si="2091"/>
        <v>#DIV/0!</v>
      </c>
      <c r="BT985" s="149" t="e">
        <f t="shared" si="2092"/>
        <v>#DIV/0!</v>
      </c>
      <c r="BU985" s="149" t="e">
        <f t="shared" si="2093"/>
        <v>#DIV/0!</v>
      </c>
      <c r="BV985" s="149" t="e">
        <f t="shared" si="2094"/>
        <v>#DIV/0!</v>
      </c>
      <c r="BW985" s="149" t="e">
        <f t="shared" si="2095"/>
        <v>#REF!</v>
      </c>
      <c r="BY985" s="150" t="e">
        <f t="shared" si="2096"/>
        <v>#DIV/0!</v>
      </c>
      <c r="BZ985" s="151" t="e">
        <f t="shared" si="2097"/>
        <v>#DIV/0!</v>
      </c>
      <c r="CA985" s="152" t="e">
        <f t="shared" si="2098"/>
        <v>#DIV/0!</v>
      </c>
      <c r="CB985" s="148">
        <f t="shared" si="2003"/>
        <v>4852.9799999999996</v>
      </c>
      <c r="CC985" s="153" t="e">
        <f t="shared" si="2099"/>
        <v>#DIV/0!</v>
      </c>
    </row>
    <row r="986" spans="1:81" s="147" customFormat="1" ht="12" customHeight="1">
      <c r="A986" s="360">
        <v>280</v>
      </c>
      <c r="B986" s="432" t="s">
        <v>912</v>
      </c>
      <c r="C986" s="356">
        <v>1205.5</v>
      </c>
      <c r="D986" s="370"/>
      <c r="E986" s="356"/>
      <c r="F986" s="356"/>
      <c r="G986" s="362">
        <f t="shared" ref="G986:G993" si="2146">ROUND(H986+U986+X986+Z986+AB986+AD986+AF986+AH986+AI986+AJ986+AK986+AL986,2)</f>
        <v>1857696.75</v>
      </c>
      <c r="H986" s="356">
        <f t="shared" ref="H986:H987" si="2147">I986+K986+M986+O986+Q986+S986</f>
        <v>0</v>
      </c>
      <c r="I986" s="365">
        <v>0</v>
      </c>
      <c r="J986" s="365">
        <v>0</v>
      </c>
      <c r="K986" s="365">
        <v>0</v>
      </c>
      <c r="L986" s="365">
        <v>0</v>
      </c>
      <c r="M986" s="365">
        <v>0</v>
      </c>
      <c r="N986" s="356">
        <v>0</v>
      </c>
      <c r="O986" s="356">
        <v>0</v>
      </c>
      <c r="P986" s="356">
        <v>0</v>
      </c>
      <c r="Q986" s="356">
        <v>0</v>
      </c>
      <c r="R986" s="356">
        <v>0</v>
      </c>
      <c r="S986" s="356">
        <v>0</v>
      </c>
      <c r="T986" s="366">
        <v>0</v>
      </c>
      <c r="U986" s="356">
        <v>0</v>
      </c>
      <c r="V986" s="371" t="s">
        <v>112</v>
      </c>
      <c r="W986" s="177">
        <v>460</v>
      </c>
      <c r="X986" s="356">
        <f t="shared" ref="X986:X987" si="2148">ROUND(IF(V986="СК",3856.74,3886.86)*W986,2)</f>
        <v>1774100.4</v>
      </c>
      <c r="Y986" s="177">
        <v>0</v>
      </c>
      <c r="Z986" s="177">
        <v>0</v>
      </c>
      <c r="AA986" s="177">
        <v>0</v>
      </c>
      <c r="AB986" s="177">
        <v>0</v>
      </c>
      <c r="AC986" s="177">
        <v>0</v>
      </c>
      <c r="AD986" s="177">
        <v>0</v>
      </c>
      <c r="AE986" s="177">
        <v>0</v>
      </c>
      <c r="AF986" s="177">
        <v>0</v>
      </c>
      <c r="AG986" s="177">
        <v>0</v>
      </c>
      <c r="AH986" s="177">
        <v>0</v>
      </c>
      <c r="AI986" s="177">
        <v>0</v>
      </c>
      <c r="AJ986" s="177">
        <f t="shared" ref="AJ986:AJ987" si="2149">ROUND(X986/95.5*3,2)</f>
        <v>55730.9</v>
      </c>
      <c r="AK986" s="177">
        <f t="shared" ref="AK986:AK987" si="2150">ROUND(X986/95.5*1.5,2)</f>
        <v>27865.45</v>
      </c>
      <c r="AL986" s="177">
        <v>0</v>
      </c>
      <c r="AN986" s="148" t="e">
        <f>I986/#REF!</f>
        <v>#REF!</v>
      </c>
      <c r="AO986" s="148" t="e">
        <f t="shared" si="2074"/>
        <v>#DIV/0!</v>
      </c>
      <c r="AP986" s="148" t="e">
        <f t="shared" si="2075"/>
        <v>#DIV/0!</v>
      </c>
      <c r="AQ986" s="148" t="e">
        <f t="shared" si="2076"/>
        <v>#DIV/0!</v>
      </c>
      <c r="AR986" s="148" t="e">
        <f t="shared" si="2077"/>
        <v>#DIV/0!</v>
      </c>
      <c r="AS986" s="148" t="e">
        <f t="shared" si="2078"/>
        <v>#DIV/0!</v>
      </c>
      <c r="AT986" s="148" t="e">
        <f t="shared" si="2079"/>
        <v>#DIV/0!</v>
      </c>
      <c r="AU986" s="148">
        <f t="shared" si="2080"/>
        <v>3856.74</v>
      </c>
      <c r="AV986" s="148" t="e">
        <f t="shared" si="2081"/>
        <v>#DIV/0!</v>
      </c>
      <c r="AW986" s="148" t="e">
        <f t="shared" si="2082"/>
        <v>#DIV/0!</v>
      </c>
      <c r="AX986" s="148" t="e">
        <f t="shared" si="2083"/>
        <v>#DIV/0!</v>
      </c>
      <c r="AY986" s="148" t="e">
        <f>AI986/#REF!</f>
        <v>#REF!</v>
      </c>
      <c r="AZ986" s="148">
        <v>766.59</v>
      </c>
      <c r="BA986" s="148">
        <v>2173.62</v>
      </c>
      <c r="BB986" s="148">
        <v>891.36</v>
      </c>
      <c r="BC986" s="148">
        <v>860.72</v>
      </c>
      <c r="BD986" s="148">
        <v>1699.83</v>
      </c>
      <c r="BE986" s="148">
        <v>1134.04</v>
      </c>
      <c r="BF986" s="148">
        <v>2338035</v>
      </c>
      <c r="BG986" s="148">
        <f t="shared" si="2117"/>
        <v>4644</v>
      </c>
      <c r="BH986" s="148">
        <v>9186</v>
      </c>
      <c r="BI986" s="148">
        <v>3559.09</v>
      </c>
      <c r="BJ986" s="148">
        <v>6295.55</v>
      </c>
      <c r="BK986" s="148">
        <f t="shared" si="1451"/>
        <v>934101.09</v>
      </c>
      <c r="BL986" s="149" t="e">
        <f t="shared" si="2084"/>
        <v>#REF!</v>
      </c>
      <c r="BM986" s="149" t="e">
        <f t="shared" si="2085"/>
        <v>#DIV/0!</v>
      </c>
      <c r="BN986" s="149" t="e">
        <f t="shared" si="2086"/>
        <v>#DIV/0!</v>
      </c>
      <c r="BO986" s="149" t="e">
        <f t="shared" si="2087"/>
        <v>#DIV/0!</v>
      </c>
      <c r="BP986" s="149" t="e">
        <f t="shared" si="2088"/>
        <v>#DIV/0!</v>
      </c>
      <c r="BQ986" s="149" t="e">
        <f t="shared" si="2089"/>
        <v>#DIV/0!</v>
      </c>
      <c r="BR986" s="149" t="e">
        <f t="shared" si="2090"/>
        <v>#DIV/0!</v>
      </c>
      <c r="BS986" s="149" t="str">
        <f t="shared" si="2091"/>
        <v xml:space="preserve"> </v>
      </c>
      <c r="BT986" s="149" t="e">
        <f t="shared" si="2092"/>
        <v>#DIV/0!</v>
      </c>
      <c r="BU986" s="149" t="e">
        <f t="shared" si="2093"/>
        <v>#DIV/0!</v>
      </c>
      <c r="BV986" s="149" t="e">
        <f t="shared" si="2094"/>
        <v>#DIV/0!</v>
      </c>
      <c r="BW986" s="149" t="e">
        <f t="shared" si="2095"/>
        <v>#REF!</v>
      </c>
      <c r="BY986" s="150">
        <f t="shared" si="2096"/>
        <v>2.9999998654247526</v>
      </c>
      <c r="BZ986" s="151">
        <f t="shared" si="2097"/>
        <v>1.4999999327123763</v>
      </c>
      <c r="CA986" s="152">
        <f t="shared" si="2098"/>
        <v>4038.4711956521737</v>
      </c>
      <c r="CB986" s="148">
        <f t="shared" si="2003"/>
        <v>4852.9799999999996</v>
      </c>
      <c r="CC986" s="153" t="str">
        <f t="shared" si="2099"/>
        <v xml:space="preserve"> </v>
      </c>
    </row>
    <row r="987" spans="1:81" s="147" customFormat="1" ht="12" customHeight="1">
      <c r="A987" s="360">
        <v>281</v>
      </c>
      <c r="B987" s="432" t="s">
        <v>914</v>
      </c>
      <c r="C987" s="356"/>
      <c r="D987" s="370"/>
      <c r="E987" s="356"/>
      <c r="F987" s="356"/>
      <c r="G987" s="362">
        <f t="shared" si="2146"/>
        <v>1579042.24</v>
      </c>
      <c r="H987" s="356">
        <f t="shared" si="2147"/>
        <v>0</v>
      </c>
      <c r="I987" s="365">
        <v>0</v>
      </c>
      <c r="J987" s="365">
        <v>0</v>
      </c>
      <c r="K987" s="365">
        <v>0</v>
      </c>
      <c r="L987" s="365">
        <v>0</v>
      </c>
      <c r="M987" s="365">
        <v>0</v>
      </c>
      <c r="N987" s="356">
        <v>0</v>
      </c>
      <c r="O987" s="356">
        <v>0</v>
      </c>
      <c r="P987" s="356">
        <v>0</v>
      </c>
      <c r="Q987" s="356">
        <v>0</v>
      </c>
      <c r="R987" s="356">
        <v>0</v>
      </c>
      <c r="S987" s="356">
        <v>0</v>
      </c>
      <c r="T987" s="366">
        <v>0</v>
      </c>
      <c r="U987" s="356">
        <v>0</v>
      </c>
      <c r="V987" s="371" t="s">
        <v>112</v>
      </c>
      <c r="W987" s="177">
        <v>391</v>
      </c>
      <c r="X987" s="356">
        <f t="shared" si="2148"/>
        <v>1507985.34</v>
      </c>
      <c r="Y987" s="177">
        <v>0</v>
      </c>
      <c r="Z987" s="177">
        <v>0</v>
      </c>
      <c r="AA987" s="177">
        <v>0</v>
      </c>
      <c r="AB987" s="177">
        <v>0</v>
      </c>
      <c r="AC987" s="177">
        <v>0</v>
      </c>
      <c r="AD987" s="177">
        <v>0</v>
      </c>
      <c r="AE987" s="177">
        <v>0</v>
      </c>
      <c r="AF987" s="177">
        <v>0</v>
      </c>
      <c r="AG987" s="177">
        <v>0</v>
      </c>
      <c r="AH987" s="177">
        <v>0</v>
      </c>
      <c r="AI987" s="177">
        <v>0</v>
      </c>
      <c r="AJ987" s="177">
        <f t="shared" si="2149"/>
        <v>47371.27</v>
      </c>
      <c r="AK987" s="177">
        <f t="shared" si="2150"/>
        <v>23685.63</v>
      </c>
      <c r="AL987" s="177">
        <v>0</v>
      </c>
      <c r="AN987" s="148"/>
      <c r="AO987" s="148"/>
      <c r="AP987" s="148"/>
      <c r="AQ987" s="148"/>
      <c r="AR987" s="148"/>
      <c r="AS987" s="148"/>
      <c r="AT987" s="148"/>
      <c r="AU987" s="148"/>
      <c r="AV987" s="148"/>
      <c r="AW987" s="148"/>
      <c r="AX987" s="148"/>
      <c r="AY987" s="148"/>
      <c r="AZ987" s="148"/>
      <c r="BA987" s="148"/>
      <c r="BB987" s="148"/>
      <c r="BC987" s="148"/>
      <c r="BD987" s="148"/>
      <c r="BE987" s="148"/>
      <c r="BF987" s="148"/>
      <c r="BG987" s="148"/>
      <c r="BH987" s="148"/>
      <c r="BI987" s="148"/>
      <c r="BJ987" s="148"/>
      <c r="BK987" s="148"/>
      <c r="BL987" s="149"/>
      <c r="BM987" s="149"/>
      <c r="BN987" s="149"/>
      <c r="BO987" s="149"/>
      <c r="BP987" s="149"/>
      <c r="BQ987" s="149"/>
      <c r="BR987" s="149"/>
      <c r="BS987" s="149"/>
      <c r="BT987" s="149"/>
      <c r="BU987" s="149"/>
      <c r="BV987" s="149"/>
      <c r="BW987" s="149"/>
      <c r="BY987" s="150"/>
      <c r="BZ987" s="151"/>
      <c r="CA987" s="152"/>
      <c r="CB987" s="148"/>
      <c r="CC987" s="153"/>
    </row>
    <row r="988" spans="1:81" s="147" customFormat="1" ht="12" customHeight="1">
      <c r="A988" s="360">
        <v>282</v>
      </c>
      <c r="B988" s="432" t="s">
        <v>915</v>
      </c>
      <c r="C988" s="356"/>
      <c r="D988" s="370"/>
      <c r="E988" s="356"/>
      <c r="F988" s="356"/>
      <c r="G988" s="362">
        <f t="shared" si="2146"/>
        <v>1506349.76</v>
      </c>
      <c r="H988" s="356">
        <f t="shared" ref="H988:H997" si="2151">I988+K988+M988+O988+Q988+S988</f>
        <v>0</v>
      </c>
      <c r="I988" s="365">
        <v>0</v>
      </c>
      <c r="J988" s="365">
        <v>0</v>
      </c>
      <c r="K988" s="365">
        <v>0</v>
      </c>
      <c r="L988" s="365">
        <v>0</v>
      </c>
      <c r="M988" s="365">
        <v>0</v>
      </c>
      <c r="N988" s="356">
        <v>0</v>
      </c>
      <c r="O988" s="356">
        <v>0</v>
      </c>
      <c r="P988" s="356">
        <v>0</v>
      </c>
      <c r="Q988" s="356">
        <v>0</v>
      </c>
      <c r="R988" s="356">
        <v>0</v>
      </c>
      <c r="S988" s="356">
        <v>0</v>
      </c>
      <c r="T988" s="366">
        <v>0</v>
      </c>
      <c r="U988" s="356">
        <v>0</v>
      </c>
      <c r="V988" s="371" t="s">
        <v>112</v>
      </c>
      <c r="W988" s="177">
        <v>373</v>
      </c>
      <c r="X988" s="356">
        <f t="shared" ref="X988:X997" si="2152">ROUND(IF(V988="СК",3856.74,3886.86)*W988,2)</f>
        <v>1438564.02</v>
      </c>
      <c r="Y988" s="177">
        <v>0</v>
      </c>
      <c r="Z988" s="177">
        <v>0</v>
      </c>
      <c r="AA988" s="177">
        <v>0</v>
      </c>
      <c r="AB988" s="177">
        <v>0</v>
      </c>
      <c r="AC988" s="177">
        <v>0</v>
      </c>
      <c r="AD988" s="177">
        <v>0</v>
      </c>
      <c r="AE988" s="177">
        <v>0</v>
      </c>
      <c r="AF988" s="177">
        <v>0</v>
      </c>
      <c r="AG988" s="177">
        <v>0</v>
      </c>
      <c r="AH988" s="177">
        <v>0</v>
      </c>
      <c r="AI988" s="177">
        <v>0</v>
      </c>
      <c r="AJ988" s="177">
        <f t="shared" ref="AJ988:AJ997" si="2153">ROUND(X988/95.5*3,2)</f>
        <v>45190.49</v>
      </c>
      <c r="AK988" s="177">
        <f t="shared" ref="AK988:AK997" si="2154">ROUND(X988/95.5*1.5,2)</f>
        <v>22595.25</v>
      </c>
      <c r="AL988" s="177">
        <v>0</v>
      </c>
      <c r="AN988" s="148"/>
      <c r="AO988" s="148"/>
      <c r="AP988" s="148"/>
      <c r="AQ988" s="148"/>
      <c r="AR988" s="148"/>
      <c r="AS988" s="148"/>
      <c r="AT988" s="148"/>
      <c r="AU988" s="148"/>
      <c r="AV988" s="148"/>
      <c r="AW988" s="148"/>
      <c r="AX988" s="148"/>
      <c r="AY988" s="148"/>
      <c r="AZ988" s="148"/>
      <c r="BA988" s="148"/>
      <c r="BB988" s="148"/>
      <c r="BC988" s="148"/>
      <c r="BD988" s="148"/>
      <c r="BE988" s="148"/>
      <c r="BF988" s="148"/>
      <c r="BG988" s="148"/>
      <c r="BH988" s="148"/>
      <c r="BI988" s="148"/>
      <c r="BJ988" s="148"/>
      <c r="BK988" s="148"/>
      <c r="BL988" s="149"/>
      <c r="BM988" s="149"/>
      <c r="BN988" s="149"/>
      <c r="BO988" s="149"/>
      <c r="BP988" s="149"/>
      <c r="BQ988" s="149"/>
      <c r="BR988" s="149"/>
      <c r="BS988" s="149"/>
      <c r="BT988" s="149"/>
      <c r="BU988" s="149"/>
      <c r="BV988" s="149"/>
      <c r="BW988" s="149"/>
      <c r="BY988" s="150"/>
      <c r="BZ988" s="151"/>
      <c r="CA988" s="152"/>
      <c r="CB988" s="148"/>
      <c r="CC988" s="153"/>
    </row>
    <row r="989" spans="1:81" s="147" customFormat="1" ht="12" customHeight="1">
      <c r="A989" s="360">
        <v>283</v>
      </c>
      <c r="B989" s="432" t="s">
        <v>916</v>
      </c>
      <c r="C989" s="356"/>
      <c r="D989" s="370"/>
      <c r="E989" s="356"/>
      <c r="F989" s="356"/>
      <c r="G989" s="362">
        <f t="shared" si="2146"/>
        <v>1421541.87</v>
      </c>
      <c r="H989" s="356">
        <f t="shared" si="2151"/>
        <v>0</v>
      </c>
      <c r="I989" s="365">
        <v>0</v>
      </c>
      <c r="J989" s="365">
        <v>0</v>
      </c>
      <c r="K989" s="365">
        <v>0</v>
      </c>
      <c r="L989" s="365">
        <v>0</v>
      </c>
      <c r="M989" s="365">
        <v>0</v>
      </c>
      <c r="N989" s="356">
        <v>0</v>
      </c>
      <c r="O989" s="356">
        <v>0</v>
      </c>
      <c r="P989" s="356">
        <v>0</v>
      </c>
      <c r="Q989" s="356">
        <v>0</v>
      </c>
      <c r="R989" s="356">
        <v>0</v>
      </c>
      <c r="S989" s="356">
        <v>0</v>
      </c>
      <c r="T989" s="366">
        <v>0</v>
      </c>
      <c r="U989" s="356">
        <v>0</v>
      </c>
      <c r="V989" s="371" t="s">
        <v>112</v>
      </c>
      <c r="W989" s="177">
        <v>352</v>
      </c>
      <c r="X989" s="356">
        <f t="shared" si="2152"/>
        <v>1357572.48</v>
      </c>
      <c r="Y989" s="177">
        <v>0</v>
      </c>
      <c r="Z989" s="177">
        <v>0</v>
      </c>
      <c r="AA989" s="177">
        <v>0</v>
      </c>
      <c r="AB989" s="177">
        <v>0</v>
      </c>
      <c r="AC989" s="177">
        <v>0</v>
      </c>
      <c r="AD989" s="177">
        <v>0</v>
      </c>
      <c r="AE989" s="177">
        <v>0</v>
      </c>
      <c r="AF989" s="177">
        <v>0</v>
      </c>
      <c r="AG989" s="177">
        <v>0</v>
      </c>
      <c r="AH989" s="177">
        <v>0</v>
      </c>
      <c r="AI989" s="177">
        <v>0</v>
      </c>
      <c r="AJ989" s="177">
        <f t="shared" si="2153"/>
        <v>42646.26</v>
      </c>
      <c r="AK989" s="177">
        <f t="shared" si="2154"/>
        <v>21323.13</v>
      </c>
      <c r="AL989" s="177">
        <v>0</v>
      </c>
      <c r="AN989" s="148"/>
      <c r="AO989" s="148"/>
      <c r="AP989" s="148"/>
      <c r="AQ989" s="148"/>
      <c r="AR989" s="148"/>
      <c r="AS989" s="148"/>
      <c r="AT989" s="148"/>
      <c r="AU989" s="148"/>
      <c r="AV989" s="148"/>
      <c r="AW989" s="148"/>
      <c r="AX989" s="148"/>
      <c r="AY989" s="148"/>
      <c r="AZ989" s="148"/>
      <c r="BA989" s="148"/>
      <c r="BB989" s="148"/>
      <c r="BC989" s="148"/>
      <c r="BD989" s="148"/>
      <c r="BE989" s="148"/>
      <c r="BF989" s="148"/>
      <c r="BG989" s="148"/>
      <c r="BH989" s="148"/>
      <c r="BI989" s="148"/>
      <c r="BJ989" s="148"/>
      <c r="BK989" s="148"/>
      <c r="BL989" s="149"/>
      <c r="BM989" s="149"/>
      <c r="BN989" s="149"/>
      <c r="BO989" s="149"/>
      <c r="BP989" s="149"/>
      <c r="BQ989" s="149"/>
      <c r="BR989" s="149"/>
      <c r="BS989" s="149"/>
      <c r="BT989" s="149"/>
      <c r="BU989" s="149"/>
      <c r="BV989" s="149"/>
      <c r="BW989" s="149"/>
      <c r="BY989" s="150"/>
      <c r="BZ989" s="151"/>
      <c r="CA989" s="152"/>
      <c r="CB989" s="148"/>
      <c r="CC989" s="153"/>
    </row>
    <row r="990" spans="1:81" s="147" customFormat="1" ht="12" customHeight="1">
      <c r="A990" s="360">
        <v>284</v>
      </c>
      <c r="B990" s="432" t="s">
        <v>917</v>
      </c>
      <c r="C990" s="356"/>
      <c r="D990" s="370"/>
      <c r="E990" s="356"/>
      <c r="F990" s="356"/>
      <c r="G990" s="362">
        <f t="shared" si="2146"/>
        <v>1789042.74</v>
      </c>
      <c r="H990" s="356">
        <f t="shared" si="2151"/>
        <v>0</v>
      </c>
      <c r="I990" s="365">
        <v>0</v>
      </c>
      <c r="J990" s="365">
        <v>0</v>
      </c>
      <c r="K990" s="365">
        <v>0</v>
      </c>
      <c r="L990" s="365">
        <v>0</v>
      </c>
      <c r="M990" s="365">
        <v>0</v>
      </c>
      <c r="N990" s="356">
        <v>0</v>
      </c>
      <c r="O990" s="356">
        <v>0</v>
      </c>
      <c r="P990" s="356">
        <v>0</v>
      </c>
      <c r="Q990" s="356">
        <v>0</v>
      </c>
      <c r="R990" s="356">
        <v>0</v>
      </c>
      <c r="S990" s="356">
        <v>0</v>
      </c>
      <c r="T990" s="366">
        <v>0</v>
      </c>
      <c r="U990" s="356">
        <v>0</v>
      </c>
      <c r="V990" s="371" t="s">
        <v>112</v>
      </c>
      <c r="W990" s="177">
        <v>443</v>
      </c>
      <c r="X990" s="356">
        <f t="shared" si="2152"/>
        <v>1708535.82</v>
      </c>
      <c r="Y990" s="177">
        <v>0</v>
      </c>
      <c r="Z990" s="177">
        <v>0</v>
      </c>
      <c r="AA990" s="177">
        <v>0</v>
      </c>
      <c r="AB990" s="177">
        <v>0</v>
      </c>
      <c r="AC990" s="177">
        <v>0</v>
      </c>
      <c r="AD990" s="177">
        <v>0</v>
      </c>
      <c r="AE990" s="177">
        <v>0</v>
      </c>
      <c r="AF990" s="177">
        <v>0</v>
      </c>
      <c r="AG990" s="177">
        <v>0</v>
      </c>
      <c r="AH990" s="177">
        <v>0</v>
      </c>
      <c r="AI990" s="177">
        <v>0</v>
      </c>
      <c r="AJ990" s="177">
        <f t="shared" si="2153"/>
        <v>53671.28</v>
      </c>
      <c r="AK990" s="177">
        <f t="shared" si="2154"/>
        <v>26835.64</v>
      </c>
      <c r="AL990" s="177">
        <v>0</v>
      </c>
      <c r="AN990" s="148"/>
      <c r="AO990" s="148"/>
      <c r="AP990" s="148"/>
      <c r="AQ990" s="148"/>
      <c r="AR990" s="148"/>
      <c r="AS990" s="148"/>
      <c r="AT990" s="148"/>
      <c r="AU990" s="148"/>
      <c r="AV990" s="148"/>
      <c r="AW990" s="148"/>
      <c r="AX990" s="148"/>
      <c r="AY990" s="148"/>
      <c r="AZ990" s="148"/>
      <c r="BA990" s="148"/>
      <c r="BB990" s="148"/>
      <c r="BC990" s="148"/>
      <c r="BD990" s="148"/>
      <c r="BE990" s="148"/>
      <c r="BF990" s="148"/>
      <c r="BG990" s="148"/>
      <c r="BH990" s="148"/>
      <c r="BI990" s="148"/>
      <c r="BJ990" s="148"/>
      <c r="BK990" s="148"/>
      <c r="BL990" s="149"/>
      <c r="BM990" s="149"/>
      <c r="BN990" s="149"/>
      <c r="BO990" s="149"/>
      <c r="BP990" s="149"/>
      <c r="BQ990" s="149"/>
      <c r="BR990" s="149"/>
      <c r="BS990" s="149"/>
      <c r="BT990" s="149"/>
      <c r="BU990" s="149"/>
      <c r="BV990" s="149"/>
      <c r="BW990" s="149"/>
      <c r="BY990" s="150"/>
      <c r="BZ990" s="151"/>
      <c r="CA990" s="152"/>
      <c r="CB990" s="148"/>
      <c r="CC990" s="153"/>
    </row>
    <row r="991" spans="1:81" s="147" customFormat="1" ht="12" customHeight="1">
      <c r="A991" s="360">
        <v>285</v>
      </c>
      <c r="B991" s="432" t="s">
        <v>919</v>
      </c>
      <c r="C991" s="356"/>
      <c r="D991" s="370"/>
      <c r="E991" s="356"/>
      <c r="F991" s="356"/>
      <c r="G991" s="362">
        <f t="shared" si="2146"/>
        <v>1635580.84</v>
      </c>
      <c r="H991" s="356">
        <f t="shared" si="2151"/>
        <v>0</v>
      </c>
      <c r="I991" s="365">
        <v>0</v>
      </c>
      <c r="J991" s="365">
        <v>0</v>
      </c>
      <c r="K991" s="365">
        <v>0</v>
      </c>
      <c r="L991" s="365">
        <v>0</v>
      </c>
      <c r="M991" s="365">
        <v>0</v>
      </c>
      <c r="N991" s="356">
        <v>0</v>
      </c>
      <c r="O991" s="356">
        <v>0</v>
      </c>
      <c r="P991" s="356">
        <v>0</v>
      </c>
      <c r="Q991" s="356">
        <v>0</v>
      </c>
      <c r="R991" s="356">
        <v>0</v>
      </c>
      <c r="S991" s="356">
        <v>0</v>
      </c>
      <c r="T991" s="366">
        <v>0</v>
      </c>
      <c r="U991" s="356">
        <v>0</v>
      </c>
      <c r="V991" s="371" t="s">
        <v>112</v>
      </c>
      <c r="W991" s="177">
        <v>405</v>
      </c>
      <c r="X991" s="356">
        <f t="shared" si="2152"/>
        <v>1561979.7</v>
      </c>
      <c r="Y991" s="177">
        <v>0</v>
      </c>
      <c r="Z991" s="177">
        <v>0</v>
      </c>
      <c r="AA991" s="177">
        <v>0</v>
      </c>
      <c r="AB991" s="177">
        <v>0</v>
      </c>
      <c r="AC991" s="177">
        <v>0</v>
      </c>
      <c r="AD991" s="177">
        <v>0</v>
      </c>
      <c r="AE991" s="177">
        <v>0</v>
      </c>
      <c r="AF991" s="177">
        <v>0</v>
      </c>
      <c r="AG991" s="177">
        <v>0</v>
      </c>
      <c r="AH991" s="177">
        <v>0</v>
      </c>
      <c r="AI991" s="177">
        <v>0</v>
      </c>
      <c r="AJ991" s="177">
        <f t="shared" si="2153"/>
        <v>49067.43</v>
      </c>
      <c r="AK991" s="177">
        <f t="shared" si="2154"/>
        <v>24533.71</v>
      </c>
      <c r="AL991" s="177">
        <v>0</v>
      </c>
      <c r="AN991" s="148"/>
      <c r="AO991" s="148"/>
      <c r="AP991" s="148"/>
      <c r="AQ991" s="148"/>
      <c r="AR991" s="148"/>
      <c r="AS991" s="148"/>
      <c r="AT991" s="148"/>
      <c r="AU991" s="148"/>
      <c r="AV991" s="148"/>
      <c r="AW991" s="148"/>
      <c r="AX991" s="148"/>
      <c r="AY991" s="148"/>
      <c r="AZ991" s="148"/>
      <c r="BA991" s="148"/>
      <c r="BB991" s="148"/>
      <c r="BC991" s="148"/>
      <c r="BD991" s="148"/>
      <c r="BE991" s="148"/>
      <c r="BF991" s="148"/>
      <c r="BG991" s="148"/>
      <c r="BH991" s="148"/>
      <c r="BI991" s="148"/>
      <c r="BJ991" s="148"/>
      <c r="BK991" s="148"/>
      <c r="BL991" s="149"/>
      <c r="BM991" s="149"/>
      <c r="BN991" s="149"/>
      <c r="BO991" s="149"/>
      <c r="BP991" s="149"/>
      <c r="BQ991" s="149"/>
      <c r="BR991" s="149"/>
      <c r="BS991" s="149"/>
      <c r="BT991" s="149"/>
      <c r="BU991" s="149"/>
      <c r="BV991" s="149"/>
      <c r="BW991" s="149"/>
      <c r="BY991" s="150"/>
      <c r="BZ991" s="151"/>
      <c r="CA991" s="152"/>
      <c r="CB991" s="148"/>
      <c r="CC991" s="153"/>
    </row>
    <row r="992" spans="1:81" s="147" customFormat="1" ht="12" customHeight="1">
      <c r="A992" s="360">
        <v>286</v>
      </c>
      <c r="B992" s="432" t="s">
        <v>922</v>
      </c>
      <c r="C992" s="356"/>
      <c r="D992" s="370"/>
      <c r="E992" s="356"/>
      <c r="F992" s="356"/>
      <c r="G992" s="362">
        <f t="shared" si="2146"/>
        <v>3432700.53</v>
      </c>
      <c r="H992" s="356">
        <f t="shared" si="2151"/>
        <v>0</v>
      </c>
      <c r="I992" s="365">
        <v>0</v>
      </c>
      <c r="J992" s="365">
        <v>0</v>
      </c>
      <c r="K992" s="365">
        <v>0</v>
      </c>
      <c r="L992" s="365">
        <v>0</v>
      </c>
      <c r="M992" s="365">
        <v>0</v>
      </c>
      <c r="N992" s="356">
        <v>0</v>
      </c>
      <c r="O992" s="356">
        <v>0</v>
      </c>
      <c r="P992" s="356">
        <v>0</v>
      </c>
      <c r="Q992" s="356">
        <v>0</v>
      </c>
      <c r="R992" s="356">
        <v>0</v>
      </c>
      <c r="S992" s="356">
        <v>0</v>
      </c>
      <c r="T992" s="366">
        <v>0</v>
      </c>
      <c r="U992" s="356">
        <v>0</v>
      </c>
      <c r="V992" s="371" t="s">
        <v>112</v>
      </c>
      <c r="W992" s="177">
        <v>850</v>
      </c>
      <c r="X992" s="356">
        <f t="shared" si="2152"/>
        <v>3278229</v>
      </c>
      <c r="Y992" s="177">
        <v>0</v>
      </c>
      <c r="Z992" s="177">
        <v>0</v>
      </c>
      <c r="AA992" s="177">
        <v>0</v>
      </c>
      <c r="AB992" s="177">
        <v>0</v>
      </c>
      <c r="AC992" s="177">
        <v>0</v>
      </c>
      <c r="AD992" s="177">
        <v>0</v>
      </c>
      <c r="AE992" s="177">
        <v>0</v>
      </c>
      <c r="AF992" s="177">
        <v>0</v>
      </c>
      <c r="AG992" s="177">
        <v>0</v>
      </c>
      <c r="AH992" s="177">
        <v>0</v>
      </c>
      <c r="AI992" s="177">
        <v>0</v>
      </c>
      <c r="AJ992" s="177">
        <f t="shared" si="2153"/>
        <v>102981.02</v>
      </c>
      <c r="AK992" s="177">
        <f t="shared" si="2154"/>
        <v>51490.51</v>
      </c>
      <c r="AL992" s="177">
        <v>0</v>
      </c>
      <c r="AN992" s="148"/>
      <c r="AO992" s="148"/>
      <c r="AP992" s="148"/>
      <c r="AQ992" s="148"/>
      <c r="AR992" s="148"/>
      <c r="AS992" s="148"/>
      <c r="AT992" s="148"/>
      <c r="AU992" s="148"/>
      <c r="AV992" s="148"/>
      <c r="AW992" s="148"/>
      <c r="AX992" s="148"/>
      <c r="AY992" s="148"/>
      <c r="AZ992" s="148"/>
      <c r="BA992" s="148"/>
      <c r="BB992" s="148"/>
      <c r="BC992" s="148"/>
      <c r="BD992" s="148"/>
      <c r="BE992" s="148"/>
      <c r="BF992" s="148"/>
      <c r="BG992" s="148"/>
      <c r="BH992" s="148"/>
      <c r="BI992" s="148"/>
      <c r="BJ992" s="148"/>
      <c r="BK992" s="148"/>
      <c r="BL992" s="149"/>
      <c r="BM992" s="149"/>
      <c r="BN992" s="149"/>
      <c r="BO992" s="149"/>
      <c r="BP992" s="149"/>
      <c r="BQ992" s="149"/>
      <c r="BR992" s="149"/>
      <c r="BS992" s="149"/>
      <c r="BT992" s="149"/>
      <c r="BU992" s="149"/>
      <c r="BV992" s="149"/>
      <c r="BW992" s="149"/>
      <c r="BY992" s="150"/>
      <c r="BZ992" s="151"/>
      <c r="CA992" s="152"/>
      <c r="CB992" s="148"/>
      <c r="CC992" s="153"/>
    </row>
    <row r="993" spans="1:81" s="147" customFormat="1" ht="12" customHeight="1">
      <c r="A993" s="360">
        <v>287</v>
      </c>
      <c r="B993" s="432" t="s">
        <v>247</v>
      </c>
      <c r="C993" s="356"/>
      <c r="D993" s="370"/>
      <c r="E993" s="356"/>
      <c r="F993" s="356"/>
      <c r="G993" s="362">
        <f t="shared" si="2146"/>
        <v>840002.01</v>
      </c>
      <c r="H993" s="356">
        <f t="shared" si="2151"/>
        <v>0</v>
      </c>
      <c r="I993" s="365">
        <v>0</v>
      </c>
      <c r="J993" s="365">
        <v>0</v>
      </c>
      <c r="K993" s="365">
        <v>0</v>
      </c>
      <c r="L993" s="365">
        <v>0</v>
      </c>
      <c r="M993" s="365">
        <v>0</v>
      </c>
      <c r="N993" s="356">
        <v>0</v>
      </c>
      <c r="O993" s="356">
        <v>0</v>
      </c>
      <c r="P993" s="356">
        <v>0</v>
      </c>
      <c r="Q993" s="356">
        <v>0</v>
      </c>
      <c r="R993" s="356">
        <v>0</v>
      </c>
      <c r="S993" s="356">
        <v>0</v>
      </c>
      <c r="T993" s="366">
        <v>0</v>
      </c>
      <c r="U993" s="356">
        <v>0</v>
      </c>
      <c r="V993" s="371" t="s">
        <v>112</v>
      </c>
      <c r="W993" s="177">
        <v>208</v>
      </c>
      <c r="X993" s="356">
        <f t="shared" si="2152"/>
        <v>802201.92</v>
      </c>
      <c r="Y993" s="177">
        <v>0</v>
      </c>
      <c r="Z993" s="177">
        <v>0</v>
      </c>
      <c r="AA993" s="177">
        <v>0</v>
      </c>
      <c r="AB993" s="177">
        <v>0</v>
      </c>
      <c r="AC993" s="177">
        <v>0</v>
      </c>
      <c r="AD993" s="177">
        <v>0</v>
      </c>
      <c r="AE993" s="177">
        <v>0</v>
      </c>
      <c r="AF993" s="177">
        <v>0</v>
      </c>
      <c r="AG993" s="177">
        <v>0</v>
      </c>
      <c r="AH993" s="177">
        <v>0</v>
      </c>
      <c r="AI993" s="177">
        <v>0</v>
      </c>
      <c r="AJ993" s="177">
        <f t="shared" si="2153"/>
        <v>25200.06</v>
      </c>
      <c r="AK993" s="177">
        <f t="shared" si="2154"/>
        <v>12600.03</v>
      </c>
      <c r="AL993" s="177">
        <v>0</v>
      </c>
      <c r="AN993" s="148"/>
      <c r="AO993" s="148"/>
      <c r="AP993" s="148"/>
      <c r="AQ993" s="148"/>
      <c r="AR993" s="148"/>
      <c r="AS993" s="148"/>
      <c r="AT993" s="148"/>
      <c r="AU993" s="148"/>
      <c r="AV993" s="148"/>
      <c r="AW993" s="148"/>
      <c r="AX993" s="148"/>
      <c r="AY993" s="148"/>
      <c r="AZ993" s="148"/>
      <c r="BA993" s="148"/>
      <c r="BB993" s="148"/>
      <c r="BC993" s="148"/>
      <c r="BD993" s="148"/>
      <c r="BE993" s="148"/>
      <c r="BF993" s="148"/>
      <c r="BG993" s="148"/>
      <c r="BH993" s="148"/>
      <c r="BI993" s="148"/>
      <c r="BJ993" s="148"/>
      <c r="BK993" s="148"/>
      <c r="BL993" s="149"/>
      <c r="BM993" s="149"/>
      <c r="BN993" s="149"/>
      <c r="BO993" s="149"/>
      <c r="BP993" s="149"/>
      <c r="BQ993" s="149"/>
      <c r="BR993" s="149"/>
      <c r="BS993" s="149"/>
      <c r="BT993" s="149"/>
      <c r="BU993" s="149"/>
      <c r="BV993" s="149"/>
      <c r="BW993" s="149"/>
      <c r="BY993" s="150"/>
      <c r="BZ993" s="151"/>
      <c r="CA993" s="152"/>
      <c r="CB993" s="148"/>
      <c r="CC993" s="153"/>
    </row>
    <row r="994" spans="1:81" s="147" customFormat="1" ht="12" customHeight="1">
      <c r="A994" s="360">
        <v>288</v>
      </c>
      <c r="B994" s="432" t="s">
        <v>931</v>
      </c>
      <c r="C994" s="356"/>
      <c r="D994" s="370"/>
      <c r="E994" s="356"/>
      <c r="F994" s="356"/>
      <c r="G994" s="362">
        <f t="shared" ref="G994:G997" si="2155">ROUND(H994+U994+X994+Z994+AB994+AD994+AF994+AH994+AI994+AJ994+AK994+AL994,2)</f>
        <v>840002.01</v>
      </c>
      <c r="H994" s="356">
        <f t="shared" si="2151"/>
        <v>0</v>
      </c>
      <c r="I994" s="365">
        <v>0</v>
      </c>
      <c r="J994" s="365">
        <v>0</v>
      </c>
      <c r="K994" s="365">
        <v>0</v>
      </c>
      <c r="L994" s="365">
        <v>0</v>
      </c>
      <c r="M994" s="365">
        <v>0</v>
      </c>
      <c r="N994" s="356">
        <v>0</v>
      </c>
      <c r="O994" s="356">
        <v>0</v>
      </c>
      <c r="P994" s="356">
        <v>0</v>
      </c>
      <c r="Q994" s="356">
        <v>0</v>
      </c>
      <c r="R994" s="356">
        <v>0</v>
      </c>
      <c r="S994" s="356">
        <v>0</v>
      </c>
      <c r="T994" s="366">
        <v>0</v>
      </c>
      <c r="U994" s="356">
        <v>0</v>
      </c>
      <c r="V994" s="371" t="s">
        <v>112</v>
      </c>
      <c r="W994" s="177">
        <v>208</v>
      </c>
      <c r="X994" s="356">
        <f t="shared" si="2152"/>
        <v>802201.92</v>
      </c>
      <c r="Y994" s="177">
        <v>0</v>
      </c>
      <c r="Z994" s="177">
        <v>0</v>
      </c>
      <c r="AA994" s="177">
        <v>0</v>
      </c>
      <c r="AB994" s="177">
        <v>0</v>
      </c>
      <c r="AC994" s="177">
        <v>0</v>
      </c>
      <c r="AD994" s="177">
        <v>0</v>
      </c>
      <c r="AE994" s="177">
        <v>0</v>
      </c>
      <c r="AF994" s="177">
        <v>0</v>
      </c>
      <c r="AG994" s="177">
        <v>0</v>
      </c>
      <c r="AH994" s="177">
        <v>0</v>
      </c>
      <c r="AI994" s="177">
        <v>0</v>
      </c>
      <c r="AJ994" s="177">
        <f t="shared" si="2153"/>
        <v>25200.06</v>
      </c>
      <c r="AK994" s="177">
        <f t="shared" si="2154"/>
        <v>12600.03</v>
      </c>
      <c r="AL994" s="177">
        <v>0</v>
      </c>
      <c r="AN994" s="148"/>
      <c r="AO994" s="148"/>
      <c r="AP994" s="148"/>
      <c r="AQ994" s="148"/>
      <c r="AR994" s="148"/>
      <c r="AS994" s="148"/>
      <c r="AT994" s="148"/>
      <c r="AU994" s="148"/>
      <c r="AV994" s="148"/>
      <c r="AW994" s="148"/>
      <c r="AX994" s="148"/>
      <c r="AY994" s="148"/>
      <c r="AZ994" s="148"/>
      <c r="BA994" s="148"/>
      <c r="BB994" s="148"/>
      <c r="BC994" s="148"/>
      <c r="BD994" s="148"/>
      <c r="BE994" s="148"/>
      <c r="BF994" s="148"/>
      <c r="BG994" s="148"/>
      <c r="BH994" s="148"/>
      <c r="BI994" s="148"/>
      <c r="BJ994" s="148"/>
      <c r="BK994" s="148"/>
      <c r="BL994" s="149"/>
      <c r="BM994" s="149"/>
      <c r="BN994" s="149"/>
      <c r="BO994" s="149"/>
      <c r="BP994" s="149"/>
      <c r="BQ994" s="149"/>
      <c r="BR994" s="149"/>
      <c r="BS994" s="149"/>
      <c r="BT994" s="149"/>
      <c r="BU994" s="149"/>
      <c r="BV994" s="149"/>
      <c r="BW994" s="149"/>
      <c r="BY994" s="150"/>
      <c r="BZ994" s="151"/>
      <c r="CA994" s="152"/>
      <c r="CB994" s="148"/>
      <c r="CC994" s="153"/>
    </row>
    <row r="995" spans="1:81" s="147" customFormat="1" ht="12" customHeight="1">
      <c r="A995" s="360">
        <v>289</v>
      </c>
      <c r="B995" s="432" t="s">
        <v>932</v>
      </c>
      <c r="C995" s="356"/>
      <c r="D995" s="370"/>
      <c r="E995" s="356"/>
      <c r="F995" s="356"/>
      <c r="G995" s="362">
        <f t="shared" si="2155"/>
        <v>1809235.1</v>
      </c>
      <c r="H995" s="356">
        <f t="shared" si="2151"/>
        <v>0</v>
      </c>
      <c r="I995" s="365">
        <v>0</v>
      </c>
      <c r="J995" s="365">
        <v>0</v>
      </c>
      <c r="K995" s="365">
        <v>0</v>
      </c>
      <c r="L995" s="365">
        <v>0</v>
      </c>
      <c r="M995" s="365">
        <v>0</v>
      </c>
      <c r="N995" s="356">
        <v>0</v>
      </c>
      <c r="O995" s="356">
        <v>0</v>
      </c>
      <c r="P995" s="356">
        <v>0</v>
      </c>
      <c r="Q995" s="356">
        <v>0</v>
      </c>
      <c r="R995" s="356">
        <v>0</v>
      </c>
      <c r="S995" s="356">
        <v>0</v>
      </c>
      <c r="T995" s="366">
        <v>0</v>
      </c>
      <c r="U995" s="356">
        <v>0</v>
      </c>
      <c r="V995" s="371" t="s">
        <v>112</v>
      </c>
      <c r="W995" s="177">
        <v>448</v>
      </c>
      <c r="X995" s="356">
        <f t="shared" si="2152"/>
        <v>1727819.52</v>
      </c>
      <c r="Y995" s="177">
        <v>0</v>
      </c>
      <c r="Z995" s="177">
        <v>0</v>
      </c>
      <c r="AA995" s="177">
        <v>0</v>
      </c>
      <c r="AB995" s="177">
        <v>0</v>
      </c>
      <c r="AC995" s="177">
        <v>0</v>
      </c>
      <c r="AD995" s="177">
        <v>0</v>
      </c>
      <c r="AE995" s="177">
        <v>0</v>
      </c>
      <c r="AF995" s="177">
        <v>0</v>
      </c>
      <c r="AG995" s="177">
        <v>0</v>
      </c>
      <c r="AH995" s="177">
        <v>0</v>
      </c>
      <c r="AI995" s="177">
        <v>0</v>
      </c>
      <c r="AJ995" s="177">
        <f t="shared" si="2153"/>
        <v>54277.05</v>
      </c>
      <c r="AK995" s="177">
        <f t="shared" si="2154"/>
        <v>27138.53</v>
      </c>
      <c r="AL995" s="177">
        <v>0</v>
      </c>
      <c r="AN995" s="148"/>
      <c r="AO995" s="148"/>
      <c r="AP995" s="148"/>
      <c r="AQ995" s="148"/>
      <c r="AR995" s="148"/>
      <c r="AS995" s="148"/>
      <c r="AT995" s="148"/>
      <c r="AU995" s="148"/>
      <c r="AV995" s="148"/>
      <c r="AW995" s="148"/>
      <c r="AX995" s="148"/>
      <c r="AY995" s="148"/>
      <c r="AZ995" s="148"/>
      <c r="BA995" s="148"/>
      <c r="BB995" s="148"/>
      <c r="BC995" s="148"/>
      <c r="BD995" s="148"/>
      <c r="BE995" s="148"/>
      <c r="BF995" s="148"/>
      <c r="BG995" s="148"/>
      <c r="BH995" s="148"/>
      <c r="BI995" s="148"/>
      <c r="BJ995" s="148"/>
      <c r="BK995" s="148"/>
      <c r="BL995" s="149"/>
      <c r="BM995" s="149"/>
      <c r="BN995" s="149"/>
      <c r="BO995" s="149"/>
      <c r="BP995" s="149"/>
      <c r="BQ995" s="149"/>
      <c r="BR995" s="149"/>
      <c r="BS995" s="149"/>
      <c r="BT995" s="149"/>
      <c r="BU995" s="149"/>
      <c r="BV995" s="149"/>
      <c r="BW995" s="149"/>
      <c r="BY995" s="150"/>
      <c r="BZ995" s="151"/>
      <c r="CA995" s="152"/>
      <c r="CB995" s="148"/>
      <c r="CC995" s="153"/>
    </row>
    <row r="996" spans="1:81" s="147" customFormat="1" ht="12" customHeight="1">
      <c r="A996" s="360">
        <v>290</v>
      </c>
      <c r="B996" s="432" t="s">
        <v>934</v>
      </c>
      <c r="C996" s="356"/>
      <c r="D996" s="370"/>
      <c r="E996" s="356"/>
      <c r="F996" s="356"/>
      <c r="G996" s="362">
        <f t="shared" si="2155"/>
        <v>1785004.27</v>
      </c>
      <c r="H996" s="356">
        <f t="shared" si="2151"/>
        <v>0</v>
      </c>
      <c r="I996" s="365">
        <v>0</v>
      </c>
      <c r="J996" s="365">
        <v>0</v>
      </c>
      <c r="K996" s="365">
        <v>0</v>
      </c>
      <c r="L996" s="365">
        <v>0</v>
      </c>
      <c r="M996" s="365">
        <v>0</v>
      </c>
      <c r="N996" s="356">
        <v>0</v>
      </c>
      <c r="O996" s="356">
        <v>0</v>
      </c>
      <c r="P996" s="356">
        <v>0</v>
      </c>
      <c r="Q996" s="356">
        <v>0</v>
      </c>
      <c r="R996" s="356">
        <v>0</v>
      </c>
      <c r="S996" s="356">
        <v>0</v>
      </c>
      <c r="T996" s="366">
        <v>0</v>
      </c>
      <c r="U996" s="356">
        <v>0</v>
      </c>
      <c r="V996" s="371" t="s">
        <v>112</v>
      </c>
      <c r="W996" s="177">
        <v>442</v>
      </c>
      <c r="X996" s="356">
        <f t="shared" si="2152"/>
        <v>1704679.08</v>
      </c>
      <c r="Y996" s="177">
        <v>0</v>
      </c>
      <c r="Z996" s="177">
        <v>0</v>
      </c>
      <c r="AA996" s="177">
        <v>0</v>
      </c>
      <c r="AB996" s="177">
        <v>0</v>
      </c>
      <c r="AC996" s="177">
        <v>0</v>
      </c>
      <c r="AD996" s="177">
        <v>0</v>
      </c>
      <c r="AE996" s="177">
        <v>0</v>
      </c>
      <c r="AF996" s="177">
        <v>0</v>
      </c>
      <c r="AG996" s="177">
        <v>0</v>
      </c>
      <c r="AH996" s="177">
        <v>0</v>
      </c>
      <c r="AI996" s="177">
        <v>0</v>
      </c>
      <c r="AJ996" s="177">
        <f t="shared" si="2153"/>
        <v>53550.13</v>
      </c>
      <c r="AK996" s="177">
        <f t="shared" si="2154"/>
        <v>26775.06</v>
      </c>
      <c r="AL996" s="177">
        <v>0</v>
      </c>
      <c r="AN996" s="148"/>
      <c r="AO996" s="148"/>
      <c r="AP996" s="148"/>
      <c r="AQ996" s="148"/>
      <c r="AR996" s="148"/>
      <c r="AS996" s="148"/>
      <c r="AT996" s="148"/>
      <c r="AU996" s="148"/>
      <c r="AV996" s="148"/>
      <c r="AW996" s="148"/>
      <c r="AX996" s="148"/>
      <c r="AY996" s="148"/>
      <c r="AZ996" s="148"/>
      <c r="BA996" s="148"/>
      <c r="BB996" s="148"/>
      <c r="BC996" s="148"/>
      <c r="BD996" s="148"/>
      <c r="BE996" s="148"/>
      <c r="BF996" s="148"/>
      <c r="BG996" s="148"/>
      <c r="BH996" s="148"/>
      <c r="BI996" s="148"/>
      <c r="BJ996" s="148"/>
      <c r="BK996" s="148"/>
      <c r="BL996" s="149"/>
      <c r="BM996" s="149"/>
      <c r="BN996" s="149"/>
      <c r="BO996" s="149"/>
      <c r="BP996" s="149"/>
      <c r="BQ996" s="149"/>
      <c r="BR996" s="149"/>
      <c r="BS996" s="149"/>
      <c r="BT996" s="149"/>
      <c r="BU996" s="149"/>
      <c r="BV996" s="149"/>
      <c r="BW996" s="149"/>
      <c r="BY996" s="150"/>
      <c r="BZ996" s="151"/>
      <c r="CA996" s="152"/>
      <c r="CB996" s="148"/>
      <c r="CC996" s="153"/>
    </row>
    <row r="997" spans="1:81" s="147" customFormat="1" ht="12" customHeight="1">
      <c r="A997" s="360">
        <v>291</v>
      </c>
      <c r="B997" s="432" t="s">
        <v>935</v>
      </c>
      <c r="C997" s="356"/>
      <c r="D997" s="370"/>
      <c r="E997" s="356"/>
      <c r="F997" s="356"/>
      <c r="G997" s="362">
        <f t="shared" si="2155"/>
        <v>4674407.03</v>
      </c>
      <c r="H997" s="356">
        <f t="shared" si="2151"/>
        <v>0</v>
      </c>
      <c r="I997" s="365">
        <v>0</v>
      </c>
      <c r="J997" s="365">
        <v>0</v>
      </c>
      <c r="K997" s="365">
        <v>0</v>
      </c>
      <c r="L997" s="365">
        <v>0</v>
      </c>
      <c r="M997" s="365">
        <v>0</v>
      </c>
      <c r="N997" s="356">
        <v>0</v>
      </c>
      <c r="O997" s="356">
        <v>0</v>
      </c>
      <c r="P997" s="356">
        <v>0</v>
      </c>
      <c r="Q997" s="356">
        <v>0</v>
      </c>
      <c r="R997" s="356">
        <v>0</v>
      </c>
      <c r="S997" s="356">
        <v>0</v>
      </c>
      <c r="T997" s="366">
        <v>0</v>
      </c>
      <c r="U997" s="356">
        <v>0</v>
      </c>
      <c r="V997" s="371" t="s">
        <v>111</v>
      </c>
      <c r="W997" s="177">
        <v>1148.5</v>
      </c>
      <c r="X997" s="356">
        <f t="shared" si="2152"/>
        <v>4464058.71</v>
      </c>
      <c r="Y997" s="177">
        <v>0</v>
      </c>
      <c r="Z997" s="177">
        <v>0</v>
      </c>
      <c r="AA997" s="177">
        <v>0</v>
      </c>
      <c r="AB997" s="177">
        <v>0</v>
      </c>
      <c r="AC997" s="177">
        <v>0</v>
      </c>
      <c r="AD997" s="177">
        <v>0</v>
      </c>
      <c r="AE997" s="177">
        <v>0</v>
      </c>
      <c r="AF997" s="177">
        <v>0</v>
      </c>
      <c r="AG997" s="177">
        <v>0</v>
      </c>
      <c r="AH997" s="177">
        <v>0</v>
      </c>
      <c r="AI997" s="177">
        <v>0</v>
      </c>
      <c r="AJ997" s="177">
        <f t="shared" si="2153"/>
        <v>140232.21</v>
      </c>
      <c r="AK997" s="177">
        <f t="shared" si="2154"/>
        <v>70116.11</v>
      </c>
      <c r="AL997" s="177">
        <v>0</v>
      </c>
      <c r="AN997" s="148"/>
      <c r="AO997" s="148"/>
      <c r="AP997" s="148"/>
      <c r="AQ997" s="148"/>
      <c r="AR997" s="148"/>
      <c r="AS997" s="148"/>
      <c r="AT997" s="148"/>
      <c r="AU997" s="148"/>
      <c r="AV997" s="148"/>
      <c r="AW997" s="148"/>
      <c r="AX997" s="148"/>
      <c r="AY997" s="148"/>
      <c r="AZ997" s="148"/>
      <c r="BA997" s="148"/>
      <c r="BB997" s="148"/>
      <c r="BC997" s="148"/>
      <c r="BD997" s="148"/>
      <c r="BE997" s="148"/>
      <c r="BF997" s="148"/>
      <c r="BG997" s="148"/>
      <c r="BH997" s="148"/>
      <c r="BI997" s="148"/>
      <c r="BJ997" s="148"/>
      <c r="BK997" s="148"/>
      <c r="BL997" s="149"/>
      <c r="BM997" s="149"/>
      <c r="BN997" s="149"/>
      <c r="BO997" s="149"/>
      <c r="BP997" s="149"/>
      <c r="BQ997" s="149"/>
      <c r="BR997" s="149"/>
      <c r="BS997" s="149"/>
      <c r="BT997" s="149"/>
      <c r="BU997" s="149"/>
      <c r="BV997" s="149"/>
      <c r="BW997" s="149"/>
      <c r="BY997" s="150"/>
      <c r="BZ997" s="151"/>
      <c r="CA997" s="152"/>
      <c r="CB997" s="148"/>
      <c r="CC997" s="153"/>
    </row>
    <row r="998" spans="1:81" s="147" customFormat="1" ht="43.5" customHeight="1">
      <c r="A998" s="374" t="s">
        <v>11</v>
      </c>
      <c r="B998" s="374"/>
      <c r="C998" s="356">
        <f>SUM(C986:C997)</f>
        <v>1205.5</v>
      </c>
      <c r="D998" s="413"/>
      <c r="E998" s="369"/>
      <c r="F998" s="369"/>
      <c r="G998" s="356">
        <f t="shared" ref="G998:U998" si="2156">SUM(G986:G997)</f>
        <v>23170605.150000002</v>
      </c>
      <c r="H998" s="356">
        <f t="shared" si="2156"/>
        <v>0</v>
      </c>
      <c r="I998" s="356">
        <f t="shared" si="2156"/>
        <v>0</v>
      </c>
      <c r="J998" s="356">
        <f t="shared" si="2156"/>
        <v>0</v>
      </c>
      <c r="K998" s="356">
        <f t="shared" si="2156"/>
        <v>0</v>
      </c>
      <c r="L998" s="356">
        <f t="shared" si="2156"/>
        <v>0</v>
      </c>
      <c r="M998" s="356">
        <f t="shared" si="2156"/>
        <v>0</v>
      </c>
      <c r="N998" s="356">
        <f t="shared" si="2156"/>
        <v>0</v>
      </c>
      <c r="O998" s="356">
        <f t="shared" si="2156"/>
        <v>0</v>
      </c>
      <c r="P998" s="356">
        <f t="shared" si="2156"/>
        <v>0</v>
      </c>
      <c r="Q998" s="356">
        <f t="shared" si="2156"/>
        <v>0</v>
      </c>
      <c r="R998" s="356">
        <f t="shared" si="2156"/>
        <v>0</v>
      </c>
      <c r="S998" s="356">
        <f t="shared" si="2156"/>
        <v>0</v>
      </c>
      <c r="T998" s="366">
        <f t="shared" si="2156"/>
        <v>0</v>
      </c>
      <c r="U998" s="356">
        <f t="shared" si="2156"/>
        <v>0</v>
      </c>
      <c r="V998" s="369" t="s">
        <v>68</v>
      </c>
      <c r="W998" s="356">
        <f t="shared" ref="W998:AL998" si="2157">SUM(W986:W997)</f>
        <v>5728.5</v>
      </c>
      <c r="X998" s="356">
        <f t="shared" si="2157"/>
        <v>22127927.91</v>
      </c>
      <c r="Y998" s="356">
        <f t="shared" si="2157"/>
        <v>0</v>
      </c>
      <c r="Z998" s="356">
        <f t="shared" si="2157"/>
        <v>0</v>
      </c>
      <c r="AA998" s="356">
        <f t="shared" si="2157"/>
        <v>0</v>
      </c>
      <c r="AB998" s="356">
        <f t="shared" si="2157"/>
        <v>0</v>
      </c>
      <c r="AC998" s="356">
        <f t="shared" si="2157"/>
        <v>0</v>
      </c>
      <c r="AD998" s="356">
        <f t="shared" si="2157"/>
        <v>0</v>
      </c>
      <c r="AE998" s="356">
        <f t="shared" si="2157"/>
        <v>0</v>
      </c>
      <c r="AF998" s="356">
        <f t="shared" si="2157"/>
        <v>0</v>
      </c>
      <c r="AG998" s="356">
        <f t="shared" si="2157"/>
        <v>0</v>
      </c>
      <c r="AH998" s="356">
        <f t="shared" si="2157"/>
        <v>0</v>
      </c>
      <c r="AI998" s="356">
        <f t="shared" si="2157"/>
        <v>0</v>
      </c>
      <c r="AJ998" s="356">
        <f t="shared" si="2157"/>
        <v>695118.15999999992</v>
      </c>
      <c r="AK998" s="356">
        <f t="shared" si="2157"/>
        <v>347559.08</v>
      </c>
      <c r="AL998" s="356">
        <f t="shared" si="2157"/>
        <v>0</v>
      </c>
      <c r="AN998" s="148" t="e">
        <f>I998/#REF!</f>
        <v>#REF!</v>
      </c>
      <c r="AO998" s="148" t="e">
        <f t="shared" si="2074"/>
        <v>#DIV/0!</v>
      </c>
      <c r="AP998" s="148" t="e">
        <f t="shared" si="2075"/>
        <v>#DIV/0!</v>
      </c>
      <c r="AQ998" s="148" t="e">
        <f t="shared" si="2076"/>
        <v>#DIV/0!</v>
      </c>
      <c r="AR998" s="148" t="e">
        <f t="shared" si="2077"/>
        <v>#DIV/0!</v>
      </c>
      <c r="AS998" s="148" t="e">
        <f t="shared" si="2078"/>
        <v>#DIV/0!</v>
      </c>
      <c r="AT998" s="148" t="e">
        <f t="shared" si="2079"/>
        <v>#DIV/0!</v>
      </c>
      <c r="AU998" s="148">
        <f t="shared" si="2080"/>
        <v>3862.7787221785807</v>
      </c>
      <c r="AV998" s="148" t="e">
        <f t="shared" si="2081"/>
        <v>#DIV/0!</v>
      </c>
      <c r="AW998" s="148" t="e">
        <f t="shared" si="2082"/>
        <v>#DIV/0!</v>
      </c>
      <c r="AX998" s="148" t="e">
        <f t="shared" si="2083"/>
        <v>#DIV/0!</v>
      </c>
      <c r="AY998" s="148" t="e">
        <f>AI998/#REF!</f>
        <v>#REF!</v>
      </c>
      <c r="AZ998" s="148">
        <v>766.59</v>
      </c>
      <c r="BA998" s="148">
        <v>2173.62</v>
      </c>
      <c r="BB998" s="148">
        <v>891.36</v>
      </c>
      <c r="BC998" s="148">
        <v>860.72</v>
      </c>
      <c r="BD998" s="148">
        <v>1699.83</v>
      </c>
      <c r="BE998" s="148">
        <v>1134.04</v>
      </c>
      <c r="BF998" s="148">
        <v>2338035</v>
      </c>
      <c r="BG998" s="148">
        <f t="shared" si="2117"/>
        <v>4644</v>
      </c>
      <c r="BH998" s="148">
        <v>9186</v>
      </c>
      <c r="BI998" s="148">
        <v>3559.09</v>
      </c>
      <c r="BJ998" s="148">
        <v>6295.55</v>
      </c>
      <c r="BK998" s="148">
        <f t="shared" si="1451"/>
        <v>934101.09</v>
      </c>
      <c r="BL998" s="149" t="e">
        <f t="shared" si="2084"/>
        <v>#REF!</v>
      </c>
      <c r="BM998" s="149" t="e">
        <f t="shared" si="2085"/>
        <v>#DIV/0!</v>
      </c>
      <c r="BN998" s="149" t="e">
        <f t="shared" si="2086"/>
        <v>#DIV/0!</v>
      </c>
      <c r="BO998" s="149" t="e">
        <f t="shared" si="2087"/>
        <v>#DIV/0!</v>
      </c>
      <c r="BP998" s="149" t="e">
        <f t="shared" si="2088"/>
        <v>#DIV/0!</v>
      </c>
      <c r="BQ998" s="149" t="e">
        <f t="shared" si="2089"/>
        <v>#DIV/0!</v>
      </c>
      <c r="BR998" s="149" t="e">
        <f t="shared" si="2090"/>
        <v>#DIV/0!</v>
      </c>
      <c r="BS998" s="149" t="str">
        <f t="shared" si="2091"/>
        <v xml:space="preserve"> </v>
      </c>
      <c r="BT998" s="149" t="e">
        <f t="shared" si="2092"/>
        <v>#DIV/0!</v>
      </c>
      <c r="BU998" s="149" t="e">
        <f t="shared" si="2093"/>
        <v>#DIV/0!</v>
      </c>
      <c r="BV998" s="149" t="e">
        <f t="shared" si="2094"/>
        <v>#DIV/0!</v>
      </c>
      <c r="BW998" s="149" t="e">
        <f t="shared" si="2095"/>
        <v>#REF!</v>
      </c>
      <c r="BY998" s="150">
        <f t="shared" si="2096"/>
        <v>3.0000000237369711</v>
      </c>
      <c r="BZ998" s="151">
        <f t="shared" si="2097"/>
        <v>1.5000000118684857</v>
      </c>
      <c r="CA998" s="152">
        <f t="shared" si="2098"/>
        <v>4044.7944749934541</v>
      </c>
      <c r="CB998" s="148">
        <f t="shared" si="2003"/>
        <v>4852.9799999999996</v>
      </c>
      <c r="CC998" s="153" t="str">
        <f t="shared" si="2099"/>
        <v xml:space="preserve"> </v>
      </c>
    </row>
  </sheetData>
  <autoFilter ref="A12:CD998">
    <filterColumn colId="1"/>
    <filterColumn colId="7"/>
    <filterColumn colId="23"/>
  </autoFilter>
  <mergeCells count="386">
    <mergeCell ref="A627:AK627"/>
    <mergeCell ref="A629:B629"/>
    <mergeCell ref="A602:AL602"/>
    <mergeCell ref="A605:B605"/>
    <mergeCell ref="A606:AL606"/>
    <mergeCell ref="A609:B609"/>
    <mergeCell ref="A610:AK610"/>
    <mergeCell ref="A614:B614"/>
    <mergeCell ref="A615:AK615"/>
    <mergeCell ref="A617:B617"/>
    <mergeCell ref="A618:AL618"/>
    <mergeCell ref="A586:AK586"/>
    <mergeCell ref="A588:B588"/>
    <mergeCell ref="A589:AK589"/>
    <mergeCell ref="A591:B591"/>
    <mergeCell ref="A592:AK592"/>
    <mergeCell ref="A594:B594"/>
    <mergeCell ref="A598:AL598"/>
    <mergeCell ref="A601:B601"/>
    <mergeCell ref="A626:B626"/>
    <mergeCell ref="A577:AL577"/>
    <mergeCell ref="A580:B580"/>
    <mergeCell ref="A581:AL581"/>
    <mergeCell ref="A585:B585"/>
    <mergeCell ref="A559:B559"/>
    <mergeCell ref="A560:AL560"/>
    <mergeCell ref="A563:B563"/>
    <mergeCell ref="A564:AL564"/>
    <mergeCell ref="A573:B573"/>
    <mergeCell ref="A574:AL574"/>
    <mergeCell ref="A576:B576"/>
    <mergeCell ref="A541:AL541"/>
    <mergeCell ref="A549:B549"/>
    <mergeCell ref="A550:AL550"/>
    <mergeCell ref="A552:B552"/>
    <mergeCell ref="A553:AL553"/>
    <mergeCell ref="A556:B556"/>
    <mergeCell ref="A557:AL557"/>
    <mergeCell ref="A940:AL940"/>
    <mergeCell ref="A942:B942"/>
    <mergeCell ref="A910:AL910"/>
    <mergeCell ref="A918:B918"/>
    <mergeCell ref="A919:AL919"/>
    <mergeCell ref="A923:B923"/>
    <mergeCell ref="A924:AL924"/>
    <mergeCell ref="A926:B926"/>
    <mergeCell ref="A927:AL927"/>
    <mergeCell ref="A929:B929"/>
    <mergeCell ref="A597:B597"/>
    <mergeCell ref="A905:B905"/>
    <mergeCell ref="A906:AL906"/>
    <mergeCell ref="A893:AK893"/>
    <mergeCell ref="A896:B896"/>
    <mergeCell ref="A897:AK897"/>
    <mergeCell ref="A899:B899"/>
    <mergeCell ref="A540:B540"/>
    <mergeCell ref="A499:B499"/>
    <mergeCell ref="A500:AL500"/>
    <mergeCell ref="A502:B502"/>
    <mergeCell ref="A503:AL503"/>
    <mergeCell ref="A508:B508"/>
    <mergeCell ref="A509:AL509"/>
    <mergeCell ref="A511:B511"/>
    <mergeCell ref="A512:AL512"/>
    <mergeCell ref="A518:B518"/>
    <mergeCell ref="A529:AL529"/>
    <mergeCell ref="A521:B521"/>
    <mergeCell ref="A522:AL522"/>
    <mergeCell ref="A524:B524"/>
    <mergeCell ref="A525:AL525"/>
    <mergeCell ref="A538:AL538"/>
    <mergeCell ref="A535:AK535"/>
    <mergeCell ref="A537:B537"/>
    <mergeCell ref="A534:B534"/>
    <mergeCell ref="A303:AL303"/>
    <mergeCell ref="A314:AL314"/>
    <mergeCell ref="A288:B288"/>
    <mergeCell ref="A488:AL488"/>
    <mergeCell ref="A465:AL465"/>
    <mergeCell ref="A471:B471"/>
    <mergeCell ref="A472:AL472"/>
    <mergeCell ref="A476:B476"/>
    <mergeCell ref="A528:B528"/>
    <mergeCell ref="A491:B491"/>
    <mergeCell ref="A492:AL492"/>
    <mergeCell ref="A519:AL519"/>
    <mergeCell ref="A312:AL312"/>
    <mergeCell ref="A487:B487"/>
    <mergeCell ref="A464:B464"/>
    <mergeCell ref="A449:B449"/>
    <mergeCell ref="A455:B455"/>
    <mergeCell ref="A313:B313"/>
    <mergeCell ref="A439:B439"/>
    <mergeCell ref="A440:AL440"/>
    <mergeCell ref="A450:AL450"/>
    <mergeCell ref="A477:AL477"/>
    <mergeCell ref="A460:AL460"/>
    <mergeCell ref="A998:B998"/>
    <mergeCell ref="A275:AK275"/>
    <mergeCell ref="A279:B279"/>
    <mergeCell ref="A280:AK280"/>
    <mergeCell ref="A282:B282"/>
    <mergeCell ref="A283:AK283"/>
    <mergeCell ref="A285:B285"/>
    <mergeCell ref="A972:AL972"/>
    <mergeCell ref="A975:B975"/>
    <mergeCell ref="A976:AL976"/>
    <mergeCell ref="A981:B981"/>
    <mergeCell ref="A982:AL982"/>
    <mergeCell ref="A984:B984"/>
    <mergeCell ref="A985:AL985"/>
    <mergeCell ref="A945:B945"/>
    <mergeCell ref="A954:AL954"/>
    <mergeCell ref="A958:B958"/>
    <mergeCell ref="A962:AL962"/>
    <mergeCell ref="A965:B965"/>
    <mergeCell ref="A595:AL595"/>
    <mergeCell ref="A299:B299"/>
    <mergeCell ref="A300:AK300"/>
    <mergeCell ref="A302:B302"/>
    <mergeCell ref="A456:AL456"/>
    <mergeCell ref="A969:AL969"/>
    <mergeCell ref="A971:B971"/>
    <mergeCell ref="A930:AL930"/>
    <mergeCell ref="A935:B935"/>
    <mergeCell ref="A936:AL936"/>
    <mergeCell ref="A939:B939"/>
    <mergeCell ref="A943:AL943"/>
    <mergeCell ref="A966:AK966"/>
    <mergeCell ref="A968:B968"/>
    <mergeCell ref="A946:AL946"/>
    <mergeCell ref="A949:B949"/>
    <mergeCell ref="A950:AL950"/>
    <mergeCell ref="A953:B953"/>
    <mergeCell ref="A959:AL959"/>
    <mergeCell ref="A961:B961"/>
    <mergeCell ref="A909:B909"/>
    <mergeCell ref="A876:AL876"/>
    <mergeCell ref="A878:B878"/>
    <mergeCell ref="A882:AL882"/>
    <mergeCell ref="A885:B885"/>
    <mergeCell ref="A886:AL886"/>
    <mergeCell ref="A888:B888"/>
    <mergeCell ref="A889:AL889"/>
    <mergeCell ref="A892:B892"/>
    <mergeCell ref="A900:AL900"/>
    <mergeCell ref="A881:B881"/>
    <mergeCell ref="A879:AL879"/>
    <mergeCell ref="A842:B842"/>
    <mergeCell ref="A843:AL843"/>
    <mergeCell ref="A847:B847"/>
    <mergeCell ref="A848:AL848"/>
    <mergeCell ref="A861:B861"/>
    <mergeCell ref="A862:AL862"/>
    <mergeCell ref="A865:B865"/>
    <mergeCell ref="A866:AL866"/>
    <mergeCell ref="A875:B875"/>
    <mergeCell ref="A630:AL630"/>
    <mergeCell ref="A631:B631"/>
    <mergeCell ref="A632:AL632"/>
    <mergeCell ref="A794:B794"/>
    <mergeCell ref="A795:AL795"/>
    <mergeCell ref="A811:B811"/>
    <mergeCell ref="A812:AL812"/>
    <mergeCell ref="A822:B822"/>
    <mergeCell ref="A832:AL832"/>
    <mergeCell ref="A823:AL823"/>
    <mergeCell ref="A826:B826"/>
    <mergeCell ref="A827:AL827"/>
    <mergeCell ref="A831:B831"/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BA7:BA8"/>
    <mergeCell ref="BB7:BB8"/>
    <mergeCell ref="BC7:BC8"/>
    <mergeCell ref="BD7:BD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R9:R11"/>
    <mergeCell ref="S9:S11"/>
    <mergeCell ref="T9:T11"/>
    <mergeCell ref="U9:U11"/>
    <mergeCell ref="W9:W11"/>
    <mergeCell ref="X9:X11"/>
    <mergeCell ref="Y9:Y11"/>
    <mergeCell ref="AF9:AF11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J8:K8"/>
    <mergeCell ref="L8:M8"/>
    <mergeCell ref="N8:O8"/>
    <mergeCell ref="C9:C11"/>
    <mergeCell ref="K9:K11"/>
    <mergeCell ref="L9:L11"/>
    <mergeCell ref="M9:M11"/>
    <mergeCell ref="N9:N11"/>
    <mergeCell ref="AG9:AG11"/>
    <mergeCell ref="AH9:AH11"/>
    <mergeCell ref="V9:V11"/>
    <mergeCell ref="V7:X8"/>
    <mergeCell ref="A125:AL125"/>
    <mergeCell ref="A13:B13"/>
    <mergeCell ref="A15:B15"/>
    <mergeCell ref="A124:B124"/>
    <mergeCell ref="A14:AL14"/>
    <mergeCell ref="A16:AL16"/>
    <mergeCell ref="Z9:Z11"/>
    <mergeCell ref="AA9:AA11"/>
    <mergeCell ref="AB9:AB11"/>
    <mergeCell ref="AJ9:AJ11"/>
    <mergeCell ref="P9:P11"/>
    <mergeCell ref="AK9:AK11"/>
    <mergeCell ref="AL9:AL11"/>
    <mergeCell ref="AD9:AD11"/>
    <mergeCell ref="AI9:AI11"/>
    <mergeCell ref="Q9:Q11"/>
    <mergeCell ref="A145:AL145"/>
    <mergeCell ref="A150:AL150"/>
    <mergeCell ref="A179:B179"/>
    <mergeCell ref="A175:B175"/>
    <mergeCell ref="A149:B149"/>
    <mergeCell ref="A155:AL155"/>
    <mergeCell ref="A160:B160"/>
    <mergeCell ref="A161:AL161"/>
    <mergeCell ref="A165:B165"/>
    <mergeCell ref="A216:B216"/>
    <mergeCell ref="A459:B459"/>
    <mergeCell ref="A228:AL228"/>
    <mergeCell ref="A230:B230"/>
    <mergeCell ref="A235:AL235"/>
    <mergeCell ref="A238:B238"/>
    <mergeCell ref="A239:AL239"/>
    <mergeCell ref="A242:B242"/>
    <mergeCell ref="A217:AL217"/>
    <mergeCell ref="A219:B219"/>
    <mergeCell ref="A220:AL220"/>
    <mergeCell ref="A227:B227"/>
    <mergeCell ref="A271:B271"/>
    <mergeCell ref="A272:AL272"/>
    <mergeCell ref="A274:B274"/>
    <mergeCell ref="A243:AL243"/>
    <mergeCell ref="A252:B252"/>
    <mergeCell ref="A289:AL289"/>
    <mergeCell ref="A292:B292"/>
    <mergeCell ref="A293:AL293"/>
    <mergeCell ref="A286:AL286"/>
    <mergeCell ref="A296:B296"/>
    <mergeCell ref="A297:AK297"/>
    <mergeCell ref="A311:B311"/>
    <mergeCell ref="A260:AL260"/>
    <mergeCell ref="A262:B262"/>
    <mergeCell ref="A263:AL263"/>
    <mergeCell ref="A266:B266"/>
    <mergeCell ref="A267:AL267"/>
    <mergeCell ref="A183:AL183"/>
    <mergeCell ref="A188:B188"/>
    <mergeCell ref="A189:AL189"/>
    <mergeCell ref="A192:B192"/>
    <mergeCell ref="A193:AL193"/>
    <mergeCell ref="A196:B196"/>
    <mergeCell ref="A197:AL197"/>
    <mergeCell ref="A204:B204"/>
    <mergeCell ref="A205:AL205"/>
    <mergeCell ref="A207:B207"/>
    <mergeCell ref="A208:AL208"/>
    <mergeCell ref="A210:B210"/>
    <mergeCell ref="A256:B256"/>
    <mergeCell ref="A259:B259"/>
    <mergeCell ref="A211:AL211"/>
    <mergeCell ref="A231:AL231"/>
    <mergeCell ref="A253:AL253"/>
    <mergeCell ref="A257:AL257"/>
    <mergeCell ref="A234:B234"/>
    <mergeCell ref="A180:AL180"/>
    <mergeCell ref="A182:B182"/>
    <mergeCell ref="CA6:CA11"/>
    <mergeCell ref="CB6:CB11"/>
    <mergeCell ref="CC6:CC11"/>
    <mergeCell ref="CA13:CC14"/>
    <mergeCell ref="BY13:BZ14"/>
    <mergeCell ref="BY6:BY11"/>
    <mergeCell ref="BZ6:BZ11"/>
    <mergeCell ref="A176:AL176"/>
    <mergeCell ref="A166:AL166"/>
    <mergeCell ref="A154:B154"/>
    <mergeCell ref="A135:B135"/>
    <mergeCell ref="A144:B144"/>
    <mergeCell ref="A136:AL136"/>
    <mergeCell ref="P8:Q8"/>
    <mergeCell ref="R8:S8"/>
    <mergeCell ref="AG7:AH8"/>
    <mergeCell ref="AA7:AB8"/>
    <mergeCell ref="O9:O11"/>
    <mergeCell ref="D9:D11"/>
    <mergeCell ref="G9:G11"/>
    <mergeCell ref="I9:I11"/>
    <mergeCell ref="J9:J11"/>
  </mergeCells>
  <pageMargins left="0.23622047244094491" right="0" top="1.3779527559055118" bottom="0.23622047244094491" header="0" footer="0.19685039370078741"/>
  <pageSetup paperSize="9" scale="59" fitToHeight="0" orientation="landscape" useFirstPageNumber="1" r:id="rId1"/>
  <headerFooter alignWithMargins="0">
    <oddFooter>&amp;C&amp;"Arial Narrow,обычный"&amp;7&amp;P</oddFooter>
  </headerFooter>
  <ignoredErrors>
    <ignoredError sqref="H935 AJ30:AK30 AJ781:AK781 H875 AJ766:AK766 AJ23:AK23 AJ24:AK25 AJ140:AK140 AJ169:AK169 AJ770:AK770 AI453 AI933 AJ858:AK8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tabSelected="1" view="pageBreakPreview" zoomScale="110" zoomScaleSheetLayoutView="110" workbookViewId="0">
      <selection activeCell="B1" sqref="B1"/>
    </sheetView>
  </sheetViews>
  <sheetFormatPr defaultRowHeight="12.75"/>
  <cols>
    <col min="1" max="1" width="7" style="2" customWidth="1"/>
    <col min="2" max="2" width="73.83203125" style="2" customWidth="1"/>
    <col min="3" max="3" width="20" style="2" customWidth="1"/>
    <col min="4" max="4" width="24" style="24" customWidth="1"/>
    <col min="5" max="5" width="14.6640625" style="79" customWidth="1"/>
    <col min="6" max="6" width="18.1640625" style="2" customWidth="1"/>
    <col min="7" max="7" width="14.6640625" style="2" customWidth="1"/>
    <col min="8" max="8" width="30.83203125" style="2" customWidth="1"/>
    <col min="9" max="9" width="3.6640625" style="2" customWidth="1"/>
    <col min="10" max="10" width="27.1640625" style="2" customWidth="1"/>
    <col min="11" max="16384" width="9.33203125" style="2"/>
  </cols>
  <sheetData>
    <row r="1" spans="1:19" s="14" customFormat="1" ht="50.25" customHeight="1">
      <c r="B1" s="83"/>
      <c r="C1" s="479"/>
      <c r="D1" s="479"/>
      <c r="E1" s="480" t="s">
        <v>946</v>
      </c>
      <c r="F1" s="480"/>
    </row>
    <row r="2" spans="1:19" s="85" customFormat="1" ht="45.75" customHeight="1">
      <c r="A2" s="14"/>
      <c r="B2" s="14"/>
      <c r="C2" s="480" t="s">
        <v>947</v>
      </c>
      <c r="D2" s="480"/>
      <c r="E2" s="480"/>
      <c r="F2" s="480"/>
      <c r="G2" s="84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s="14" customFormat="1" ht="12.75" customHeight="1">
      <c r="A3" s="245" t="s">
        <v>999</v>
      </c>
      <c r="B3" s="245"/>
      <c r="C3" s="245"/>
      <c r="D3" s="245"/>
      <c r="E3" s="245"/>
      <c r="F3" s="245"/>
      <c r="G3" s="86"/>
      <c r="H3" s="86"/>
      <c r="I3" s="86"/>
      <c r="J3" s="86"/>
    </row>
    <row r="4" spans="1:19" s="14" customFormat="1">
      <c r="A4" s="245"/>
      <c r="B4" s="245"/>
      <c r="C4" s="245"/>
      <c r="D4" s="245"/>
      <c r="E4" s="245"/>
      <c r="F4" s="245"/>
      <c r="G4" s="87"/>
      <c r="H4" s="87"/>
      <c r="I4" s="87"/>
      <c r="J4" s="87"/>
    </row>
    <row r="5" spans="1:19" s="85" customFormat="1" ht="4.5" customHeight="1">
      <c r="A5" s="246"/>
      <c r="B5" s="246"/>
      <c r="C5" s="246"/>
      <c r="D5" s="246"/>
      <c r="E5" s="246"/>
      <c r="F5" s="246"/>
    </row>
    <row r="6" spans="1:19" s="85" customFormat="1">
      <c r="A6" s="207" t="s">
        <v>116</v>
      </c>
      <c r="B6" s="207" t="s">
        <v>148</v>
      </c>
      <c r="C6" s="203" t="s">
        <v>16</v>
      </c>
      <c r="D6" s="229" t="s">
        <v>66</v>
      </c>
      <c r="E6" s="229" t="s">
        <v>33</v>
      </c>
      <c r="F6" s="207" t="s">
        <v>17</v>
      </c>
    </row>
    <row r="7" spans="1:19" s="85" customFormat="1" ht="31.5" customHeight="1">
      <c r="A7" s="489"/>
      <c r="B7" s="489"/>
      <c r="C7" s="205"/>
      <c r="D7" s="231"/>
      <c r="E7" s="231"/>
      <c r="F7" s="209"/>
    </row>
    <row r="8" spans="1:19" s="85" customFormat="1">
      <c r="A8" s="490"/>
      <c r="B8" s="490"/>
      <c r="C8" s="5" t="s">
        <v>18</v>
      </c>
      <c r="D8" s="11" t="s">
        <v>19</v>
      </c>
      <c r="E8" s="11" t="s">
        <v>32</v>
      </c>
      <c r="F8" s="82" t="s">
        <v>20</v>
      </c>
    </row>
    <row r="9" spans="1:19" s="85" customFormat="1" ht="12.75" customHeight="1">
      <c r="A9" s="82">
        <v>1</v>
      </c>
      <c r="B9" s="82">
        <v>2</v>
      </c>
      <c r="C9" s="19">
        <v>3</v>
      </c>
      <c r="D9" s="11">
        <v>4</v>
      </c>
      <c r="E9" s="11">
        <v>5</v>
      </c>
      <c r="F9" s="82">
        <v>6</v>
      </c>
    </row>
    <row r="10" spans="1:19" s="85" customFormat="1" ht="12.75" customHeight="1">
      <c r="A10" s="225" t="s">
        <v>942</v>
      </c>
      <c r="B10" s="227"/>
      <c r="C10" s="481">
        <f>C11+C51+C92</f>
        <v>1799324.15</v>
      </c>
      <c r="D10" s="482">
        <f>D11+D51+D92</f>
        <v>69211</v>
      </c>
      <c r="E10" s="482">
        <f>E11+E51+E92</f>
        <v>745</v>
      </c>
      <c r="F10" s="481">
        <f>F11+F51+F92</f>
        <v>2404471033.6499996</v>
      </c>
      <c r="G10" s="88"/>
    </row>
    <row r="11" spans="1:19" s="90" customFormat="1" ht="12.75" customHeight="1">
      <c r="A11" s="225" t="s">
        <v>943</v>
      </c>
      <c r="B11" s="227"/>
      <c r="C11" s="177">
        <f>SUM(C12:C50)</f>
        <v>657020.21000000008</v>
      </c>
      <c r="D11" s="483">
        <f t="shared" ref="D11" si="0">SUM(D12:D50)</f>
        <v>26350</v>
      </c>
      <c r="E11" s="483">
        <f>SUM(E12:E50)</f>
        <v>218</v>
      </c>
      <c r="F11" s="177">
        <f>SUM(F12:F50)</f>
        <v>786384945.60000014</v>
      </c>
      <c r="G11" s="89"/>
    </row>
    <row r="12" spans="1:19" s="90" customFormat="1">
      <c r="A12" s="484">
        <v>1</v>
      </c>
      <c r="B12" s="485" t="s">
        <v>117</v>
      </c>
      <c r="C12" s="177">
        <f>'Приложение 1'!I122</f>
        <v>456597.41000000009</v>
      </c>
      <c r="D12" s="483">
        <f>'Приложение 1'!K122</f>
        <v>18814</v>
      </c>
      <c r="E12" s="159">
        <v>107</v>
      </c>
      <c r="F12" s="177">
        <f>'Приложение 1'!L122</f>
        <v>497367986.91000009</v>
      </c>
    </row>
    <row r="13" spans="1:19" s="90" customFormat="1">
      <c r="A13" s="484">
        <v>2</v>
      </c>
      <c r="B13" s="485" t="s">
        <v>37</v>
      </c>
      <c r="C13" s="177">
        <f>'Приложение 1'!I133</f>
        <v>30023.489999999998</v>
      </c>
      <c r="D13" s="483">
        <f>'Приложение 1'!K133</f>
        <v>1323</v>
      </c>
      <c r="E13" s="159">
        <v>9</v>
      </c>
      <c r="F13" s="177">
        <f>'Приложение 1'!L133</f>
        <v>35160134.75</v>
      </c>
    </row>
    <row r="14" spans="1:19" s="90" customFormat="1">
      <c r="A14" s="484">
        <v>3</v>
      </c>
      <c r="B14" s="485" t="s">
        <v>40</v>
      </c>
      <c r="C14" s="177">
        <f>'Приложение 1'!I142</f>
        <v>14231.7</v>
      </c>
      <c r="D14" s="483">
        <f>'Приложение 1'!K142</f>
        <v>497</v>
      </c>
      <c r="E14" s="159">
        <v>7</v>
      </c>
      <c r="F14" s="177">
        <f>'Приложение 1'!L142</f>
        <v>18649035.82</v>
      </c>
    </row>
    <row r="15" spans="1:19" s="90" customFormat="1">
      <c r="A15" s="484">
        <v>4</v>
      </c>
      <c r="B15" s="485" t="s">
        <v>41</v>
      </c>
      <c r="C15" s="177">
        <f>'Приложение 1'!I147</f>
        <v>4295.5</v>
      </c>
      <c r="D15" s="483">
        <f>'Приложение 1'!K147</f>
        <v>178</v>
      </c>
      <c r="E15" s="159">
        <v>3</v>
      </c>
      <c r="F15" s="177">
        <f>'Приложение 1'!L147</f>
        <v>4553309.99</v>
      </c>
    </row>
    <row r="16" spans="1:19" s="90" customFormat="1">
      <c r="A16" s="484">
        <v>5</v>
      </c>
      <c r="B16" s="485" t="s">
        <v>44</v>
      </c>
      <c r="C16" s="177">
        <f>'Приложение 1'!I152</f>
        <v>7089.5</v>
      </c>
      <c r="D16" s="483">
        <f>'Приложение 1'!K152</f>
        <v>294</v>
      </c>
      <c r="E16" s="159">
        <v>3</v>
      </c>
      <c r="F16" s="177">
        <f>'Приложение 1'!L152</f>
        <v>11047100.57</v>
      </c>
    </row>
    <row r="17" spans="1:7" s="90" customFormat="1">
      <c r="A17" s="484">
        <v>6</v>
      </c>
      <c r="B17" s="485" t="s">
        <v>118</v>
      </c>
      <c r="C17" s="177">
        <f>'Приложение 1'!I158</f>
        <v>15915.78</v>
      </c>
      <c r="D17" s="483">
        <f>'Приложение 1'!K158</f>
        <v>563</v>
      </c>
      <c r="E17" s="159">
        <v>4</v>
      </c>
      <c r="F17" s="177">
        <f>'Приложение 1'!L158</f>
        <v>18593583.460000001</v>
      </c>
    </row>
    <row r="18" spans="1:7" s="90" customFormat="1" ht="18" customHeight="1">
      <c r="A18" s="484">
        <v>7</v>
      </c>
      <c r="B18" s="486" t="s">
        <v>46</v>
      </c>
      <c r="C18" s="177">
        <f>'Приложение 1'!I163</f>
        <v>2224.4700000000003</v>
      </c>
      <c r="D18" s="483">
        <f>'Приложение 1'!K163</f>
        <v>85</v>
      </c>
      <c r="E18" s="159">
        <v>3</v>
      </c>
      <c r="F18" s="177">
        <f>'Приложение 1'!L163</f>
        <v>5017800.4800000004</v>
      </c>
    </row>
    <row r="19" spans="1:7" s="90" customFormat="1">
      <c r="A19" s="484">
        <v>8</v>
      </c>
      <c r="B19" s="486" t="s">
        <v>70</v>
      </c>
      <c r="C19" s="177">
        <f>'Приложение 1'!I173</f>
        <v>19906.79</v>
      </c>
      <c r="D19" s="483">
        <f>'Приложение 1'!K173</f>
        <v>448</v>
      </c>
      <c r="E19" s="159">
        <v>8</v>
      </c>
      <c r="F19" s="177">
        <f>'Приложение 1'!L173</f>
        <v>27538693.829999998</v>
      </c>
    </row>
    <row r="20" spans="1:7" s="90" customFormat="1" ht="22.5" customHeight="1">
      <c r="A20" s="484">
        <v>9</v>
      </c>
      <c r="B20" s="486" t="s">
        <v>92</v>
      </c>
      <c r="C20" s="177">
        <f>'Приложение 1'!I177</f>
        <v>1990.3000000000002</v>
      </c>
      <c r="D20" s="483">
        <f>'Приложение 1'!K177</f>
        <v>68</v>
      </c>
      <c r="E20" s="159">
        <v>2</v>
      </c>
      <c r="F20" s="177">
        <f>'Приложение 1'!L177</f>
        <v>4979434.99</v>
      </c>
      <c r="G20" s="91"/>
    </row>
    <row r="21" spans="1:7" s="90" customFormat="1">
      <c r="A21" s="484">
        <v>10</v>
      </c>
      <c r="B21" s="486" t="s">
        <v>71</v>
      </c>
      <c r="C21" s="177">
        <f>'Приложение 1'!I180</f>
        <v>284.7</v>
      </c>
      <c r="D21" s="483">
        <f>'Приложение 1'!K180</f>
        <v>20</v>
      </c>
      <c r="E21" s="159">
        <v>1</v>
      </c>
      <c r="F21" s="177">
        <f>'Приложение 1'!L180</f>
        <v>888463.66</v>
      </c>
      <c r="G21" s="91"/>
    </row>
    <row r="22" spans="1:7" s="90" customFormat="1" ht="16.5" customHeight="1">
      <c r="A22" s="484">
        <v>11</v>
      </c>
      <c r="B22" s="486" t="s">
        <v>91</v>
      </c>
      <c r="C22" s="177">
        <f>'Приложение 1'!I186</f>
        <v>6673.96</v>
      </c>
      <c r="D22" s="483">
        <f>'Приложение 1'!K186</f>
        <v>282</v>
      </c>
      <c r="E22" s="159">
        <v>4</v>
      </c>
      <c r="F22" s="177">
        <f>'Приложение 1'!L186</f>
        <v>866457.92999999993</v>
      </c>
    </row>
    <row r="23" spans="1:7" s="90" customFormat="1" ht="18.75" customHeight="1">
      <c r="A23" s="484">
        <v>12</v>
      </c>
      <c r="B23" s="486" t="s">
        <v>86</v>
      </c>
      <c r="C23" s="177">
        <f>'Приложение 1'!I190</f>
        <v>1057.5999999999999</v>
      </c>
      <c r="D23" s="483">
        <f>'Приложение 1'!K190</f>
        <v>51</v>
      </c>
      <c r="E23" s="159">
        <v>2</v>
      </c>
      <c r="F23" s="177">
        <f>'Приложение 1'!L190</f>
        <v>4539241.62</v>
      </c>
    </row>
    <row r="24" spans="1:7" s="90" customFormat="1">
      <c r="A24" s="484">
        <v>13</v>
      </c>
      <c r="B24" s="486" t="s">
        <v>48</v>
      </c>
      <c r="C24" s="177">
        <f>'Приложение 1'!I194</f>
        <v>3977.9</v>
      </c>
      <c r="D24" s="483">
        <f>'Приложение 1'!K194</f>
        <v>161</v>
      </c>
      <c r="E24" s="159">
        <v>2</v>
      </c>
      <c r="F24" s="177">
        <f>'Приложение 1'!L194</f>
        <v>7321134.8200000003</v>
      </c>
      <c r="G24" s="91"/>
    </row>
    <row r="25" spans="1:7" s="90" customFormat="1">
      <c r="A25" s="484">
        <v>14</v>
      </c>
      <c r="B25" s="486" t="s">
        <v>49</v>
      </c>
      <c r="C25" s="177">
        <f>'Приложение 1'!I202</f>
        <v>9000.7000000000007</v>
      </c>
      <c r="D25" s="483">
        <f>'Приложение 1'!K202</f>
        <v>264</v>
      </c>
      <c r="E25" s="159">
        <v>6</v>
      </c>
      <c r="F25" s="177">
        <f>'Приложение 1'!L202</f>
        <v>15223299.899999999</v>
      </c>
      <c r="G25" s="91"/>
    </row>
    <row r="26" spans="1:7" s="90" customFormat="1">
      <c r="A26" s="484">
        <v>15</v>
      </c>
      <c r="B26" s="486" t="s">
        <v>51</v>
      </c>
      <c r="C26" s="177">
        <f>'Приложение 1'!I205</f>
        <v>4593.3999999999996</v>
      </c>
      <c r="D26" s="483">
        <f>'Приложение 1'!K205</f>
        <v>133</v>
      </c>
      <c r="E26" s="159">
        <v>1</v>
      </c>
      <c r="F26" s="177">
        <f>'Приложение 1'!L205</f>
        <v>3710143.49</v>
      </c>
    </row>
    <row r="27" spans="1:7" s="90" customFormat="1">
      <c r="A27" s="484">
        <v>16</v>
      </c>
      <c r="B27" s="486" t="s">
        <v>107</v>
      </c>
      <c r="C27" s="177">
        <f>'Приложение 1'!I208</f>
        <v>661.36</v>
      </c>
      <c r="D27" s="483">
        <f>'Приложение 1'!K208</f>
        <v>29</v>
      </c>
      <c r="E27" s="159">
        <v>1</v>
      </c>
      <c r="F27" s="177">
        <f>'Приложение 1'!L208</f>
        <v>2366544.12</v>
      </c>
    </row>
    <row r="28" spans="1:7" s="90" customFormat="1" ht="17.25" customHeight="1">
      <c r="A28" s="484">
        <v>17</v>
      </c>
      <c r="B28" s="486" t="s">
        <v>57</v>
      </c>
      <c r="C28" s="177">
        <f>'Приложение 1'!I214</f>
        <v>14555.5</v>
      </c>
      <c r="D28" s="483">
        <f>'Приложение 1'!K214</f>
        <v>379</v>
      </c>
      <c r="E28" s="159">
        <v>4</v>
      </c>
      <c r="F28" s="177">
        <f>'Приложение 1'!L214</f>
        <v>15912212.859999999</v>
      </c>
    </row>
    <row r="29" spans="1:7" s="90" customFormat="1" ht="14.25" customHeight="1">
      <c r="A29" s="484">
        <v>18</v>
      </c>
      <c r="B29" s="486" t="s">
        <v>976</v>
      </c>
      <c r="C29" s="177">
        <f>'Приложение 1'!I217</f>
        <v>756.5</v>
      </c>
      <c r="D29" s="483">
        <f>'Приложение 1'!K217</f>
        <v>18</v>
      </c>
      <c r="E29" s="159">
        <v>1</v>
      </c>
      <c r="F29" s="177">
        <f>'Приложение 1'!L217</f>
        <v>2177947.52</v>
      </c>
    </row>
    <row r="30" spans="1:7" s="90" customFormat="1">
      <c r="A30" s="484">
        <v>19</v>
      </c>
      <c r="B30" s="486" t="s">
        <v>78</v>
      </c>
      <c r="C30" s="177">
        <f>'Приложение 1'!I225</f>
        <v>4955.4599999999991</v>
      </c>
      <c r="D30" s="483">
        <f>'Приложение 1'!K225</f>
        <v>522</v>
      </c>
      <c r="E30" s="159">
        <v>6</v>
      </c>
      <c r="F30" s="177">
        <f>'Приложение 1'!L225</f>
        <v>11489070.550000001</v>
      </c>
    </row>
    <row r="31" spans="1:7" s="90" customFormat="1">
      <c r="A31" s="484">
        <v>20</v>
      </c>
      <c r="B31" s="486" t="s">
        <v>821</v>
      </c>
      <c r="C31" s="177">
        <f>'Приложение 1'!I228</f>
        <v>948.2</v>
      </c>
      <c r="D31" s="483">
        <f>'Приложение 1'!K228</f>
        <v>32</v>
      </c>
      <c r="E31" s="159">
        <v>1</v>
      </c>
      <c r="F31" s="177">
        <f>'Приложение 1'!L228</f>
        <v>3460969.82</v>
      </c>
    </row>
    <row r="32" spans="1:7" s="90" customFormat="1" ht="15" customHeight="1">
      <c r="A32" s="484">
        <v>21</v>
      </c>
      <c r="B32" s="486" t="s">
        <v>119</v>
      </c>
      <c r="C32" s="177">
        <f>'Приложение 1'!I232</f>
        <v>2334.6</v>
      </c>
      <c r="D32" s="483">
        <f>'Приложение 1'!K232</f>
        <v>88</v>
      </c>
      <c r="E32" s="159">
        <v>2</v>
      </c>
      <c r="F32" s="177">
        <f>'Приложение 1'!L232</f>
        <v>6061462.5899999999</v>
      </c>
    </row>
    <row r="33" spans="1:7" s="90" customFormat="1">
      <c r="A33" s="484">
        <v>22</v>
      </c>
      <c r="B33" s="486" t="s">
        <v>76</v>
      </c>
      <c r="C33" s="177">
        <f>'Приложение 1'!I236</f>
        <v>1350.2</v>
      </c>
      <c r="D33" s="483">
        <f>'Приложение 1'!K236</f>
        <v>19</v>
      </c>
      <c r="E33" s="159">
        <v>2</v>
      </c>
      <c r="F33" s="177">
        <f>'Приложение 1'!L236</f>
        <v>4047557.78</v>
      </c>
    </row>
    <row r="34" spans="1:7" s="90" customFormat="1">
      <c r="A34" s="484">
        <v>23</v>
      </c>
      <c r="B34" s="486" t="s">
        <v>61</v>
      </c>
      <c r="C34" s="177">
        <f>'Приложение 1'!I240</f>
        <v>1247.9099999999999</v>
      </c>
      <c r="D34" s="483">
        <f>'Приложение 1'!K240</f>
        <v>36</v>
      </c>
      <c r="E34" s="159">
        <v>2</v>
      </c>
      <c r="F34" s="177">
        <f>'Приложение 1'!L240</f>
        <v>4111163.6799999997</v>
      </c>
    </row>
    <row r="35" spans="1:7" s="90" customFormat="1" ht="25.5">
      <c r="A35" s="484">
        <v>24</v>
      </c>
      <c r="B35" s="486" t="s">
        <v>84</v>
      </c>
      <c r="C35" s="177">
        <f>'Приложение 1'!I250</f>
        <v>8075.1799999999985</v>
      </c>
      <c r="D35" s="483">
        <f>'Приложение 1'!K250</f>
        <v>272</v>
      </c>
      <c r="E35" s="159">
        <v>8</v>
      </c>
      <c r="F35" s="177">
        <f>'Приложение 1'!L250</f>
        <v>952660.67</v>
      </c>
    </row>
    <row r="36" spans="1:7" s="90" customFormat="1">
      <c r="A36" s="484">
        <v>25</v>
      </c>
      <c r="B36" s="486" t="s">
        <v>109</v>
      </c>
      <c r="C36" s="177">
        <f>'Приложение 1'!I254</f>
        <v>1063.81</v>
      </c>
      <c r="D36" s="483">
        <f>'Приложение 1'!K254</f>
        <v>43</v>
      </c>
      <c r="E36" s="159">
        <v>2</v>
      </c>
      <c r="F36" s="177">
        <f>'Приложение 1'!L254</f>
        <v>3493277.59</v>
      </c>
    </row>
    <row r="37" spans="1:7" s="90" customFormat="1" ht="18.75" customHeight="1">
      <c r="A37" s="484">
        <v>26</v>
      </c>
      <c r="B37" s="486" t="s">
        <v>62</v>
      </c>
      <c r="C37" s="177">
        <f>'Приложение 1'!I257</f>
        <v>637.70000000000005</v>
      </c>
      <c r="D37" s="483">
        <f>'Приложение 1'!K257</f>
        <v>39</v>
      </c>
      <c r="E37" s="159">
        <v>1</v>
      </c>
      <c r="F37" s="177">
        <f>'Приложение 1'!L257</f>
        <v>2334236.36</v>
      </c>
    </row>
    <row r="38" spans="1:7" s="90" customFormat="1">
      <c r="A38" s="484">
        <v>27</v>
      </c>
      <c r="B38" s="486" t="s">
        <v>82</v>
      </c>
      <c r="C38" s="177">
        <f>'Приложение 1'!I260</f>
        <v>957.8</v>
      </c>
      <c r="D38" s="483">
        <f>'Приложение 1'!K260</f>
        <v>28</v>
      </c>
      <c r="E38" s="159">
        <v>1</v>
      </c>
      <c r="F38" s="177">
        <f>'Приложение 1'!L260</f>
        <v>2941622.43</v>
      </c>
    </row>
    <row r="39" spans="1:7" s="90" customFormat="1" ht="14.25" customHeight="1">
      <c r="A39" s="484">
        <v>28</v>
      </c>
      <c r="B39" s="486" t="s">
        <v>971</v>
      </c>
      <c r="C39" s="177">
        <f>'Приложение 1'!I264</f>
        <v>1934.3000000000002</v>
      </c>
      <c r="D39" s="483">
        <f>'Приложение 1'!K264</f>
        <v>91</v>
      </c>
      <c r="E39" s="159">
        <v>2</v>
      </c>
      <c r="F39" s="177">
        <f>'Приложение 1'!L264</f>
        <v>6073860.7000000002</v>
      </c>
    </row>
    <row r="40" spans="1:7" s="90" customFormat="1">
      <c r="A40" s="484">
        <v>29</v>
      </c>
      <c r="B40" s="486" t="s">
        <v>953</v>
      </c>
      <c r="C40" s="177">
        <f>'Приложение 1'!I269</f>
        <v>2681.3</v>
      </c>
      <c r="D40" s="483">
        <f>'Приложение 1'!K269</f>
        <v>234</v>
      </c>
      <c r="E40" s="159">
        <v>3</v>
      </c>
      <c r="F40" s="177">
        <f>'Приложение 1'!L269</f>
        <v>6321418.9900000002</v>
      </c>
    </row>
    <row r="41" spans="1:7" s="90" customFormat="1" ht="25.5">
      <c r="A41" s="484">
        <v>30</v>
      </c>
      <c r="B41" s="486" t="s">
        <v>992</v>
      </c>
      <c r="C41" s="177">
        <f>'Приложение 1'!I272</f>
        <v>861</v>
      </c>
      <c r="D41" s="483">
        <f>'Приложение 1'!K272</f>
        <v>36</v>
      </c>
      <c r="E41" s="159">
        <v>1</v>
      </c>
      <c r="F41" s="177">
        <f>'Приложение 1'!L272</f>
        <v>3407005.77</v>
      </c>
    </row>
    <row r="42" spans="1:7" s="90" customFormat="1" ht="16.5" customHeight="1">
      <c r="A42" s="484">
        <v>31</v>
      </c>
      <c r="B42" s="486" t="s">
        <v>69</v>
      </c>
      <c r="C42" s="177">
        <f>'Приложение 1'!I277</f>
        <v>2358.6</v>
      </c>
      <c r="D42" s="483">
        <f>'Приложение 1'!K277</f>
        <v>89</v>
      </c>
      <c r="E42" s="159">
        <v>3</v>
      </c>
      <c r="F42" s="177">
        <f>'Приложение 1'!L277</f>
        <v>6345689.7200000007</v>
      </c>
      <c r="G42" s="91"/>
    </row>
    <row r="43" spans="1:7" s="90" customFormat="1" ht="17.25" customHeight="1">
      <c r="A43" s="484">
        <v>32</v>
      </c>
      <c r="B43" s="486" t="s">
        <v>995</v>
      </c>
      <c r="C43" s="177">
        <f>'Приложение 1'!I280</f>
        <v>811.9</v>
      </c>
      <c r="D43" s="483">
        <f>'Приложение 1'!K280</f>
        <v>34</v>
      </c>
      <c r="E43" s="159">
        <v>1</v>
      </c>
      <c r="F43" s="177">
        <f>'Приложение 1'!L280</f>
        <v>2085880.37</v>
      </c>
    </row>
    <row r="44" spans="1:7" s="90" customFormat="1" ht="16.5" customHeight="1">
      <c r="A44" s="484">
        <v>33</v>
      </c>
      <c r="B44" s="486" t="s">
        <v>95</v>
      </c>
      <c r="C44" s="177">
        <f>'Приложение 1'!I283</f>
        <v>861.7</v>
      </c>
      <c r="D44" s="483">
        <f>'Приложение 1'!K283</f>
        <v>43</v>
      </c>
      <c r="E44" s="159">
        <v>1</v>
      </c>
      <c r="F44" s="177">
        <f>'Приложение 1'!L283</f>
        <v>2621086.7400000002</v>
      </c>
      <c r="G44" s="91"/>
    </row>
    <row r="45" spans="1:7" s="90" customFormat="1" ht="18" customHeight="1">
      <c r="A45" s="484">
        <v>34</v>
      </c>
      <c r="B45" s="486" t="s">
        <v>80</v>
      </c>
      <c r="C45" s="177">
        <f>'Приложение 1'!I286</f>
        <v>941.02</v>
      </c>
      <c r="D45" s="483">
        <f>'Приложение 1'!K286</f>
        <v>24</v>
      </c>
      <c r="E45" s="159">
        <v>1</v>
      </c>
      <c r="F45" s="177">
        <f>'Приложение 1'!L286</f>
        <v>2543756.5499999998</v>
      </c>
    </row>
    <row r="46" spans="1:7" s="90" customFormat="1">
      <c r="A46" s="484">
        <v>35</v>
      </c>
      <c r="B46" s="486" t="s">
        <v>5</v>
      </c>
      <c r="C46" s="177">
        <f>'Приложение 1'!I290</f>
        <v>1936.7</v>
      </c>
      <c r="D46" s="483">
        <f>'Приложение 1'!K290</f>
        <v>79</v>
      </c>
      <c r="E46" s="159">
        <v>2</v>
      </c>
      <c r="F46" s="177">
        <f>'Приложение 1'!L290</f>
        <v>4466549.16</v>
      </c>
    </row>
    <row r="47" spans="1:7" s="90" customFormat="1">
      <c r="A47" s="484">
        <v>36</v>
      </c>
      <c r="B47" s="486" t="s">
        <v>7</v>
      </c>
      <c r="C47" s="177">
        <f>'Приложение 1'!I294</f>
        <v>2624.8999999999996</v>
      </c>
      <c r="D47" s="483">
        <f>'Приложение 1'!K294</f>
        <v>90</v>
      </c>
      <c r="E47" s="159">
        <v>2</v>
      </c>
      <c r="F47" s="177">
        <f>'Приложение 1'!L294</f>
        <v>6012896.4900000002</v>
      </c>
      <c r="G47" s="91"/>
    </row>
    <row r="48" spans="1:7" s="90" customFormat="1" ht="25.5">
      <c r="A48" s="484">
        <v>37</v>
      </c>
      <c r="B48" s="486" t="s">
        <v>10</v>
      </c>
      <c r="C48" s="177">
        <f>'Приложение 1'!I297</f>
        <v>4981.9399999999996</v>
      </c>
      <c r="D48" s="483">
        <f>'Приложение 1'!K297</f>
        <v>191</v>
      </c>
      <c r="E48" s="159">
        <v>1</v>
      </c>
      <c r="F48" s="177">
        <f>'Приложение 1'!L297</f>
        <v>6123533.8899999997</v>
      </c>
    </row>
    <row r="49" spans="1:9" s="90" customFormat="1">
      <c r="A49" s="484">
        <v>38</v>
      </c>
      <c r="B49" s="486" t="s">
        <v>122</v>
      </c>
      <c r="C49" s="177">
        <f>'Приложение 1'!I300</f>
        <v>931</v>
      </c>
      <c r="D49" s="483">
        <f>'Приложение 1'!K300</f>
        <v>44</v>
      </c>
      <c r="E49" s="159">
        <v>1</v>
      </c>
      <c r="F49" s="177">
        <f>'Приложение 1'!L300</f>
        <v>1894996.88</v>
      </c>
      <c r="G49" s="91"/>
    </row>
    <row r="50" spans="1:9" s="90" customFormat="1" ht="18" customHeight="1">
      <c r="A50" s="484">
        <v>39</v>
      </c>
      <c r="B50" s="486" t="s">
        <v>12</v>
      </c>
      <c r="C50" s="177">
        <f>'Приложение 1'!I309</f>
        <v>20688.43</v>
      </c>
      <c r="D50" s="483">
        <f>'Приложение 1'!K309</f>
        <v>709</v>
      </c>
      <c r="E50" s="159">
        <v>7</v>
      </c>
      <c r="F50" s="177">
        <f>'Приложение 1'!L309</f>
        <v>23683722.150000002</v>
      </c>
    </row>
    <row r="51" spans="1:9" s="92" customFormat="1" ht="12.75" customHeight="1">
      <c r="A51" s="225" t="s">
        <v>944</v>
      </c>
      <c r="B51" s="227"/>
      <c r="C51" s="481">
        <f>SUM(C52:C91)</f>
        <v>632600.0499999997</v>
      </c>
      <c r="D51" s="483">
        <f t="shared" ref="D51" si="1">SUM(D52:D91)</f>
        <v>24444</v>
      </c>
      <c r="E51" s="483">
        <f>SUM(E52:E91)</f>
        <v>236</v>
      </c>
      <c r="F51" s="481">
        <f>SUM(F52:F91)</f>
        <v>798171165.04999971</v>
      </c>
    </row>
    <row r="52" spans="1:9" s="92" customFormat="1">
      <c r="A52" s="484">
        <v>1</v>
      </c>
      <c r="B52" s="485" t="s">
        <v>117</v>
      </c>
      <c r="C52" s="177">
        <f>'Приложение 1'!I436</f>
        <v>445754.85</v>
      </c>
      <c r="D52" s="483">
        <f>'Приложение 1'!K436</f>
        <v>16722</v>
      </c>
      <c r="E52" s="159">
        <v>124</v>
      </c>
      <c r="F52" s="177">
        <f>'Приложение 1'!L436</f>
        <v>499730352.53999996</v>
      </c>
    </row>
    <row r="53" spans="1:9" s="92" customFormat="1">
      <c r="A53" s="484">
        <v>2</v>
      </c>
      <c r="B53" s="485" t="s">
        <v>37</v>
      </c>
      <c r="C53" s="177">
        <f>'Приложение 1'!A437:S437+'Приложение 1'!I446</f>
        <v>19338.3</v>
      </c>
      <c r="D53" s="483">
        <f>'Приложение 1'!K446</f>
        <v>1854</v>
      </c>
      <c r="E53" s="159">
        <v>8</v>
      </c>
      <c r="F53" s="177">
        <f>'Приложение 1'!L446</f>
        <v>28833461.07</v>
      </c>
    </row>
    <row r="54" spans="1:9" s="92" customFormat="1">
      <c r="A54" s="484">
        <v>3</v>
      </c>
      <c r="B54" s="485" t="s">
        <v>40</v>
      </c>
      <c r="C54" s="177">
        <f>'Приложение 1'!I452</f>
        <v>17119.8</v>
      </c>
      <c r="D54" s="483">
        <f>'Приложение 1'!K452</f>
        <v>619</v>
      </c>
      <c r="E54" s="159">
        <v>4</v>
      </c>
      <c r="F54" s="177">
        <f>'Приложение 1'!L452</f>
        <v>18377041.719999999</v>
      </c>
    </row>
    <row r="55" spans="1:9" s="92" customFormat="1">
      <c r="A55" s="484">
        <v>4</v>
      </c>
      <c r="B55" s="485" t="s">
        <v>41</v>
      </c>
      <c r="C55" s="177">
        <f>'Приложение 1'!I456</f>
        <v>2532.6</v>
      </c>
      <c r="D55" s="483">
        <f>'Приложение 1'!K456</f>
        <v>76</v>
      </c>
      <c r="E55" s="159">
        <v>2</v>
      </c>
      <c r="F55" s="177">
        <f>'Приложение 1'!L456</f>
        <v>4422157.6500000004</v>
      </c>
    </row>
    <row r="56" spans="1:9" s="92" customFormat="1">
      <c r="A56" s="484">
        <v>5</v>
      </c>
      <c r="B56" s="485" t="s">
        <v>44</v>
      </c>
      <c r="C56" s="177">
        <f>'Приложение 1'!I461</f>
        <v>4989.1000000000004</v>
      </c>
      <c r="D56" s="483">
        <f>'Приложение 1'!K461</f>
        <v>203</v>
      </c>
      <c r="E56" s="159">
        <v>3</v>
      </c>
      <c r="F56" s="177">
        <f>'Приложение 1'!L461</f>
        <v>9853249.879999999</v>
      </c>
    </row>
    <row r="57" spans="1:9" s="92" customFormat="1">
      <c r="A57" s="484">
        <v>6</v>
      </c>
      <c r="B57" s="485" t="s">
        <v>118</v>
      </c>
      <c r="C57" s="177">
        <f>'Приложение 1'!I468</f>
        <v>22559.45</v>
      </c>
      <c r="D57" s="483">
        <f>'Приложение 1'!K468</f>
        <v>1382</v>
      </c>
      <c r="E57" s="159">
        <v>5</v>
      </c>
      <c r="F57" s="177">
        <f>'Приложение 1'!L468</f>
        <v>22560068.039999999</v>
      </c>
    </row>
    <row r="58" spans="1:9" s="92" customFormat="1" ht="16.5" customHeight="1">
      <c r="A58" s="484">
        <v>7</v>
      </c>
      <c r="B58" s="486" t="s">
        <v>46</v>
      </c>
      <c r="C58" s="177">
        <f>'Приложение 1'!I473</f>
        <v>1574.5</v>
      </c>
      <c r="D58" s="483">
        <f>'Приложение 1'!K473</f>
        <v>68</v>
      </c>
      <c r="E58" s="159">
        <v>3</v>
      </c>
      <c r="F58" s="177">
        <f>'Приложение 1'!L473</f>
        <v>4553376.28</v>
      </c>
    </row>
    <row r="59" spans="1:9" s="92" customFormat="1">
      <c r="A59" s="484">
        <v>8</v>
      </c>
      <c r="B59" s="486" t="s">
        <v>70</v>
      </c>
      <c r="C59" s="177">
        <f>'Приложение 1'!I484</f>
        <v>21310.920000000002</v>
      </c>
      <c r="D59" s="483">
        <f>'Приложение 1'!K484</f>
        <v>390</v>
      </c>
      <c r="E59" s="159">
        <v>9</v>
      </c>
      <c r="F59" s="177">
        <f>'Приложение 1'!L484</f>
        <v>35751480.049999997</v>
      </c>
    </row>
    <row r="60" spans="1:9" s="92" customFormat="1" ht="17.25" customHeight="1">
      <c r="A60" s="484">
        <v>9</v>
      </c>
      <c r="B60" s="486" t="s">
        <v>92</v>
      </c>
      <c r="C60" s="177">
        <f>'Приложение 1'!I488</f>
        <v>1974.5</v>
      </c>
      <c r="D60" s="483">
        <f>'Приложение 1'!K488</f>
        <v>67</v>
      </c>
      <c r="E60" s="159">
        <v>2</v>
      </c>
      <c r="F60" s="177">
        <f>'Приложение 1'!L488</f>
        <v>5056973.6500000004</v>
      </c>
      <c r="G60" s="93"/>
    </row>
    <row r="61" spans="1:9" s="92" customFormat="1" ht="15.75" customHeight="1">
      <c r="A61" s="484">
        <v>10</v>
      </c>
      <c r="B61" s="486" t="s">
        <v>91</v>
      </c>
      <c r="C61" s="177">
        <f>'Приложение 1'!I496</f>
        <v>7089.22</v>
      </c>
      <c r="D61" s="483">
        <f>'Приложение 1'!K496</f>
        <v>282</v>
      </c>
      <c r="E61" s="159">
        <v>6</v>
      </c>
      <c r="F61" s="177">
        <f>'Приложение 1'!L496</f>
        <v>1113793.5900000001</v>
      </c>
    </row>
    <row r="62" spans="1:9" s="92" customFormat="1" ht="18" customHeight="1">
      <c r="A62" s="484">
        <v>11</v>
      </c>
      <c r="B62" s="486" t="s">
        <v>86</v>
      </c>
      <c r="C62" s="177">
        <f>'Приложение 1'!I499</f>
        <v>985.6</v>
      </c>
      <c r="D62" s="483">
        <f>'Приложение 1'!K499</f>
        <v>36</v>
      </c>
      <c r="E62" s="159">
        <v>1</v>
      </c>
      <c r="F62" s="177">
        <f>'Приложение 1'!L499</f>
        <v>3957701.78</v>
      </c>
      <c r="G62" s="93"/>
      <c r="H62" s="93"/>
      <c r="I62" s="93"/>
    </row>
    <row r="63" spans="1:9" s="92" customFormat="1">
      <c r="A63" s="484">
        <v>12</v>
      </c>
      <c r="B63" s="486" t="s">
        <v>56</v>
      </c>
      <c r="C63" s="177">
        <f>'Приложение 1'!I505</f>
        <v>3301.3</v>
      </c>
      <c r="D63" s="483">
        <f>'Приложение 1'!K505</f>
        <v>142</v>
      </c>
      <c r="E63" s="159">
        <v>4</v>
      </c>
      <c r="F63" s="177">
        <f>'Приложение 1'!L505</f>
        <v>10562530.940000001</v>
      </c>
      <c r="G63" s="93"/>
    </row>
    <row r="64" spans="1:9" s="92" customFormat="1">
      <c r="A64" s="484">
        <v>13</v>
      </c>
      <c r="B64" s="486" t="s">
        <v>48</v>
      </c>
      <c r="C64" s="177">
        <f>'Приложение 1'!I508</f>
        <v>542.5</v>
      </c>
      <c r="D64" s="483">
        <f>'Приложение 1'!K508</f>
        <v>25</v>
      </c>
      <c r="E64" s="159">
        <v>1</v>
      </c>
      <c r="F64" s="177">
        <f>'Приложение 1'!L508</f>
        <v>1942100.8</v>
      </c>
    </row>
    <row r="65" spans="1:7" s="92" customFormat="1">
      <c r="A65" s="484">
        <v>14</v>
      </c>
      <c r="B65" s="486" t="s">
        <v>49</v>
      </c>
      <c r="C65" s="177">
        <f>'Приложение 1'!I515</f>
        <v>4784.5</v>
      </c>
      <c r="D65" s="483">
        <f>'Приложение 1'!K515</f>
        <v>182</v>
      </c>
      <c r="E65" s="159">
        <v>5</v>
      </c>
      <c r="F65" s="177">
        <f>'Приложение 1'!L515</f>
        <v>10778679.629999999</v>
      </c>
    </row>
    <row r="66" spans="1:7" s="92" customFormat="1">
      <c r="A66" s="484">
        <v>15</v>
      </c>
      <c r="B66" s="486" t="s">
        <v>51</v>
      </c>
      <c r="C66" s="177">
        <f>'Приложение 1'!I518</f>
        <v>2481.9</v>
      </c>
      <c r="D66" s="483">
        <f>'Приложение 1'!K518</f>
        <v>27</v>
      </c>
      <c r="E66" s="159">
        <v>1</v>
      </c>
      <c r="F66" s="177">
        <f>'Приложение 1'!L518</f>
        <v>4289260.26</v>
      </c>
    </row>
    <row r="67" spans="1:7" s="92" customFormat="1" ht="25.5">
      <c r="A67" s="484">
        <v>16</v>
      </c>
      <c r="B67" s="486" t="s">
        <v>783</v>
      </c>
      <c r="C67" s="177">
        <f>'Приложение 1'!I521</f>
        <v>760</v>
      </c>
      <c r="D67" s="483">
        <f>'Приложение 1'!K521</f>
        <v>36</v>
      </c>
      <c r="E67" s="159">
        <v>1</v>
      </c>
      <c r="F67" s="177">
        <f>'Приложение 1'!L521</f>
        <v>1902119.94</v>
      </c>
    </row>
    <row r="68" spans="1:7" s="92" customFormat="1" ht="25.5">
      <c r="A68" s="484">
        <v>17</v>
      </c>
      <c r="B68" s="486" t="s">
        <v>74</v>
      </c>
      <c r="C68" s="177">
        <f>'Приложение 1'!I525</f>
        <v>782</v>
      </c>
      <c r="D68" s="483">
        <f>'Приложение 1'!K525</f>
        <v>24</v>
      </c>
      <c r="E68" s="159">
        <v>2</v>
      </c>
      <c r="F68" s="177">
        <f>'Приложение 1'!L525</f>
        <v>3230776.96</v>
      </c>
    </row>
    <row r="69" spans="1:7" s="92" customFormat="1" ht="18" customHeight="1">
      <c r="A69" s="484">
        <v>18</v>
      </c>
      <c r="B69" s="486" t="s">
        <v>57</v>
      </c>
      <c r="C69" s="177">
        <f>'Приложение 1'!I531</f>
        <v>17200.71</v>
      </c>
      <c r="D69" s="483">
        <f>'Приложение 1'!K531</f>
        <v>68</v>
      </c>
      <c r="E69" s="159">
        <v>4</v>
      </c>
      <c r="F69" s="177">
        <f>'Приложение 1'!L531</f>
        <v>16477461.810000002</v>
      </c>
      <c r="G69" s="93"/>
    </row>
    <row r="70" spans="1:7" s="92" customFormat="1">
      <c r="A70" s="484">
        <v>19</v>
      </c>
      <c r="B70" s="486" t="s">
        <v>991</v>
      </c>
      <c r="C70" s="177">
        <f>'Приложение 1'!I534</f>
        <v>1556.8</v>
      </c>
      <c r="D70" s="483">
        <f>'Приложение 1'!K534</f>
        <v>17</v>
      </c>
      <c r="E70" s="159">
        <v>1</v>
      </c>
      <c r="F70" s="177">
        <f>'Приложение 1'!L534</f>
        <v>2694346.93</v>
      </c>
    </row>
    <row r="71" spans="1:7" s="92" customFormat="1" ht="20.25" customHeight="1">
      <c r="A71" s="484">
        <v>20</v>
      </c>
      <c r="B71" s="486" t="s">
        <v>976</v>
      </c>
      <c r="C71" s="177">
        <f>'Приложение 1'!I537</f>
        <v>1045.5</v>
      </c>
      <c r="D71" s="483">
        <f>'Приложение 1'!K537</f>
        <v>35</v>
      </c>
      <c r="E71" s="159">
        <v>1</v>
      </c>
      <c r="F71" s="177">
        <f>'Приложение 1'!L537</f>
        <v>3553854.66</v>
      </c>
    </row>
    <row r="72" spans="1:7" s="92" customFormat="1">
      <c r="A72" s="484">
        <v>21</v>
      </c>
      <c r="B72" s="486" t="s">
        <v>78</v>
      </c>
      <c r="C72" s="177">
        <f>'Приложение 1'!I546</f>
        <v>6694.0999999999995</v>
      </c>
      <c r="D72" s="483">
        <f>'Приложение 1'!K546</f>
        <v>384</v>
      </c>
      <c r="E72" s="159">
        <v>7</v>
      </c>
      <c r="F72" s="177">
        <f>'Приложение 1'!L546</f>
        <v>17945512.189999998</v>
      </c>
    </row>
    <row r="73" spans="1:7" s="92" customFormat="1">
      <c r="A73" s="484">
        <v>22</v>
      </c>
      <c r="B73" s="486" t="s">
        <v>821</v>
      </c>
      <c r="C73" s="177">
        <f>'Приложение 1'!I549</f>
        <v>1183.5999999999999</v>
      </c>
      <c r="D73" s="483">
        <f>'Приложение 1'!K549</f>
        <v>52</v>
      </c>
      <c r="E73" s="159">
        <v>1</v>
      </c>
      <c r="F73" s="177">
        <f>'Приложение 1'!L549</f>
        <v>3622508.67</v>
      </c>
    </row>
    <row r="74" spans="1:7" s="92" customFormat="1" ht="19.5" customHeight="1">
      <c r="A74" s="484">
        <v>23</v>
      </c>
      <c r="B74" s="486" t="s">
        <v>119</v>
      </c>
      <c r="C74" s="177">
        <f>'Приложение 1'!I553</f>
        <v>2284.4</v>
      </c>
      <c r="D74" s="483">
        <f>'Приложение 1'!K553</f>
        <v>94</v>
      </c>
      <c r="E74" s="159">
        <v>2</v>
      </c>
      <c r="F74" s="177">
        <f>'Приложение 1'!L553</f>
        <v>6600881.1899999995</v>
      </c>
    </row>
    <row r="75" spans="1:7" s="92" customFormat="1">
      <c r="A75" s="484">
        <v>24</v>
      </c>
      <c r="B75" s="486" t="s">
        <v>76</v>
      </c>
      <c r="C75" s="177">
        <f>'Приложение 1'!I556</f>
        <v>1004.6</v>
      </c>
      <c r="D75" s="483">
        <f>'Приложение 1'!K556</f>
        <v>58</v>
      </c>
      <c r="E75" s="159">
        <v>1</v>
      </c>
      <c r="F75" s="177">
        <f>'Приложение 1'!L556</f>
        <v>4339741.1500000004</v>
      </c>
    </row>
    <row r="76" spans="1:7" s="92" customFormat="1">
      <c r="A76" s="484">
        <v>25</v>
      </c>
      <c r="B76" s="486" t="s">
        <v>61</v>
      </c>
      <c r="C76" s="177">
        <f>'Приложение 1'!I560</f>
        <v>1223.07</v>
      </c>
      <c r="D76" s="483">
        <f>'Приложение 1'!K560</f>
        <v>40</v>
      </c>
      <c r="E76" s="159">
        <v>2</v>
      </c>
      <c r="F76" s="177">
        <f>'Приложение 1'!L560</f>
        <v>4688099.68</v>
      </c>
    </row>
    <row r="77" spans="1:7" s="92" customFormat="1" ht="25.5">
      <c r="A77" s="484">
        <v>26</v>
      </c>
      <c r="B77" s="486" t="s">
        <v>84</v>
      </c>
      <c r="C77" s="177">
        <f>'Приложение 1'!I570</f>
        <v>9906.8600000000024</v>
      </c>
      <c r="D77" s="483">
        <f>'Приложение 1'!K570</f>
        <v>322</v>
      </c>
      <c r="E77" s="159">
        <v>8</v>
      </c>
      <c r="F77" s="177">
        <f>'Приложение 1'!L570</f>
        <v>959703.45</v>
      </c>
    </row>
    <row r="78" spans="1:7" s="92" customFormat="1" ht="17.25" customHeight="1">
      <c r="A78" s="484">
        <v>27</v>
      </c>
      <c r="B78" s="486" t="s">
        <v>62</v>
      </c>
      <c r="C78" s="177">
        <f>'Приложение 1'!I573</f>
        <v>2702.78</v>
      </c>
      <c r="D78" s="483">
        <f>'Приложение 1'!K573</f>
        <v>187</v>
      </c>
      <c r="E78" s="159">
        <v>1</v>
      </c>
      <c r="F78" s="177">
        <f>'Приложение 1'!L573</f>
        <v>5233858.68</v>
      </c>
    </row>
    <row r="79" spans="1:7" s="92" customFormat="1">
      <c r="A79" s="484">
        <v>28</v>
      </c>
      <c r="B79" s="486" t="s">
        <v>0</v>
      </c>
      <c r="C79" s="177">
        <f>'Приложение 1'!I577</f>
        <v>1406.48</v>
      </c>
      <c r="D79" s="483">
        <f>'Приложение 1'!K577</f>
        <v>46</v>
      </c>
      <c r="E79" s="159">
        <v>2</v>
      </c>
      <c r="F79" s="177">
        <f>'Приложение 1'!L577</f>
        <v>4508549.26</v>
      </c>
    </row>
    <row r="80" spans="1:7" s="92" customFormat="1">
      <c r="A80" s="484">
        <v>29</v>
      </c>
      <c r="B80" s="486" t="s">
        <v>953</v>
      </c>
      <c r="C80" s="177">
        <f>'Приложение 1'!I582</f>
        <v>1890.8</v>
      </c>
      <c r="D80" s="483">
        <f>'Приложение 1'!K582</f>
        <v>63</v>
      </c>
      <c r="E80" s="159">
        <v>3</v>
      </c>
      <c r="F80" s="177">
        <f>'Приложение 1'!L582</f>
        <v>8076942.4100000001</v>
      </c>
    </row>
    <row r="81" spans="1:7" s="92" customFormat="1" ht="15" customHeight="1">
      <c r="A81" s="484">
        <v>30</v>
      </c>
      <c r="B81" s="486" t="s">
        <v>69</v>
      </c>
      <c r="C81" s="177">
        <f>'Приложение 1'!I585</f>
        <v>535</v>
      </c>
      <c r="D81" s="483">
        <f>'Приложение 1'!K585</f>
        <v>18</v>
      </c>
      <c r="E81" s="159">
        <v>1</v>
      </c>
      <c r="F81" s="177">
        <f>'Приложение 1'!L585</f>
        <v>1324618.56</v>
      </c>
      <c r="G81" s="93"/>
    </row>
    <row r="82" spans="1:7" s="92" customFormat="1" ht="16.5" customHeight="1">
      <c r="A82" s="484">
        <v>31</v>
      </c>
      <c r="B82" s="486" t="s">
        <v>995</v>
      </c>
      <c r="C82" s="177">
        <f>'Приложение 1'!I588</f>
        <v>800.6</v>
      </c>
      <c r="D82" s="483">
        <f>'Приложение 1'!K588</f>
        <v>37</v>
      </c>
      <c r="E82" s="159">
        <v>1</v>
      </c>
      <c r="F82" s="177">
        <f>'Приложение 1'!L588</f>
        <v>2044839.51</v>
      </c>
    </row>
    <row r="83" spans="1:7" s="92" customFormat="1" ht="17.25" customHeight="1">
      <c r="A83" s="484">
        <v>32</v>
      </c>
      <c r="B83" s="486" t="s">
        <v>974</v>
      </c>
      <c r="C83" s="177">
        <f>'Приложение 1'!I591</f>
        <v>801.6</v>
      </c>
      <c r="D83" s="483">
        <f>'Приложение 1'!K591</f>
        <v>34</v>
      </c>
      <c r="E83" s="159">
        <v>1</v>
      </c>
      <c r="F83" s="177">
        <f>'Приложение 1'!L591</f>
        <v>2051543.37</v>
      </c>
      <c r="G83" s="93"/>
    </row>
    <row r="84" spans="1:7" s="95" customFormat="1" ht="15.75" customHeight="1">
      <c r="A84" s="484">
        <v>33</v>
      </c>
      <c r="B84" s="486" t="s">
        <v>95</v>
      </c>
      <c r="C84" s="177">
        <f>'Приложение 1'!I594</f>
        <v>620.6</v>
      </c>
      <c r="D84" s="483">
        <f>'Приложение 1'!K594</f>
        <v>29</v>
      </c>
      <c r="E84" s="159">
        <v>1</v>
      </c>
      <c r="F84" s="177">
        <f>'Приложение 1'!L594</f>
        <v>1839644.73</v>
      </c>
      <c r="G84" s="96"/>
    </row>
    <row r="85" spans="1:7" s="92" customFormat="1" ht="20.25" customHeight="1">
      <c r="A85" s="484">
        <v>34</v>
      </c>
      <c r="B85" s="486" t="s">
        <v>80</v>
      </c>
      <c r="C85" s="177">
        <f>'Приложение 1'!I598</f>
        <v>1746.24</v>
      </c>
      <c r="D85" s="483">
        <f>'Приложение 1'!K598</f>
        <v>62</v>
      </c>
      <c r="E85" s="159">
        <v>2</v>
      </c>
      <c r="F85" s="177">
        <f>'Приложение 1'!L598</f>
        <v>5364705.1399999997</v>
      </c>
    </row>
    <row r="86" spans="1:7" s="92" customFormat="1">
      <c r="A86" s="484">
        <v>35</v>
      </c>
      <c r="B86" s="486" t="s">
        <v>5</v>
      </c>
      <c r="C86" s="177">
        <f>'Приложение 1'!I602</f>
        <v>2583.1999999999998</v>
      </c>
      <c r="D86" s="483">
        <f>'Приложение 1'!K602</f>
        <v>92</v>
      </c>
      <c r="E86" s="159">
        <v>2</v>
      </c>
      <c r="F86" s="177">
        <f>'Приложение 1'!L602</f>
        <v>5769769.6299999999</v>
      </c>
    </row>
    <row r="87" spans="1:7" s="92" customFormat="1">
      <c r="A87" s="484">
        <v>36</v>
      </c>
      <c r="B87" s="486" t="s">
        <v>7</v>
      </c>
      <c r="C87" s="177">
        <f>'Приложение 1'!I606</f>
        <v>4484.29</v>
      </c>
      <c r="D87" s="483">
        <f>'Приложение 1'!K606</f>
        <v>140</v>
      </c>
      <c r="E87" s="159">
        <v>2</v>
      </c>
      <c r="F87" s="177">
        <f>'Приложение 1'!L606</f>
        <v>6215986.9900000002</v>
      </c>
      <c r="G87" s="93"/>
    </row>
    <row r="88" spans="1:7" s="92" customFormat="1" ht="25.5">
      <c r="A88" s="484">
        <v>37</v>
      </c>
      <c r="B88" s="486" t="s">
        <v>10</v>
      </c>
      <c r="C88" s="177">
        <f>'Приложение 1'!I611</f>
        <v>1262.19</v>
      </c>
      <c r="D88" s="483">
        <f>'Приложение 1'!K611</f>
        <v>55</v>
      </c>
      <c r="E88" s="159">
        <v>3</v>
      </c>
      <c r="F88" s="177">
        <f>'Приложение 1'!L611</f>
        <v>4208086.99</v>
      </c>
    </row>
    <row r="89" spans="1:7" s="92" customFormat="1">
      <c r="A89" s="484">
        <v>38</v>
      </c>
      <c r="B89" s="486" t="s">
        <v>122</v>
      </c>
      <c r="C89" s="177">
        <f>'Приложение 1'!I614</f>
        <v>906</v>
      </c>
      <c r="D89" s="483">
        <f>'Приложение 1'!K614</f>
        <v>30</v>
      </c>
      <c r="E89" s="159">
        <v>1</v>
      </c>
      <c r="F89" s="177">
        <f>'Приложение 1'!L614</f>
        <v>2621086.7400000002</v>
      </c>
      <c r="G89" s="93"/>
    </row>
    <row r="90" spans="1:7" s="92" customFormat="1" ht="14.25" customHeight="1">
      <c r="A90" s="484">
        <v>39</v>
      </c>
      <c r="B90" s="486" t="s">
        <v>12</v>
      </c>
      <c r="C90" s="177">
        <f>'Приложение 1'!I623</f>
        <v>12032.590000000002</v>
      </c>
      <c r="D90" s="483">
        <f>'Приложение 1'!K623</f>
        <v>414</v>
      </c>
      <c r="E90" s="159">
        <v>7</v>
      </c>
      <c r="F90" s="177">
        <f>'Приложение 1'!L623</f>
        <v>19034930.18</v>
      </c>
      <c r="G90" s="93"/>
    </row>
    <row r="91" spans="1:7" s="85" customFormat="1" ht="12.75" customHeight="1">
      <c r="A91" s="484">
        <v>40</v>
      </c>
      <c r="B91" s="486" t="s">
        <v>125</v>
      </c>
      <c r="C91" s="177">
        <f>'Приложение 1'!I626</f>
        <v>847</v>
      </c>
      <c r="D91" s="483">
        <f>'Приложение 1'!K626</f>
        <v>32</v>
      </c>
      <c r="E91" s="159">
        <v>1</v>
      </c>
      <c r="F91" s="177">
        <f>'Приложение 1'!L626</f>
        <v>2079368.35</v>
      </c>
    </row>
    <row r="92" spans="1:7" s="95" customFormat="1" ht="12.75" customHeight="1">
      <c r="A92" s="487" t="s">
        <v>945</v>
      </c>
      <c r="B92" s="488"/>
      <c r="C92" s="177">
        <f>SUM(C93:C130)</f>
        <v>509703.89000000019</v>
      </c>
      <c r="D92" s="483">
        <f>SUM(D93:D130)</f>
        <v>18417</v>
      </c>
      <c r="E92" s="483">
        <f t="shared" ref="E92" si="2">SUM(E93:E130)</f>
        <v>291</v>
      </c>
      <c r="F92" s="177">
        <f>SUM(F93:F130)</f>
        <v>819914922.99999988</v>
      </c>
    </row>
    <row r="93" spans="1:7" s="95" customFormat="1">
      <c r="A93" s="484">
        <v>1</v>
      </c>
      <c r="B93" s="485" t="s">
        <v>117</v>
      </c>
      <c r="C93" s="177">
        <f>'Приложение 1'!I791</f>
        <v>357787.10000000015</v>
      </c>
      <c r="D93" s="483">
        <f>'Приложение 1'!K791</f>
        <v>12506</v>
      </c>
      <c r="E93" s="159">
        <v>161</v>
      </c>
      <c r="F93" s="177">
        <f>'Приложение 1'!L791</f>
        <v>510979949.44999981</v>
      </c>
    </row>
    <row r="94" spans="1:7" s="95" customFormat="1">
      <c r="A94" s="484">
        <v>2</v>
      </c>
      <c r="B94" s="485" t="s">
        <v>37</v>
      </c>
      <c r="C94" s="177">
        <f>'Приложение 1'!I808</f>
        <v>9739.4</v>
      </c>
      <c r="D94" s="483">
        <f>'Приложение 1'!K808</f>
        <v>467</v>
      </c>
      <c r="E94" s="159">
        <v>15</v>
      </c>
      <c r="F94" s="177">
        <f>'Приложение 1'!L808</f>
        <v>29954148.629999995</v>
      </c>
    </row>
    <row r="95" spans="1:7" s="95" customFormat="1">
      <c r="A95" s="484">
        <v>3</v>
      </c>
      <c r="B95" s="485" t="s">
        <v>40</v>
      </c>
      <c r="C95" s="177">
        <f>'Приложение 1'!I819</f>
        <v>19618</v>
      </c>
      <c r="D95" s="483">
        <f>'Приложение 1'!K819</f>
        <v>660</v>
      </c>
      <c r="E95" s="159">
        <v>9</v>
      </c>
      <c r="F95" s="177">
        <f>'Приложение 1'!L819</f>
        <v>30583653.250000004</v>
      </c>
    </row>
    <row r="96" spans="1:7" s="95" customFormat="1">
      <c r="A96" s="484">
        <v>4</v>
      </c>
      <c r="B96" s="485" t="s">
        <v>41</v>
      </c>
      <c r="C96" s="177">
        <f>'Приложение 1'!I823</f>
        <v>4350.1000000000004</v>
      </c>
      <c r="D96" s="483">
        <f>'Приложение 1'!K823</f>
        <v>165</v>
      </c>
      <c r="E96" s="159">
        <v>2</v>
      </c>
      <c r="F96" s="177">
        <f>'Приложение 1'!L823</f>
        <v>8587609.5199999996</v>
      </c>
    </row>
    <row r="97" spans="1:8" s="95" customFormat="1">
      <c r="A97" s="484">
        <v>5</v>
      </c>
      <c r="B97" s="485" t="s">
        <v>44</v>
      </c>
      <c r="C97" s="177">
        <f>'Приложение 1'!I828</f>
        <v>4451.1000000000004</v>
      </c>
      <c r="D97" s="483">
        <f>'Приложение 1'!K828</f>
        <v>169</v>
      </c>
      <c r="E97" s="159">
        <v>3</v>
      </c>
      <c r="F97" s="177">
        <f>'Приложение 1'!L828</f>
        <v>8062997.6899999995</v>
      </c>
    </row>
    <row r="98" spans="1:8" s="95" customFormat="1">
      <c r="A98" s="484">
        <v>6</v>
      </c>
      <c r="B98" s="485" t="s">
        <v>118</v>
      </c>
      <c r="C98" s="177">
        <f>'Приложение 1'!I839</f>
        <v>6042.4000000000005</v>
      </c>
      <c r="D98" s="483">
        <f>'Приложение 1'!K839</f>
        <v>165</v>
      </c>
      <c r="E98" s="159">
        <v>9</v>
      </c>
      <c r="F98" s="177">
        <f>'Приложение 1'!L839</f>
        <v>18035812.399999999</v>
      </c>
    </row>
    <row r="99" spans="1:8" s="95" customFormat="1" ht="15.75" customHeight="1">
      <c r="A99" s="484">
        <v>7</v>
      </c>
      <c r="B99" s="486" t="s">
        <v>46</v>
      </c>
      <c r="C99" s="177">
        <f>'Приложение 1'!I844</f>
        <v>1144.4000000000001</v>
      </c>
      <c r="D99" s="483">
        <f>'Приложение 1'!K844</f>
        <v>96</v>
      </c>
      <c r="E99" s="159">
        <v>3</v>
      </c>
      <c r="F99" s="177">
        <f>'Приложение 1'!L844</f>
        <v>4252510.18</v>
      </c>
    </row>
    <row r="100" spans="1:8" s="95" customFormat="1">
      <c r="A100" s="484">
        <v>8</v>
      </c>
      <c r="B100" s="486" t="s">
        <v>70</v>
      </c>
      <c r="C100" s="177">
        <f>'Приложение 1'!I858</f>
        <v>12670.25</v>
      </c>
      <c r="D100" s="483">
        <f>'Приложение 1'!K858</f>
        <v>359</v>
      </c>
      <c r="E100" s="159">
        <v>12</v>
      </c>
      <c r="F100" s="177">
        <f>'Приложение 1'!L858</f>
        <v>27567766.349999998</v>
      </c>
    </row>
    <row r="101" spans="1:8" s="95" customFormat="1" ht="18.75" customHeight="1">
      <c r="A101" s="484">
        <v>9</v>
      </c>
      <c r="B101" s="486" t="s">
        <v>92</v>
      </c>
      <c r="C101" s="177">
        <f>'Приложение 1'!I862</f>
        <v>2973</v>
      </c>
      <c r="D101" s="483">
        <f>'Приложение 1'!K862</f>
        <v>105</v>
      </c>
      <c r="E101" s="159">
        <v>2</v>
      </c>
      <c r="F101" s="177">
        <f>'Приложение 1'!L862</f>
        <v>4951973.4000000004</v>
      </c>
      <c r="G101" s="96"/>
    </row>
    <row r="102" spans="1:8" s="95" customFormat="1" ht="13.5" customHeight="1">
      <c r="A102" s="484">
        <v>10</v>
      </c>
      <c r="B102" s="486" t="s">
        <v>91</v>
      </c>
      <c r="C102" s="177">
        <f>'Приложение 1'!I872</f>
        <v>8512.57</v>
      </c>
      <c r="D102" s="483">
        <f>'Приложение 1'!K872</f>
        <v>297</v>
      </c>
      <c r="E102" s="159">
        <v>8</v>
      </c>
      <c r="F102" s="177">
        <f>'Приложение 1'!L872</f>
        <v>1194403.73</v>
      </c>
    </row>
    <row r="103" spans="1:8" s="95" customFormat="1" ht="17.25" customHeight="1">
      <c r="A103" s="484">
        <v>11</v>
      </c>
      <c r="B103" s="486" t="s">
        <v>86</v>
      </c>
      <c r="C103" s="177">
        <f>'Приложение 1'!I875</f>
        <v>965.6</v>
      </c>
      <c r="D103" s="483">
        <f>'Приложение 1'!K875</f>
        <v>28</v>
      </c>
      <c r="E103" s="159">
        <v>1</v>
      </c>
      <c r="F103" s="177">
        <f>'Приложение 1'!L875</f>
        <v>3965778.72</v>
      </c>
    </row>
    <row r="104" spans="1:8" s="95" customFormat="1" ht="17.25" customHeight="1">
      <c r="A104" s="484">
        <v>12</v>
      </c>
      <c r="B104" s="486" t="s">
        <v>124</v>
      </c>
      <c r="C104" s="177">
        <f>'Приложение 1'!I878</f>
        <v>9959.2000000000007</v>
      </c>
      <c r="D104" s="483">
        <f>'Приложение 1'!K878</f>
        <v>637</v>
      </c>
      <c r="E104" s="159">
        <v>1</v>
      </c>
      <c r="F104" s="177">
        <f>'Приложение 1'!L878</f>
        <v>8942299.2100000009</v>
      </c>
      <c r="G104" s="96"/>
      <c r="H104" s="96"/>
    </row>
    <row r="105" spans="1:8" s="95" customFormat="1">
      <c r="A105" s="484">
        <v>13</v>
      </c>
      <c r="B105" s="486" t="s">
        <v>56</v>
      </c>
      <c r="C105" s="177">
        <f>'Приложение 1'!I882</f>
        <v>1173.0999999999999</v>
      </c>
      <c r="D105" s="483">
        <f>'Приложение 1'!K882</f>
        <v>44</v>
      </c>
      <c r="E105" s="159">
        <v>2</v>
      </c>
      <c r="F105" s="177">
        <f>'Приложение 1'!L882</f>
        <v>4133092.59</v>
      </c>
    </row>
    <row r="106" spans="1:8" s="95" customFormat="1">
      <c r="A106" s="484">
        <v>14</v>
      </c>
      <c r="B106" s="486" t="s">
        <v>49</v>
      </c>
      <c r="C106" s="177">
        <f>'Приложение 1'!I885</f>
        <v>1424.7</v>
      </c>
      <c r="D106" s="483">
        <f>'Приложение 1'!K885</f>
        <v>59</v>
      </c>
      <c r="E106" s="159">
        <v>1</v>
      </c>
      <c r="F106" s="177">
        <f>'Приложение 1'!L885</f>
        <v>2896512.7</v>
      </c>
    </row>
    <row r="107" spans="1:8" s="95" customFormat="1">
      <c r="A107" s="484">
        <v>15</v>
      </c>
      <c r="B107" s="486" t="s">
        <v>51</v>
      </c>
      <c r="C107" s="177">
        <f>'Приложение 1'!I889</f>
        <v>1107.5</v>
      </c>
      <c r="D107" s="483">
        <f>'Приложение 1'!K889</f>
        <v>17</v>
      </c>
      <c r="E107" s="159">
        <v>2</v>
      </c>
      <c r="F107" s="177">
        <f>'Приложение 1'!L889</f>
        <v>2474775.16</v>
      </c>
    </row>
    <row r="108" spans="1:8" s="95" customFormat="1" ht="25.5">
      <c r="A108" s="484">
        <v>16</v>
      </c>
      <c r="B108" s="486" t="s">
        <v>783</v>
      </c>
      <c r="C108" s="177">
        <f>'Приложение 1'!I893</f>
        <v>2602.1999999999998</v>
      </c>
      <c r="D108" s="483">
        <f>'Приложение 1'!K893</f>
        <v>112</v>
      </c>
      <c r="E108" s="159">
        <v>2</v>
      </c>
      <c r="F108" s="177">
        <f>'Приложение 1'!L893</f>
        <v>5892129.4900000002</v>
      </c>
    </row>
    <row r="109" spans="1:8" s="95" customFormat="1" ht="18.75" customHeight="1">
      <c r="A109" s="484">
        <v>17</v>
      </c>
      <c r="B109" s="486" t="s">
        <v>50</v>
      </c>
      <c r="C109" s="177">
        <f>'Приложение 1'!I896</f>
        <v>6913.4</v>
      </c>
      <c r="D109" s="483">
        <f>'Приложение 1'!K896</f>
        <v>320</v>
      </c>
      <c r="E109" s="159">
        <v>1</v>
      </c>
      <c r="F109" s="177">
        <f>'Приложение 1'!L896</f>
        <v>21880436.98</v>
      </c>
    </row>
    <row r="110" spans="1:8" s="95" customFormat="1" ht="16.5" customHeight="1">
      <c r="A110" s="484">
        <v>18</v>
      </c>
      <c r="B110" s="486" t="s">
        <v>57</v>
      </c>
      <c r="C110" s="177">
        <f>'Приложение 1'!I902</f>
        <v>7438</v>
      </c>
      <c r="D110" s="483">
        <f>'Приложение 1'!K902</f>
        <v>222</v>
      </c>
      <c r="E110" s="159">
        <v>4</v>
      </c>
      <c r="F110" s="177">
        <f>'Приложение 1'!L902</f>
        <v>11449539.550000001</v>
      </c>
    </row>
    <row r="111" spans="1:8" s="95" customFormat="1" ht="24.75" customHeight="1">
      <c r="A111" s="484">
        <v>19</v>
      </c>
      <c r="B111" s="486" t="s">
        <v>996</v>
      </c>
      <c r="C111" s="177">
        <f>'Приложение 1'!I906</f>
        <v>789.2</v>
      </c>
      <c r="D111" s="483">
        <f>'Приложение 1'!K906</f>
        <v>15</v>
      </c>
      <c r="E111" s="159">
        <v>2</v>
      </c>
      <c r="F111" s="177">
        <f>'Приложение 1'!L906</f>
        <v>2261543.88</v>
      </c>
    </row>
    <row r="112" spans="1:8" s="95" customFormat="1">
      <c r="A112" s="484">
        <v>20</v>
      </c>
      <c r="B112" s="486" t="s">
        <v>78</v>
      </c>
      <c r="C112" s="177">
        <f>'Приложение 1'!I915</f>
        <v>4591.8999999999996</v>
      </c>
      <c r="D112" s="483">
        <f>'Приложение 1'!K915</f>
        <v>225</v>
      </c>
      <c r="E112" s="159">
        <v>7</v>
      </c>
      <c r="F112" s="177">
        <f>'Приложение 1'!L915</f>
        <v>14449973.359999999</v>
      </c>
    </row>
    <row r="113" spans="1:7" s="95" customFormat="1" ht="13.5" customHeight="1">
      <c r="A113" s="484">
        <v>21</v>
      </c>
      <c r="B113" s="486" t="s">
        <v>119</v>
      </c>
      <c r="C113" s="177">
        <f>'Приложение 1'!I920</f>
        <v>2487.3900000000003</v>
      </c>
      <c r="D113" s="483">
        <f>'Приложение 1'!K920</f>
        <v>88</v>
      </c>
      <c r="E113" s="159">
        <v>3</v>
      </c>
      <c r="F113" s="177">
        <f>'Приложение 1'!L920</f>
        <v>8834559.5999999996</v>
      </c>
    </row>
    <row r="114" spans="1:7" s="95" customFormat="1">
      <c r="A114" s="484">
        <v>22</v>
      </c>
      <c r="B114" s="486" t="s">
        <v>76</v>
      </c>
      <c r="C114" s="177">
        <f>'Приложение 1'!I923</f>
        <v>1581.4</v>
      </c>
      <c r="D114" s="483">
        <f>'Приложение 1'!K923</f>
        <v>20</v>
      </c>
      <c r="E114" s="159">
        <v>1</v>
      </c>
      <c r="F114" s="177">
        <f>'Приложение 1'!L923</f>
        <v>3166565.27</v>
      </c>
    </row>
    <row r="115" spans="1:7" s="95" customFormat="1">
      <c r="A115" s="484">
        <v>23</v>
      </c>
      <c r="B115" s="486" t="s">
        <v>61</v>
      </c>
      <c r="C115" s="177">
        <f>'Приложение 1'!I926</f>
        <v>889.73</v>
      </c>
      <c r="D115" s="483">
        <f>'Приложение 1'!K926</f>
        <v>42</v>
      </c>
      <c r="E115" s="159">
        <v>1</v>
      </c>
      <c r="F115" s="177">
        <f>'Приложение 1'!L926</f>
        <v>4191933.11</v>
      </c>
    </row>
    <row r="116" spans="1:7" s="95" customFormat="1" ht="25.5">
      <c r="A116" s="484">
        <v>24</v>
      </c>
      <c r="B116" s="486" t="s">
        <v>84</v>
      </c>
      <c r="C116" s="177">
        <f>'Приложение 1'!I932</f>
        <v>2978.06</v>
      </c>
      <c r="D116" s="483">
        <f>'Приложение 1'!K932</f>
        <v>214</v>
      </c>
      <c r="E116" s="159">
        <v>4</v>
      </c>
      <c r="F116" s="177">
        <f>'Приложение 1'!L932</f>
        <v>2992620.0300000003</v>
      </c>
    </row>
    <row r="117" spans="1:7" s="95" customFormat="1" ht="17.25" customHeight="1">
      <c r="A117" s="484">
        <v>25</v>
      </c>
      <c r="B117" s="486" t="s">
        <v>62</v>
      </c>
      <c r="C117" s="177">
        <f>'Приложение 1'!I936</f>
        <v>11387.33</v>
      </c>
      <c r="D117" s="483">
        <f>'Приложение 1'!K936</f>
        <v>352</v>
      </c>
      <c r="E117" s="159">
        <v>2</v>
      </c>
      <c r="F117" s="177">
        <f>'Приложение 1'!L936</f>
        <v>6293598.1699999999</v>
      </c>
    </row>
    <row r="118" spans="1:7" s="95" customFormat="1">
      <c r="A118" s="484">
        <v>26</v>
      </c>
      <c r="B118" s="486" t="s">
        <v>82</v>
      </c>
      <c r="C118" s="177">
        <f>'Приложение 1'!I939</f>
        <v>856</v>
      </c>
      <c r="D118" s="483">
        <f>'Приложение 1'!K939</f>
        <v>23</v>
      </c>
      <c r="E118" s="159">
        <v>1</v>
      </c>
      <c r="F118" s="177">
        <f>'Приложение 1'!L939</f>
        <v>2629044.75</v>
      </c>
    </row>
    <row r="119" spans="1:7" s="95" customFormat="1" ht="15.75" customHeight="1">
      <c r="A119" s="484">
        <v>27</v>
      </c>
      <c r="B119" s="486" t="s">
        <v>971</v>
      </c>
      <c r="C119" s="177">
        <f>'Приложение 1'!I942</f>
        <v>1559.6</v>
      </c>
      <c r="D119" s="483">
        <f>'Приложение 1'!K942</f>
        <v>58</v>
      </c>
      <c r="E119" s="159">
        <v>1</v>
      </c>
      <c r="F119" s="177">
        <f>'Приложение 1'!L942</f>
        <v>1583234.07</v>
      </c>
    </row>
    <row r="120" spans="1:7" s="95" customFormat="1">
      <c r="A120" s="484">
        <v>28</v>
      </c>
      <c r="B120" s="486" t="s">
        <v>0</v>
      </c>
      <c r="C120" s="177">
        <f>'Приложение 1'!I946</f>
        <v>1698.72</v>
      </c>
      <c r="D120" s="483">
        <f>'Приложение 1'!K946</f>
        <v>41</v>
      </c>
      <c r="E120" s="159">
        <v>2</v>
      </c>
      <c r="F120" s="177">
        <f>'Приложение 1'!L946</f>
        <v>5718475.2200000007</v>
      </c>
    </row>
    <row r="121" spans="1:7" s="95" customFormat="1" ht="25.5">
      <c r="A121" s="484">
        <v>29</v>
      </c>
      <c r="B121" s="486" t="s">
        <v>2</v>
      </c>
      <c r="C121" s="177">
        <f>'Приложение 1'!I950</f>
        <v>456.3</v>
      </c>
      <c r="D121" s="483">
        <f>'Приложение 1'!K950</f>
        <v>42</v>
      </c>
      <c r="E121" s="159">
        <v>2</v>
      </c>
      <c r="F121" s="177">
        <f>'Приложение 1'!L950</f>
        <v>2830968.3200000003</v>
      </c>
      <c r="G121" s="96"/>
    </row>
    <row r="122" spans="1:7" s="95" customFormat="1">
      <c r="A122" s="484">
        <v>30</v>
      </c>
      <c r="B122" s="486" t="s">
        <v>953</v>
      </c>
      <c r="C122" s="177">
        <f>'Приложение 1'!I955</f>
        <v>1593.2</v>
      </c>
      <c r="D122" s="483">
        <f>'Приложение 1'!K955</f>
        <v>42</v>
      </c>
      <c r="E122" s="159">
        <v>3</v>
      </c>
      <c r="F122" s="177">
        <f>'Приложение 1'!L955</f>
        <v>8157711.8399999999</v>
      </c>
    </row>
    <row r="123" spans="1:7" s="95" customFormat="1" ht="25.5">
      <c r="A123" s="484">
        <v>31</v>
      </c>
      <c r="B123" s="486" t="s">
        <v>992</v>
      </c>
      <c r="C123" s="177">
        <f>'Приложение 1'!I958</f>
        <v>499</v>
      </c>
      <c r="D123" s="483">
        <f>'Приложение 1'!K958</f>
        <v>215</v>
      </c>
      <c r="E123" s="159">
        <v>1</v>
      </c>
      <c r="F123" s="177">
        <f>'Приложение 1'!L958</f>
        <v>806886.55</v>
      </c>
    </row>
    <row r="124" spans="1:7" s="95" customFormat="1">
      <c r="A124" s="484">
        <v>32</v>
      </c>
      <c r="B124" s="486" t="s">
        <v>69</v>
      </c>
      <c r="C124" s="177">
        <f>'Приложение 1'!I962</f>
        <v>493.58</v>
      </c>
      <c r="D124" s="483">
        <f>'Приложение 1'!K962</f>
        <v>32</v>
      </c>
      <c r="E124" s="159">
        <v>2</v>
      </c>
      <c r="F124" s="177">
        <f>'Приложение 1'!L962</f>
        <v>2100005.02</v>
      </c>
      <c r="G124" s="96"/>
    </row>
    <row r="125" spans="1:7" s="95" customFormat="1" ht="18.75" customHeight="1">
      <c r="A125" s="484">
        <v>33</v>
      </c>
      <c r="B125" s="486" t="s">
        <v>995</v>
      </c>
      <c r="C125" s="177">
        <f>'Приложение 1'!I965</f>
        <v>674.1</v>
      </c>
      <c r="D125" s="483">
        <f>'Приложение 1'!K965</f>
        <v>22</v>
      </c>
      <c r="E125" s="159">
        <v>1</v>
      </c>
      <c r="F125" s="177">
        <f>'Приложение 1'!L965</f>
        <v>1938466.18</v>
      </c>
    </row>
    <row r="126" spans="1:7" s="95" customFormat="1" ht="16.5" customHeight="1">
      <c r="A126" s="484">
        <v>34</v>
      </c>
      <c r="B126" s="486" t="s">
        <v>80</v>
      </c>
      <c r="C126" s="177">
        <f>'Приложение 1'!I968</f>
        <v>1022.51</v>
      </c>
      <c r="D126" s="483">
        <f>'Приложение 1'!K968</f>
        <v>32</v>
      </c>
      <c r="E126" s="159">
        <v>1</v>
      </c>
      <c r="F126" s="177">
        <f>'Приложение 1'!L968</f>
        <v>2922237.76</v>
      </c>
    </row>
    <row r="127" spans="1:7" s="95" customFormat="1" ht="15" customHeight="1">
      <c r="A127" s="484">
        <v>35</v>
      </c>
      <c r="B127" s="486" t="s">
        <v>980</v>
      </c>
      <c r="C127" s="177">
        <f>'Приложение 1'!I972</f>
        <v>1444.4</v>
      </c>
      <c r="D127" s="483">
        <f>'Приложение 1'!K972</f>
        <v>80</v>
      </c>
      <c r="E127" s="159">
        <v>2</v>
      </c>
      <c r="F127" s="177">
        <f>'Приложение 1'!L972</f>
        <v>6645304.3700000001</v>
      </c>
    </row>
    <row r="128" spans="1:7" s="95" customFormat="1">
      <c r="A128" s="484">
        <v>36</v>
      </c>
      <c r="B128" s="486" t="s">
        <v>7</v>
      </c>
      <c r="C128" s="177">
        <f>'Приложение 1'!I978</f>
        <v>4451.4399999999996</v>
      </c>
      <c r="D128" s="483">
        <f>'Приложение 1'!K978</f>
        <v>177</v>
      </c>
      <c r="E128" s="159">
        <v>4</v>
      </c>
      <c r="F128" s="177">
        <f>'Приложение 1'!L978</f>
        <v>10588871.499999998</v>
      </c>
      <c r="G128" s="96"/>
    </row>
    <row r="129" spans="1:6" s="95" customFormat="1" ht="25.5">
      <c r="A129" s="484">
        <v>37</v>
      </c>
      <c r="B129" s="486" t="s">
        <v>10</v>
      </c>
      <c r="C129" s="177">
        <f>'Приложение 1'!I981</f>
        <v>821.41</v>
      </c>
      <c r="D129" s="483">
        <f>'Приложение 1'!K981</f>
        <v>25</v>
      </c>
      <c r="E129" s="159">
        <v>1</v>
      </c>
      <c r="F129" s="177">
        <f>'Приложение 1'!L981</f>
        <v>2826929.85</v>
      </c>
    </row>
    <row r="130" spans="1:6" s="95" customFormat="1" ht="18" customHeight="1">
      <c r="A130" s="484">
        <v>38</v>
      </c>
      <c r="B130" s="486" t="s">
        <v>12</v>
      </c>
      <c r="C130" s="177">
        <f>'Приложение 1'!I995</f>
        <v>10556.599999999999</v>
      </c>
      <c r="D130" s="483">
        <f>'Приложение 1'!K995</f>
        <v>244</v>
      </c>
      <c r="E130" s="159">
        <v>12</v>
      </c>
      <c r="F130" s="177">
        <f>'Приложение 1'!L995</f>
        <v>23170605.150000002</v>
      </c>
    </row>
  </sheetData>
  <autoFilter ref="A9:S130"/>
  <mergeCells count="15">
    <mergeCell ref="A92:B92"/>
    <mergeCell ref="H2:S2"/>
    <mergeCell ref="C2:F2"/>
    <mergeCell ref="E1:F1"/>
    <mergeCell ref="A3:F4"/>
    <mergeCell ref="A51:B51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39370078740157483" right="0.39370078740157483" top="1.3779527559055118" bottom="0.39370078740157483" header="0" footer="0"/>
  <pageSetup scale="92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Albina</cp:lastModifiedBy>
  <cp:lastPrinted>2019-03-26T09:54:24Z</cp:lastPrinted>
  <dcterms:created xsi:type="dcterms:W3CDTF">2014-06-23T04:55:08Z</dcterms:created>
  <dcterms:modified xsi:type="dcterms:W3CDTF">2019-03-26T09:55:58Z</dcterms:modified>
</cp:coreProperties>
</file>